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12" yWindow="-12" windowWidth="14400" windowHeight="12720" tabRatio="748"/>
  </bookViews>
  <sheets>
    <sheet name="目次" sheetId="27" r:id="rId1"/>
    <sheet name="(P1)AUST" sheetId="86" r:id="rId2"/>
    <sheet name="(P2)NZ" sheetId="91" r:id="rId3"/>
    <sheet name="(P3)SIN" sheetId="16" r:id="rId4"/>
    <sheet name="(P4)OCEANIA VIA SIN" sheetId="50" r:id="rId5"/>
    <sheet name="(P5)SE ASIA VIA SIN" sheetId="18" r:id="rId6"/>
    <sheet name="(P6)MIDDLE EAST,AFRICA VIA SIN" sheetId="20" r:id="rId7"/>
    <sheet name="(P7)INDIA,SUB CONTINENT VIA SIN" sheetId="19" r:id="rId8"/>
    <sheet name="(P8)MEDITERRANEAN VIA SIN" sheetId="21" r:id="rId9"/>
    <sheet name="(P9)EUROPE,SCANDINAVIA VIA SIN" sheetId="22" r:id="rId10"/>
    <sheet name="(P10)HKG KOB" sheetId="48" r:id="rId11"/>
    <sheet name="(P11)HKG　NGO" sheetId="82" r:id="rId12"/>
    <sheet name="(P12)HKG TYO" sheetId="73" r:id="rId13"/>
    <sheet name="(P13)SOUTH CHINA VIA HKG KOB" sheetId="72" r:id="rId14"/>
    <sheet name="(P14)SOUTH CHINA VIA HKG TYO" sheetId="71" r:id="rId15"/>
    <sheet name="(P15)SE ASIA VIA HKG KOB" sheetId="70" r:id="rId16"/>
    <sheet name="(P16)SE ASIA VIA HKG TYO" sheetId="69" r:id="rId17"/>
    <sheet name="(P17)CA&amp;CARIB VIA HKG&amp;CFZ KOB" sheetId="68" r:id="rId18"/>
    <sheet name="(P18)CA&amp;CARIB VIA HKG&amp;CFZ TYO" sheetId="67" r:id="rId19"/>
    <sheet name="(P19)CSA VIA HKG&amp;CFZ KOB" sheetId="66" r:id="rId20"/>
    <sheet name="(P20)CSA VIA CFZ TYO" sheetId="65" r:id="rId21"/>
    <sheet name="(P21)CSA VIA HKG KOB" sheetId="64" r:id="rId22"/>
    <sheet name="(P22)CSA VIA HKG TYO" sheetId="63" r:id="rId23"/>
    <sheet name="(P23)EU&amp;SCANDINAVIA VIA HKG KOB" sheetId="62" r:id="rId24"/>
    <sheet name="(P24)EU&amp;SCANDINAVIA VIA HKG TYO" sheetId="61" r:id="rId25"/>
    <sheet name="(P25)MEDITERRANEAN VIA HKG KOB" sheetId="60" r:id="rId26"/>
    <sheet name="(P26)MEDITERRANEAN VIA HKG TYO" sheetId="59" r:id="rId27"/>
    <sheet name="(P27)USA LAX KOB,NGO" sheetId="52" r:id="rId28"/>
    <sheet name="(P28)USA NYC YOK" sheetId="93" r:id="rId29"/>
    <sheet name="(P29)USA LAX TYO" sheetId="79" r:id="rId30"/>
    <sheet name="(P30)BUSAN  YOK,NGO" sheetId="55" r:id="rId31"/>
    <sheet name="(P31)BUSAN KOB" sheetId="56" r:id="rId32"/>
    <sheet name="(P32)CSA VIA BUSAN YOK, NGO" sheetId="57" r:id="rId33"/>
    <sheet name="(P33)CSA VIA BUSAN KOB" sheetId="58" r:id="rId34"/>
    <sheet name="(P34)SHANGHAI KOB,NGO" sheetId="76" r:id="rId35"/>
    <sheet name="(P35)SHANGHAI YOK" sheetId="78" r:id="rId36"/>
    <sheet name="(P37)DALIAN" sheetId="87" r:id="rId37"/>
    <sheet name="(P36)XINGANG" sheetId="77" r:id="rId38"/>
    <sheet name="(P38)QINGDAO" sheetId="74" r:id="rId39"/>
    <sheet name="(P39)MANZANILLO" sheetId="83" r:id="rId40"/>
    <sheet name="Sheet1" sheetId="88" r:id="rId41"/>
  </sheets>
  <externalReferences>
    <externalReference r:id="rId42"/>
  </externalReferences>
  <definedNames>
    <definedName name="aust" localSheetId="2">#REF!</definedName>
    <definedName name="aust" localSheetId="28">#REF!</definedName>
    <definedName name="aust">#REF!</definedName>
    <definedName name="aust7" localSheetId="2">#REF!</definedName>
    <definedName name="aust7" localSheetId="28">#REF!</definedName>
    <definedName name="aust7">#REF!</definedName>
    <definedName name="austr" localSheetId="2">#REF!</definedName>
    <definedName name="austr" localSheetId="28">#REF!</definedName>
    <definedName name="austr">#REF!</definedName>
    <definedName name="CFS_NAME" localSheetId="1">#REF!</definedName>
    <definedName name="CFS_NAME" localSheetId="2">#REF!</definedName>
    <definedName name="CFS_NAME" localSheetId="28">#REF!</definedName>
    <definedName name="CFS_NAME">#REF!</definedName>
    <definedName name="CODE_HOME" localSheetId="1">#REF!</definedName>
    <definedName name="CODE_HOME" localSheetId="2">#REF!</definedName>
    <definedName name="CODE_HOME" localSheetId="28">#REF!</definedName>
    <definedName name="CODE_HOME">#REF!</definedName>
    <definedName name="DP_NAME" localSheetId="1">#REF!</definedName>
    <definedName name="DP_NAME" localSheetId="2">#REF!</definedName>
    <definedName name="DP_NAME" localSheetId="28">#REF!</definedName>
    <definedName name="DP_NAME">#REF!</definedName>
    <definedName name="LP_NAME" localSheetId="1">#REF!</definedName>
    <definedName name="LP_NAME" localSheetId="2">#REF!</definedName>
    <definedName name="LP_NAME" localSheetId="28">#REF!</definedName>
    <definedName name="LP_NAME">#REF!</definedName>
    <definedName name="MMM" localSheetId="2">#REF!</definedName>
    <definedName name="MMM" localSheetId="28">#REF!</definedName>
    <definedName name="MMM">#REF!</definedName>
    <definedName name="OOCL" localSheetId="2">#REF!</definedName>
    <definedName name="OOCL" localSheetId="28">#REF!</definedName>
    <definedName name="OOCL">#REF!</definedName>
    <definedName name="PORT_HOME" localSheetId="1">#REF!</definedName>
    <definedName name="PORT_HOME" localSheetId="2">#REF!</definedName>
    <definedName name="PORT_HOME" localSheetId="28">#REF!</definedName>
    <definedName name="PORT_HOME">#REF!</definedName>
    <definedName name="_xlnm.Print_Area" localSheetId="1">'(P1)AUST'!$A$1:$W$54</definedName>
    <definedName name="_xlnm.Print_Area" localSheetId="10">'(P10)HKG KOB'!$A$1:$L$37</definedName>
    <definedName name="_xlnm.Print_Area" localSheetId="11">'(P11)HKG　NGO'!$A$1:$K$35</definedName>
    <definedName name="_xlnm.Print_Area" localSheetId="12">'(P12)HKG TYO'!$A$1:$O$51</definedName>
    <definedName name="_xlnm.Print_Area" localSheetId="13">'(P13)SOUTH CHINA VIA HKG KOB'!$A$1:$W$47</definedName>
    <definedName name="_xlnm.Print_Area" localSheetId="14">'(P14)SOUTH CHINA VIA HKG TYO'!$A$1:$Y$50</definedName>
    <definedName name="_xlnm.Print_Area" localSheetId="15">'(P15)SE ASIA VIA HKG KOB'!$A$1:$V$43</definedName>
    <definedName name="_xlnm.Print_Area" localSheetId="16">'(P16)SE ASIA VIA HKG TYO'!$A$1:$AA$47</definedName>
    <definedName name="_xlnm.Print_Area" localSheetId="17">'(P17)CA&amp;CARIB VIA HKG&amp;CFZ KOB'!$A$1:$W$42</definedName>
    <definedName name="_xlnm.Print_Area" localSheetId="18">'(P18)CA&amp;CARIB VIA HKG&amp;CFZ TYO'!$A$1:$AA$47</definedName>
    <definedName name="_xlnm.Print_Area" localSheetId="19">'(P19)CSA VIA HKG&amp;CFZ KOB'!$A$1:$U$41</definedName>
    <definedName name="_xlnm.Print_Area" localSheetId="2">'(P2)NZ'!$A$1:$V$47</definedName>
    <definedName name="_xlnm.Print_Area" localSheetId="20">'(P20)CSA VIA CFZ TYO'!$A$1:$Z$47</definedName>
    <definedName name="_xlnm.Print_Area" localSheetId="21">'(P21)CSA VIA HKG KOB'!$A$1:$T$42</definedName>
    <definedName name="_xlnm.Print_Area" localSheetId="22">'(P22)CSA VIA HKG TYO'!$A$1:$Z$47</definedName>
    <definedName name="_xlnm.Print_Area" localSheetId="23">'(P23)EU&amp;SCANDINAVIA VIA HKG KOB'!$A$1:$T$42</definedName>
    <definedName name="_xlnm.Print_Area" localSheetId="24">'(P24)EU&amp;SCANDINAVIA VIA HKG TYO'!$A$1:$U$51</definedName>
    <definedName name="_xlnm.Print_Area" localSheetId="25">'(P25)MEDITERRANEAN VIA HKG KOB'!$A$1:$X$43</definedName>
    <definedName name="_xlnm.Print_Area" localSheetId="26">'(P26)MEDITERRANEAN VIA HKG TYO'!$A$1:$AA$47</definedName>
    <definedName name="_xlnm.Print_Area" localSheetId="27">'(P27)USA LAX KOB,NGO'!$A$1:$AO$58</definedName>
    <definedName name="_xlnm.Print_Area" localSheetId="28">'(P28)USA NYC YOK'!$A$1:$AI$63</definedName>
    <definedName name="_xlnm.Print_Area" localSheetId="29">'(P29)USA LAX TYO'!$A$1:$BE$89</definedName>
    <definedName name="_xlnm.Print_Area" localSheetId="3">'(P3)SIN'!$A$1:$U$63</definedName>
    <definedName name="_xlnm.Print_Area" localSheetId="30">'(P30)BUSAN  YOK,NGO'!$A$1:$U$46</definedName>
    <definedName name="_xlnm.Print_Area" localSheetId="31">'(P31)BUSAN KOB'!$A$1:$S$45</definedName>
    <definedName name="_xlnm.Print_Area" localSheetId="32">'(P32)CSA VIA BUSAN YOK, NGO'!$A$1:$Z$51</definedName>
    <definedName name="_xlnm.Print_Area" localSheetId="33">'(P33)CSA VIA BUSAN KOB'!$A$1:$S$59</definedName>
    <definedName name="_xlnm.Print_Area" localSheetId="34">'(P34)SHANGHAI KOB,NGO'!$A$1:$X$40</definedName>
    <definedName name="_xlnm.Print_Area" localSheetId="35">'(P35)SHANGHAI YOK'!$A$1:$V$42</definedName>
    <definedName name="_xlnm.Print_Area" localSheetId="37">'(P36)XINGANG'!$A$1:$O$45</definedName>
    <definedName name="_xlnm.Print_Area" localSheetId="36">'(P37)DALIAN'!$A$14</definedName>
    <definedName name="_xlnm.Print_Area" localSheetId="38">'(P38)QINGDAO'!$A$1:$N$44</definedName>
    <definedName name="_xlnm.Print_Area" localSheetId="39">'(P39)MANZANILLO'!$A$1:$R$38</definedName>
    <definedName name="_xlnm.Print_Area" localSheetId="4">'(P4)OCEANIA VIA SIN'!$A$1:$AB$70</definedName>
    <definedName name="_xlnm.Print_Area" localSheetId="5">'(P5)SE ASIA VIA SIN'!$A$1:$AJ$69</definedName>
    <definedName name="_xlnm.Print_Area" localSheetId="6">'(P6)MIDDLE EAST,AFRICA VIA SIN'!$A$1:$AD$69</definedName>
    <definedName name="_xlnm.Print_Area" localSheetId="7">'(P7)INDIA,SUB CONTINENT VIA SIN'!$A$1:$AE$70</definedName>
    <definedName name="_xlnm.Print_Area" localSheetId="8">'(P8)MEDITERRANEAN VIA SIN'!$A$1:$AE$69</definedName>
    <definedName name="_xlnm.Print_Area" localSheetId="9">'(P9)EUROPE,SCANDINAVIA VIA SIN'!$A$1:$AI$70</definedName>
    <definedName name="_xlnm.Print_Area" localSheetId="0">目次!$A$1:$H$61</definedName>
    <definedName name="TITLE" localSheetId="1">#REF!</definedName>
    <definedName name="TITLE" localSheetId="2">#REF!</definedName>
    <definedName name="TITLE" localSheetId="28">#REF!</definedName>
    <definedName name="TITLE">#REF!</definedName>
    <definedName name="TITLE_HOME" localSheetId="1">#REF!</definedName>
    <definedName name="TITLE_HOME" localSheetId="2">#REF!</definedName>
    <definedName name="TITLE_HOME" localSheetId="28">#REF!</definedName>
    <definedName name="TITLE_HOME">#REF!</definedName>
    <definedName name="URINEF" localSheetId="1">#REF!</definedName>
    <definedName name="URINEF" localSheetId="2">#REF!</definedName>
    <definedName name="URINEF" localSheetId="28">#REF!</definedName>
    <definedName name="URINEF">#REF!</definedName>
    <definedName name="VESSEL">[1]VESSEL!$A$1:$B$150</definedName>
    <definedName name="VSL_HOME" localSheetId="1">#REF!</definedName>
    <definedName name="VSL_HOME" localSheetId="2">#REF!</definedName>
    <definedName name="VSL_HOME" localSheetId="28">#REF!</definedName>
    <definedName name="VSL_HOME">#REF!</definedName>
    <definedName name="VSL_NAME" localSheetId="1">#REF!</definedName>
    <definedName name="VSL_NAME" localSheetId="2">#REF!</definedName>
    <definedName name="VSL_NAME" localSheetId="28">#REF!</definedName>
    <definedName name="VSL_NAME">#REF!</definedName>
  </definedNames>
  <calcPr calcId="144525"/>
</workbook>
</file>

<file path=xl/calcChain.xml><?xml version="1.0" encoding="utf-8"?>
<calcChain xmlns="http://schemas.openxmlformats.org/spreadsheetml/2006/main">
  <c r="C17" i="60" l="1"/>
  <c r="C19" i="60" s="1"/>
  <c r="C16" i="60"/>
  <c r="C18" i="60" s="1"/>
  <c r="H15" i="60"/>
  <c r="F15" i="60"/>
  <c r="G15" i="60" s="1"/>
  <c r="H14" i="60"/>
  <c r="F14" i="60"/>
  <c r="G14" i="60" s="1"/>
  <c r="C16" i="62"/>
  <c r="C18" i="62" s="1"/>
  <c r="C15" i="62"/>
  <c r="C17" i="62" s="1"/>
  <c r="H14" i="62"/>
  <c r="F14" i="62"/>
  <c r="G14" i="62" s="1"/>
  <c r="H13" i="62"/>
  <c r="F13" i="62"/>
  <c r="G13" i="62" s="1"/>
  <c r="C16" i="64"/>
  <c r="C18" i="64" s="1"/>
  <c r="C15" i="64"/>
  <c r="F15" i="64" s="1"/>
  <c r="G15" i="64" s="1"/>
  <c r="H14" i="64"/>
  <c r="F14" i="64"/>
  <c r="G14" i="64" s="1"/>
  <c r="H13" i="64"/>
  <c r="F13" i="64"/>
  <c r="G13" i="64" s="1"/>
  <c r="C16" i="66"/>
  <c r="C18" i="66" s="1"/>
  <c r="C15" i="66"/>
  <c r="C17" i="66" s="1"/>
  <c r="H14" i="66"/>
  <c r="F14" i="66"/>
  <c r="G14" i="66" s="1"/>
  <c r="H13" i="66"/>
  <c r="F13" i="66"/>
  <c r="G13" i="66" s="1"/>
  <c r="C16" i="68"/>
  <c r="C18" i="68" s="1"/>
  <c r="C15" i="68"/>
  <c r="C17" i="68" s="1"/>
  <c r="H14" i="68"/>
  <c r="F14" i="68"/>
  <c r="G14" i="68" s="1"/>
  <c r="H13" i="68"/>
  <c r="F13" i="68"/>
  <c r="G13" i="68" s="1"/>
  <c r="C17" i="70"/>
  <c r="C19" i="70" s="1"/>
  <c r="C16" i="70"/>
  <c r="C18" i="70" s="1"/>
  <c r="H15" i="70"/>
  <c r="F15" i="70"/>
  <c r="G15" i="70" s="1"/>
  <c r="H14" i="70"/>
  <c r="F14" i="70"/>
  <c r="G14" i="70" s="1"/>
  <c r="C16" i="72"/>
  <c r="C18" i="72" s="1"/>
  <c r="C15" i="72"/>
  <c r="F15" i="72" s="1"/>
  <c r="G15" i="72" s="1"/>
  <c r="H14" i="72"/>
  <c r="F14" i="72"/>
  <c r="G14" i="72" s="1"/>
  <c r="H13" i="72"/>
  <c r="F13" i="72"/>
  <c r="G13" i="72" s="1"/>
  <c r="C16" i="48"/>
  <c r="C18" i="48" s="1"/>
  <c r="C15" i="48"/>
  <c r="C17" i="48" s="1"/>
  <c r="H14" i="48"/>
  <c r="F14" i="48"/>
  <c r="G14" i="48" s="1"/>
  <c r="H13" i="48"/>
  <c r="F13" i="48"/>
  <c r="G13" i="48" s="1"/>
  <c r="C20" i="60" l="1"/>
  <c r="F18" i="60"/>
  <c r="G18" i="60" s="1"/>
  <c r="E18" i="60"/>
  <c r="H18" i="60" s="1"/>
  <c r="E19" i="60"/>
  <c r="H19" i="60" s="1"/>
  <c r="C21" i="60"/>
  <c r="F19" i="60"/>
  <c r="G19" i="60" s="1"/>
  <c r="E17" i="60"/>
  <c r="H17" i="60" s="1"/>
  <c r="E16" i="60"/>
  <c r="H16" i="60" s="1"/>
  <c r="F17" i="60"/>
  <c r="G17" i="60" s="1"/>
  <c r="F16" i="60"/>
  <c r="G16" i="60" s="1"/>
  <c r="C19" i="62"/>
  <c r="F17" i="62"/>
  <c r="G17" i="62" s="1"/>
  <c r="E17" i="62"/>
  <c r="H17" i="62" s="1"/>
  <c r="E18" i="62"/>
  <c r="H18" i="62" s="1"/>
  <c r="C20" i="62"/>
  <c r="F18" i="62"/>
  <c r="G18" i="62" s="1"/>
  <c r="E16" i="62"/>
  <c r="H16" i="62" s="1"/>
  <c r="E15" i="62"/>
  <c r="H15" i="62" s="1"/>
  <c r="F16" i="62"/>
  <c r="G16" i="62" s="1"/>
  <c r="F15" i="62"/>
  <c r="G15" i="62" s="1"/>
  <c r="C20" i="64"/>
  <c r="F18" i="64"/>
  <c r="G18" i="64" s="1"/>
  <c r="E18" i="64"/>
  <c r="H18" i="64" s="1"/>
  <c r="C17" i="64"/>
  <c r="E16" i="64"/>
  <c r="H16" i="64" s="1"/>
  <c r="E15" i="64"/>
  <c r="H15" i="64" s="1"/>
  <c r="F16" i="64"/>
  <c r="G16" i="64" s="1"/>
  <c r="C19" i="66"/>
  <c r="F17" i="66"/>
  <c r="G17" i="66" s="1"/>
  <c r="E17" i="66"/>
  <c r="H17" i="66" s="1"/>
  <c r="E18" i="66"/>
  <c r="H18" i="66" s="1"/>
  <c r="C20" i="66"/>
  <c r="F18" i="66"/>
  <c r="G18" i="66" s="1"/>
  <c r="E16" i="66"/>
  <c r="H16" i="66" s="1"/>
  <c r="E15" i="66"/>
  <c r="H15" i="66" s="1"/>
  <c r="F16" i="66"/>
  <c r="G16" i="66" s="1"/>
  <c r="F15" i="66"/>
  <c r="G15" i="66" s="1"/>
  <c r="C19" i="68"/>
  <c r="F17" i="68"/>
  <c r="G17" i="68" s="1"/>
  <c r="E17" i="68"/>
  <c r="H17" i="68" s="1"/>
  <c r="E18" i="68"/>
  <c r="H18" i="68" s="1"/>
  <c r="C20" i="68"/>
  <c r="F18" i="68"/>
  <c r="G18" i="68" s="1"/>
  <c r="E16" i="68"/>
  <c r="H16" i="68" s="1"/>
  <c r="E15" i="68"/>
  <c r="H15" i="68" s="1"/>
  <c r="F16" i="68"/>
  <c r="G16" i="68" s="1"/>
  <c r="F15" i="68"/>
  <c r="G15" i="68" s="1"/>
  <c r="C20" i="70"/>
  <c r="F18" i="70"/>
  <c r="G18" i="70" s="1"/>
  <c r="E18" i="70"/>
  <c r="H18" i="70" s="1"/>
  <c r="E19" i="70"/>
  <c r="H19" i="70" s="1"/>
  <c r="C21" i="70"/>
  <c r="F19" i="70"/>
  <c r="G19" i="70" s="1"/>
  <c r="E17" i="70"/>
  <c r="H17" i="70" s="1"/>
  <c r="E16" i="70"/>
  <c r="H16" i="70" s="1"/>
  <c r="F17" i="70"/>
  <c r="G17" i="70" s="1"/>
  <c r="F16" i="70"/>
  <c r="G16" i="70" s="1"/>
  <c r="C20" i="72"/>
  <c r="F18" i="72"/>
  <c r="G18" i="72" s="1"/>
  <c r="E18" i="72"/>
  <c r="H18" i="72" s="1"/>
  <c r="C17" i="72"/>
  <c r="E16" i="72"/>
  <c r="H16" i="72" s="1"/>
  <c r="E15" i="72"/>
  <c r="H15" i="72" s="1"/>
  <c r="F16" i="72"/>
  <c r="G16" i="72" s="1"/>
  <c r="C19" i="48"/>
  <c r="F17" i="48"/>
  <c r="G17" i="48" s="1"/>
  <c r="E17" i="48"/>
  <c r="H17" i="48" s="1"/>
  <c r="E18" i="48"/>
  <c r="H18" i="48" s="1"/>
  <c r="C20" i="48"/>
  <c r="F18" i="48"/>
  <c r="G18" i="48" s="1"/>
  <c r="E16" i="48"/>
  <c r="H16" i="48" s="1"/>
  <c r="E15" i="48"/>
  <c r="H15" i="48" s="1"/>
  <c r="F16" i="48"/>
  <c r="G16" i="48" s="1"/>
  <c r="F15" i="48"/>
  <c r="G15" i="48" s="1"/>
  <c r="C14" i="82"/>
  <c r="E14" i="82" s="1"/>
  <c r="G14" i="82" s="1"/>
  <c r="F13" i="82"/>
  <c r="E13" i="82"/>
  <c r="G13" i="82" s="1"/>
  <c r="F21" i="60" l="1"/>
  <c r="G21" i="60" s="1"/>
  <c r="E21" i="60"/>
  <c r="H21" i="60" s="1"/>
  <c r="C23" i="60"/>
  <c r="F20" i="60"/>
  <c r="G20" i="60" s="1"/>
  <c r="E20" i="60"/>
  <c r="H20" i="60" s="1"/>
  <c r="C22" i="60"/>
  <c r="F20" i="62"/>
  <c r="G20" i="62" s="1"/>
  <c r="E20" i="62"/>
  <c r="H20" i="62" s="1"/>
  <c r="C22" i="62"/>
  <c r="F19" i="62"/>
  <c r="G19" i="62" s="1"/>
  <c r="E19" i="62"/>
  <c r="H19" i="62" s="1"/>
  <c r="C21" i="62"/>
  <c r="E17" i="64"/>
  <c r="H17" i="64" s="1"/>
  <c r="C19" i="64"/>
  <c r="F17" i="64"/>
  <c r="G17" i="64" s="1"/>
  <c r="F20" i="64"/>
  <c r="G20" i="64" s="1"/>
  <c r="E20" i="64"/>
  <c r="H20" i="64" s="1"/>
  <c r="C22" i="64"/>
  <c r="F20" i="66"/>
  <c r="G20" i="66" s="1"/>
  <c r="E20" i="66"/>
  <c r="H20" i="66" s="1"/>
  <c r="C22" i="66"/>
  <c r="F19" i="66"/>
  <c r="G19" i="66" s="1"/>
  <c r="E19" i="66"/>
  <c r="H19" i="66" s="1"/>
  <c r="C21" i="66"/>
  <c r="F20" i="68"/>
  <c r="G20" i="68" s="1"/>
  <c r="E20" i="68"/>
  <c r="H20" i="68" s="1"/>
  <c r="C22" i="68"/>
  <c r="F19" i="68"/>
  <c r="G19" i="68" s="1"/>
  <c r="E19" i="68"/>
  <c r="H19" i="68" s="1"/>
  <c r="C21" i="68"/>
  <c r="F20" i="70"/>
  <c r="G20" i="70" s="1"/>
  <c r="E20" i="70"/>
  <c r="H20" i="70" s="1"/>
  <c r="C22" i="70"/>
  <c r="F21" i="70"/>
  <c r="G21" i="70" s="1"/>
  <c r="E21" i="70"/>
  <c r="H21" i="70" s="1"/>
  <c r="C23" i="70"/>
  <c r="F20" i="72"/>
  <c r="G20" i="72" s="1"/>
  <c r="E20" i="72"/>
  <c r="H20" i="72" s="1"/>
  <c r="C22" i="72"/>
  <c r="F17" i="72"/>
  <c r="G17" i="72" s="1"/>
  <c r="E17" i="72"/>
  <c r="H17" i="72" s="1"/>
  <c r="C19" i="72"/>
  <c r="F20" i="48"/>
  <c r="G20" i="48" s="1"/>
  <c r="E20" i="48"/>
  <c r="H20" i="48" s="1"/>
  <c r="C22" i="48"/>
  <c r="F19" i="48"/>
  <c r="G19" i="48" s="1"/>
  <c r="E19" i="48"/>
  <c r="H19" i="48" s="1"/>
  <c r="C21" i="48"/>
  <c r="C15" i="82"/>
  <c r="F14" i="82"/>
  <c r="C25" i="60" l="1"/>
  <c r="F23" i="60"/>
  <c r="G23" i="60" s="1"/>
  <c r="E23" i="60"/>
  <c r="H23" i="60" s="1"/>
  <c r="C24" i="60"/>
  <c r="F22" i="60"/>
  <c r="G22" i="60" s="1"/>
  <c r="E22" i="60"/>
  <c r="H22" i="60" s="1"/>
  <c r="C24" i="62"/>
  <c r="F22" i="62"/>
  <c r="G22" i="62" s="1"/>
  <c r="E22" i="62"/>
  <c r="H22" i="62" s="1"/>
  <c r="C23" i="62"/>
  <c r="F21" i="62"/>
  <c r="G21" i="62" s="1"/>
  <c r="E21" i="62"/>
  <c r="H21" i="62" s="1"/>
  <c r="C24" i="64"/>
  <c r="F22" i="64"/>
  <c r="G22" i="64" s="1"/>
  <c r="E22" i="64"/>
  <c r="H22" i="64" s="1"/>
  <c r="E19" i="64"/>
  <c r="H19" i="64" s="1"/>
  <c r="C21" i="64"/>
  <c r="F19" i="64"/>
  <c r="G19" i="64" s="1"/>
  <c r="C23" i="66"/>
  <c r="F21" i="66"/>
  <c r="G21" i="66" s="1"/>
  <c r="E21" i="66"/>
  <c r="H21" i="66" s="1"/>
  <c r="C24" i="66"/>
  <c r="F22" i="66"/>
  <c r="G22" i="66" s="1"/>
  <c r="E22" i="66"/>
  <c r="H22" i="66" s="1"/>
  <c r="C24" i="68"/>
  <c r="F22" i="68"/>
  <c r="G22" i="68" s="1"/>
  <c r="E22" i="68"/>
  <c r="H22" i="68" s="1"/>
  <c r="C23" i="68"/>
  <c r="F21" i="68"/>
  <c r="G21" i="68" s="1"/>
  <c r="E21" i="68"/>
  <c r="H21" i="68" s="1"/>
  <c r="C24" i="70"/>
  <c r="F22" i="70"/>
  <c r="G22" i="70" s="1"/>
  <c r="E22" i="70"/>
  <c r="H22" i="70" s="1"/>
  <c r="C25" i="70"/>
  <c r="F23" i="70"/>
  <c r="G23" i="70" s="1"/>
  <c r="E23" i="70"/>
  <c r="H23" i="70" s="1"/>
  <c r="E19" i="72"/>
  <c r="H19" i="72" s="1"/>
  <c r="C21" i="72"/>
  <c r="F19" i="72"/>
  <c r="G19" i="72" s="1"/>
  <c r="C24" i="72"/>
  <c r="F22" i="72"/>
  <c r="G22" i="72" s="1"/>
  <c r="E22" i="72"/>
  <c r="H22" i="72" s="1"/>
  <c r="C24" i="48"/>
  <c r="F22" i="48"/>
  <c r="G22" i="48" s="1"/>
  <c r="E22" i="48"/>
  <c r="H22" i="48" s="1"/>
  <c r="C23" i="48"/>
  <c r="F21" i="48"/>
  <c r="G21" i="48" s="1"/>
  <c r="E21" i="48"/>
  <c r="H21" i="48" s="1"/>
  <c r="C16" i="82"/>
  <c r="F15" i="82"/>
  <c r="E15" i="82"/>
  <c r="G15" i="82" s="1"/>
  <c r="C26" i="60" l="1"/>
  <c r="F24" i="60"/>
  <c r="G24" i="60" s="1"/>
  <c r="E24" i="60"/>
  <c r="H24" i="60" s="1"/>
  <c r="E25" i="60"/>
  <c r="H25" i="60" s="1"/>
  <c r="C27" i="60"/>
  <c r="F25" i="60"/>
  <c r="G25" i="60" s="1"/>
  <c r="C25" i="62"/>
  <c r="F23" i="62"/>
  <c r="G23" i="62" s="1"/>
  <c r="E23" i="62"/>
  <c r="H23" i="62" s="1"/>
  <c r="E24" i="62"/>
  <c r="H24" i="62" s="1"/>
  <c r="C26" i="62"/>
  <c r="F24" i="62"/>
  <c r="G24" i="62" s="1"/>
  <c r="E21" i="64"/>
  <c r="H21" i="64" s="1"/>
  <c r="F21" i="64"/>
  <c r="G21" i="64" s="1"/>
  <c r="C23" i="64"/>
  <c r="C26" i="64"/>
  <c r="F24" i="64"/>
  <c r="G24" i="64" s="1"/>
  <c r="E24" i="64"/>
  <c r="H24" i="64" s="1"/>
  <c r="C25" i="66"/>
  <c r="F23" i="66"/>
  <c r="G23" i="66" s="1"/>
  <c r="E23" i="66"/>
  <c r="H23" i="66" s="1"/>
  <c r="E24" i="66"/>
  <c r="H24" i="66" s="1"/>
  <c r="C26" i="66"/>
  <c r="F24" i="66"/>
  <c r="G24" i="66" s="1"/>
  <c r="C25" i="68"/>
  <c r="F23" i="68"/>
  <c r="G23" i="68" s="1"/>
  <c r="E23" i="68"/>
  <c r="H23" i="68" s="1"/>
  <c r="E24" i="68"/>
  <c r="H24" i="68" s="1"/>
  <c r="C26" i="68"/>
  <c r="F24" i="68"/>
  <c r="G24" i="68" s="1"/>
  <c r="E25" i="70"/>
  <c r="H25" i="70" s="1"/>
  <c r="C27" i="70"/>
  <c r="F25" i="70"/>
  <c r="G25" i="70" s="1"/>
  <c r="C26" i="70"/>
  <c r="F24" i="70"/>
  <c r="G24" i="70" s="1"/>
  <c r="E24" i="70"/>
  <c r="H24" i="70" s="1"/>
  <c r="C26" i="72"/>
  <c r="F24" i="72"/>
  <c r="G24" i="72" s="1"/>
  <c r="E24" i="72"/>
  <c r="H24" i="72" s="1"/>
  <c r="F21" i="72"/>
  <c r="G21" i="72" s="1"/>
  <c r="E21" i="72"/>
  <c r="H21" i="72" s="1"/>
  <c r="C23" i="72"/>
  <c r="C25" i="48"/>
  <c r="F23" i="48"/>
  <c r="G23" i="48" s="1"/>
  <c r="E23" i="48"/>
  <c r="H23" i="48" s="1"/>
  <c r="E24" i="48"/>
  <c r="H24" i="48" s="1"/>
  <c r="C26" i="48"/>
  <c r="F24" i="48"/>
  <c r="G24" i="48" s="1"/>
  <c r="C17" i="82"/>
  <c r="F16" i="82"/>
  <c r="E16" i="82"/>
  <c r="G16" i="82" s="1"/>
  <c r="F27" i="60" l="1"/>
  <c r="G27" i="60" s="1"/>
  <c r="E27" i="60"/>
  <c r="H27" i="60" s="1"/>
  <c r="C29" i="60"/>
  <c r="F26" i="60"/>
  <c r="G26" i="60" s="1"/>
  <c r="E26" i="60"/>
  <c r="H26" i="60" s="1"/>
  <c r="C28" i="60"/>
  <c r="F26" i="62"/>
  <c r="G26" i="62" s="1"/>
  <c r="E26" i="62"/>
  <c r="H26" i="62" s="1"/>
  <c r="C28" i="62"/>
  <c r="F25" i="62"/>
  <c r="G25" i="62" s="1"/>
  <c r="E25" i="62"/>
  <c r="H25" i="62" s="1"/>
  <c r="C27" i="62"/>
  <c r="F26" i="64"/>
  <c r="G26" i="64" s="1"/>
  <c r="C28" i="64"/>
  <c r="E26" i="64"/>
  <c r="H26" i="64" s="1"/>
  <c r="C25" i="64"/>
  <c r="E23" i="64"/>
  <c r="H23" i="64" s="1"/>
  <c r="F23" i="64"/>
  <c r="G23" i="64" s="1"/>
  <c r="F25" i="66"/>
  <c r="G25" i="66" s="1"/>
  <c r="E25" i="66"/>
  <c r="H25" i="66" s="1"/>
  <c r="C27" i="66"/>
  <c r="F26" i="66"/>
  <c r="G26" i="66" s="1"/>
  <c r="E26" i="66"/>
  <c r="H26" i="66" s="1"/>
  <c r="C28" i="66"/>
  <c r="F26" i="68"/>
  <c r="G26" i="68" s="1"/>
  <c r="E26" i="68"/>
  <c r="H26" i="68" s="1"/>
  <c r="C28" i="68"/>
  <c r="F25" i="68"/>
  <c r="G25" i="68" s="1"/>
  <c r="E25" i="68"/>
  <c r="H25" i="68" s="1"/>
  <c r="C27" i="68"/>
  <c r="F26" i="70"/>
  <c r="G26" i="70" s="1"/>
  <c r="E26" i="70"/>
  <c r="H26" i="70" s="1"/>
  <c r="C28" i="70"/>
  <c r="F27" i="70"/>
  <c r="G27" i="70" s="1"/>
  <c r="E27" i="70"/>
  <c r="H27" i="70" s="1"/>
  <c r="C29" i="70"/>
  <c r="F23" i="72"/>
  <c r="G23" i="72" s="1"/>
  <c r="E23" i="72"/>
  <c r="H23" i="72" s="1"/>
  <c r="C25" i="72"/>
  <c r="F26" i="72"/>
  <c r="G26" i="72" s="1"/>
  <c r="C28" i="72"/>
  <c r="E26" i="72"/>
  <c r="H26" i="72" s="1"/>
  <c r="F26" i="48"/>
  <c r="G26" i="48" s="1"/>
  <c r="E26" i="48"/>
  <c r="H26" i="48" s="1"/>
  <c r="C28" i="48"/>
  <c r="F25" i="48"/>
  <c r="G25" i="48" s="1"/>
  <c r="E25" i="48"/>
  <c r="H25" i="48" s="1"/>
  <c r="C27" i="48"/>
  <c r="F17" i="82"/>
  <c r="E17" i="82"/>
  <c r="G17" i="82" s="1"/>
  <c r="C18" i="82"/>
  <c r="F29" i="60" l="1"/>
  <c r="G29" i="60" s="1"/>
  <c r="E29" i="60"/>
  <c r="H29" i="60" s="1"/>
  <c r="F28" i="60"/>
  <c r="G28" i="60" s="1"/>
  <c r="E28" i="60"/>
  <c r="H28" i="60" s="1"/>
  <c r="F28" i="62"/>
  <c r="G28" i="62" s="1"/>
  <c r="E28" i="62"/>
  <c r="H28" i="62" s="1"/>
  <c r="F27" i="62"/>
  <c r="G27" i="62" s="1"/>
  <c r="E27" i="62"/>
  <c r="H27" i="62" s="1"/>
  <c r="E25" i="64"/>
  <c r="H25" i="64" s="1"/>
  <c r="C27" i="64"/>
  <c r="F25" i="64"/>
  <c r="G25" i="64" s="1"/>
  <c r="F28" i="64"/>
  <c r="G28" i="64" s="1"/>
  <c r="E28" i="64"/>
  <c r="H28" i="64" s="1"/>
  <c r="F28" i="66"/>
  <c r="G28" i="66" s="1"/>
  <c r="E28" i="66"/>
  <c r="H28" i="66" s="1"/>
  <c r="F27" i="66"/>
  <c r="G27" i="66" s="1"/>
  <c r="E27" i="66"/>
  <c r="H27" i="66" s="1"/>
  <c r="F28" i="68"/>
  <c r="G28" i="68" s="1"/>
  <c r="E28" i="68"/>
  <c r="H28" i="68" s="1"/>
  <c r="F27" i="68"/>
  <c r="G27" i="68" s="1"/>
  <c r="E27" i="68"/>
  <c r="H27" i="68" s="1"/>
  <c r="F29" i="70"/>
  <c r="G29" i="70" s="1"/>
  <c r="E29" i="70"/>
  <c r="H29" i="70" s="1"/>
  <c r="F28" i="70"/>
  <c r="G28" i="70" s="1"/>
  <c r="E28" i="70"/>
  <c r="H28" i="70" s="1"/>
  <c r="F28" i="72"/>
  <c r="G28" i="72" s="1"/>
  <c r="E28" i="72"/>
  <c r="H28" i="72" s="1"/>
  <c r="E25" i="72"/>
  <c r="H25" i="72" s="1"/>
  <c r="C27" i="72"/>
  <c r="F25" i="72"/>
  <c r="G25" i="72" s="1"/>
  <c r="F28" i="48"/>
  <c r="G28" i="48" s="1"/>
  <c r="E28" i="48"/>
  <c r="H28" i="48" s="1"/>
  <c r="F27" i="48"/>
  <c r="G27" i="48" s="1"/>
  <c r="E27" i="48"/>
  <c r="H27" i="48" s="1"/>
  <c r="C19" i="82"/>
  <c r="F18" i="82"/>
  <c r="E18" i="82"/>
  <c r="G18" i="82" s="1"/>
  <c r="E27" i="64" l="1"/>
  <c r="H27" i="64" s="1"/>
  <c r="F27" i="64"/>
  <c r="G27" i="64" s="1"/>
  <c r="F27" i="72"/>
  <c r="G27" i="72" s="1"/>
  <c r="E27" i="72"/>
  <c r="H27" i="72" s="1"/>
  <c r="E19" i="82"/>
  <c r="G19" i="82" s="1"/>
  <c r="C20" i="82"/>
  <c r="F19" i="82"/>
  <c r="F20" i="82" l="1"/>
  <c r="E20" i="82"/>
  <c r="G20" i="82" s="1"/>
  <c r="C21" i="82"/>
  <c r="F21" i="82" l="1"/>
  <c r="E21" i="82"/>
  <c r="G21" i="82" s="1"/>
  <c r="D30" i="59" l="1"/>
  <c r="L30" i="59"/>
  <c r="K27" i="59"/>
  <c r="J27" i="59"/>
  <c r="K25" i="59"/>
  <c r="K23" i="59"/>
  <c r="J23" i="59"/>
  <c r="K21" i="59"/>
  <c r="D20" i="59"/>
  <c r="D22" i="59" s="1"/>
  <c r="K19" i="59"/>
  <c r="D19" i="59"/>
  <c r="D21" i="59" s="1"/>
  <c r="D18" i="59"/>
  <c r="K18" i="59" s="1"/>
  <c r="K17" i="59"/>
  <c r="D17" i="59"/>
  <c r="F17" i="59" s="1"/>
  <c r="L16" i="59"/>
  <c r="K16" i="59"/>
  <c r="D16" i="59"/>
  <c r="F16" i="59" s="1"/>
  <c r="M16" i="59" s="1"/>
  <c r="K15" i="59"/>
  <c r="F15" i="59"/>
  <c r="M15" i="59" s="1"/>
  <c r="D15" i="59"/>
  <c r="L14" i="59"/>
  <c r="K14" i="59"/>
  <c r="F14" i="59"/>
  <c r="M14" i="59" s="1"/>
  <c r="M13" i="59"/>
  <c r="K13" i="59"/>
  <c r="J13" i="59"/>
  <c r="F13" i="59"/>
  <c r="L13" i="59" s="1"/>
  <c r="K27" i="61"/>
  <c r="J27" i="61"/>
  <c r="K25" i="61"/>
  <c r="K23" i="61"/>
  <c r="J23" i="61"/>
  <c r="K21" i="61"/>
  <c r="D20" i="61"/>
  <c r="D22" i="61" s="1"/>
  <c r="K19" i="61"/>
  <c r="D19" i="61"/>
  <c r="D21" i="61" s="1"/>
  <c r="D18" i="61"/>
  <c r="L18" i="61" s="1"/>
  <c r="K17" i="61"/>
  <c r="D17" i="61"/>
  <c r="F17" i="61" s="1"/>
  <c r="L16" i="61"/>
  <c r="K16" i="61"/>
  <c r="D16" i="61"/>
  <c r="F16" i="61" s="1"/>
  <c r="M16" i="61" s="1"/>
  <c r="K15" i="61"/>
  <c r="F15" i="61"/>
  <c r="M15" i="61" s="1"/>
  <c r="D15" i="61"/>
  <c r="L14" i="61"/>
  <c r="K14" i="61"/>
  <c r="F14" i="61"/>
  <c r="M14" i="61" s="1"/>
  <c r="M13" i="61"/>
  <c r="K13" i="61"/>
  <c r="J13" i="61"/>
  <c r="F13" i="61"/>
  <c r="L13" i="61" s="1"/>
  <c r="M13" i="65"/>
  <c r="K27" i="63"/>
  <c r="J27" i="63"/>
  <c r="K25" i="63"/>
  <c r="K23" i="63"/>
  <c r="J23" i="63"/>
  <c r="K21" i="63"/>
  <c r="D20" i="63"/>
  <c r="D22" i="63" s="1"/>
  <c r="K19" i="63"/>
  <c r="D19" i="63"/>
  <c r="D21" i="63" s="1"/>
  <c r="D18" i="63"/>
  <c r="L18" i="63" s="1"/>
  <c r="K17" i="63"/>
  <c r="D17" i="63"/>
  <c r="F17" i="63" s="1"/>
  <c r="L16" i="63"/>
  <c r="K16" i="63"/>
  <c r="D16" i="63"/>
  <c r="F16" i="63" s="1"/>
  <c r="M16" i="63" s="1"/>
  <c r="K15" i="63"/>
  <c r="F15" i="63"/>
  <c r="M15" i="63" s="1"/>
  <c r="D15" i="63"/>
  <c r="L14" i="63"/>
  <c r="K14" i="63"/>
  <c r="F14" i="63"/>
  <c r="M14" i="63" s="1"/>
  <c r="M13" i="63"/>
  <c r="K13" i="63"/>
  <c r="J13" i="63"/>
  <c r="F13" i="63"/>
  <c r="L13" i="63" s="1"/>
  <c r="K27" i="65"/>
  <c r="J27" i="65"/>
  <c r="K25" i="65"/>
  <c r="K23" i="65"/>
  <c r="J23" i="65"/>
  <c r="K21" i="65"/>
  <c r="D20" i="65"/>
  <c r="L20" i="65" s="1"/>
  <c r="K19" i="65"/>
  <c r="D19" i="65"/>
  <c r="D21" i="65" s="1"/>
  <c r="D18" i="65"/>
  <c r="K18" i="65" s="1"/>
  <c r="K17" i="65"/>
  <c r="D17" i="65"/>
  <c r="F17" i="65" s="1"/>
  <c r="L16" i="65"/>
  <c r="K16" i="65"/>
  <c r="D16" i="65"/>
  <c r="F16" i="65" s="1"/>
  <c r="M16" i="65" s="1"/>
  <c r="K15" i="65"/>
  <c r="F15" i="65"/>
  <c r="M15" i="65" s="1"/>
  <c r="D15" i="65"/>
  <c r="L14" i="65"/>
  <c r="K14" i="65"/>
  <c r="F14" i="65"/>
  <c r="M14" i="65" s="1"/>
  <c r="K13" i="65"/>
  <c r="J13" i="65"/>
  <c r="F13" i="65"/>
  <c r="L13" i="65" s="1"/>
  <c r="K29" i="67"/>
  <c r="J29" i="67"/>
  <c r="K27" i="67"/>
  <c r="J27" i="67"/>
  <c r="K25" i="67"/>
  <c r="K23" i="67"/>
  <c r="J23" i="67"/>
  <c r="K21" i="67"/>
  <c r="D20" i="67"/>
  <c r="L20" i="67" s="1"/>
  <c r="K19" i="67"/>
  <c r="L18" i="67"/>
  <c r="D18" i="67"/>
  <c r="F18" i="67" s="1"/>
  <c r="M18" i="67" s="1"/>
  <c r="K17" i="67"/>
  <c r="L16" i="67"/>
  <c r="K16" i="67"/>
  <c r="F16" i="67"/>
  <c r="M16" i="67" s="1"/>
  <c r="D16" i="67"/>
  <c r="K15" i="67"/>
  <c r="D15" i="67"/>
  <c r="D17" i="67" s="1"/>
  <c r="L14" i="67"/>
  <c r="K14" i="67"/>
  <c r="F14" i="67"/>
  <c r="M14" i="67" s="1"/>
  <c r="M13" i="67"/>
  <c r="L13" i="67"/>
  <c r="K13" i="67"/>
  <c r="J13" i="67"/>
  <c r="F13" i="67"/>
  <c r="F30" i="59" l="1"/>
  <c r="M30" i="59" s="1"/>
  <c r="K30" i="59"/>
  <c r="D24" i="59"/>
  <c r="F22" i="59"/>
  <c r="M22" i="59" s="1"/>
  <c r="L22" i="59"/>
  <c r="K22" i="59"/>
  <c r="L17" i="59"/>
  <c r="M17" i="59"/>
  <c r="D23" i="59"/>
  <c r="F21" i="59"/>
  <c r="F20" i="59"/>
  <c r="M20" i="59" s="1"/>
  <c r="L15" i="59"/>
  <c r="F19" i="59"/>
  <c r="K20" i="59"/>
  <c r="F18" i="59"/>
  <c r="M18" i="59" s="1"/>
  <c r="L20" i="59"/>
  <c r="L18" i="59"/>
  <c r="D23" i="61"/>
  <c r="F21" i="61"/>
  <c r="F22" i="61"/>
  <c r="M22" i="61" s="1"/>
  <c r="D24" i="61"/>
  <c r="L22" i="61"/>
  <c r="K22" i="61"/>
  <c r="L17" i="61"/>
  <c r="M17" i="61"/>
  <c r="F20" i="61"/>
  <c r="M20" i="61" s="1"/>
  <c r="L15" i="61"/>
  <c r="F19" i="61"/>
  <c r="K20" i="61"/>
  <c r="F18" i="61"/>
  <c r="M18" i="61" s="1"/>
  <c r="L20" i="61"/>
  <c r="K18" i="61"/>
  <c r="D23" i="63"/>
  <c r="F21" i="63"/>
  <c r="F22" i="63"/>
  <c r="M22" i="63" s="1"/>
  <c r="D24" i="63"/>
  <c r="L22" i="63"/>
  <c r="K22" i="63"/>
  <c r="M17" i="63"/>
  <c r="L17" i="63"/>
  <c r="F20" i="63"/>
  <c r="M20" i="63" s="1"/>
  <c r="L15" i="63"/>
  <c r="F19" i="63"/>
  <c r="K20" i="63"/>
  <c r="F18" i="63"/>
  <c r="M18" i="63" s="1"/>
  <c r="L20" i="63"/>
  <c r="K18" i="63"/>
  <c r="D23" i="65"/>
  <c r="F21" i="65"/>
  <c r="M17" i="65"/>
  <c r="L17" i="65"/>
  <c r="F20" i="65"/>
  <c r="M20" i="65" s="1"/>
  <c r="L15" i="65"/>
  <c r="F19" i="65"/>
  <c r="K20" i="65"/>
  <c r="F18" i="65"/>
  <c r="M18" i="65" s="1"/>
  <c r="D22" i="65"/>
  <c r="L18" i="65"/>
  <c r="F17" i="67"/>
  <c r="D19" i="67"/>
  <c r="F20" i="67"/>
  <c r="M20" i="67" s="1"/>
  <c r="K18" i="67"/>
  <c r="D22" i="67"/>
  <c r="F15" i="67"/>
  <c r="K20" i="67"/>
  <c r="F23" i="59" l="1"/>
  <c r="D25" i="59"/>
  <c r="L19" i="59"/>
  <c r="M19" i="59"/>
  <c r="F24" i="59"/>
  <c r="M24" i="59" s="1"/>
  <c r="K24" i="59"/>
  <c r="D26" i="59"/>
  <c r="L24" i="59"/>
  <c r="M21" i="59"/>
  <c r="L21" i="59"/>
  <c r="M19" i="61"/>
  <c r="L19" i="61"/>
  <c r="K24" i="61"/>
  <c r="F24" i="61"/>
  <c r="M24" i="61" s="1"/>
  <c r="D26" i="61"/>
  <c r="L24" i="61"/>
  <c r="M21" i="61"/>
  <c r="L21" i="61"/>
  <c r="F23" i="61"/>
  <c r="D25" i="61"/>
  <c r="M21" i="63"/>
  <c r="L21" i="63"/>
  <c r="F23" i="63"/>
  <c r="D25" i="63"/>
  <c r="M19" i="63"/>
  <c r="L19" i="63"/>
  <c r="K24" i="63"/>
  <c r="F24" i="63"/>
  <c r="M24" i="63" s="1"/>
  <c r="D26" i="63"/>
  <c r="L24" i="63"/>
  <c r="D24" i="65"/>
  <c r="K22" i="65"/>
  <c r="F22" i="65"/>
  <c r="M22" i="65" s="1"/>
  <c r="L22" i="65"/>
  <c r="M21" i="65"/>
  <c r="L21" i="65"/>
  <c r="M19" i="65"/>
  <c r="L19" i="65"/>
  <c r="F23" i="65"/>
  <c r="D25" i="65"/>
  <c r="L22" i="67"/>
  <c r="F22" i="67"/>
  <c r="M22" i="67" s="1"/>
  <c r="K22" i="67"/>
  <c r="D24" i="67"/>
  <c r="F19" i="67"/>
  <c r="D21" i="67"/>
  <c r="L17" i="67"/>
  <c r="M17" i="67"/>
  <c r="M15" i="67"/>
  <c r="L15" i="67"/>
  <c r="F25" i="59" l="1"/>
  <c r="D27" i="59"/>
  <c r="F27" i="59" s="1"/>
  <c r="K26" i="59"/>
  <c r="L26" i="59"/>
  <c r="F26" i="59"/>
  <c r="M26" i="59" s="1"/>
  <c r="D28" i="59"/>
  <c r="M23" i="59"/>
  <c r="L23" i="59"/>
  <c r="K26" i="61"/>
  <c r="D28" i="61"/>
  <c r="L26" i="61"/>
  <c r="F26" i="61"/>
  <c r="M26" i="61" s="1"/>
  <c r="F25" i="61"/>
  <c r="D27" i="61"/>
  <c r="F27" i="61" s="1"/>
  <c r="M23" i="61"/>
  <c r="L23" i="61"/>
  <c r="F25" i="63"/>
  <c r="D27" i="63"/>
  <c r="F27" i="63" s="1"/>
  <c r="L26" i="63"/>
  <c r="K26" i="63"/>
  <c r="F26" i="63"/>
  <c r="M26" i="63" s="1"/>
  <c r="D28" i="63"/>
  <c r="M23" i="63"/>
  <c r="L23" i="63"/>
  <c r="F25" i="65"/>
  <c r="D27" i="65"/>
  <c r="F27" i="65" s="1"/>
  <c r="M23" i="65"/>
  <c r="L23" i="65"/>
  <c r="K24" i="65"/>
  <c r="F24" i="65"/>
  <c r="M24" i="65" s="1"/>
  <c r="D26" i="65"/>
  <c r="L24" i="65"/>
  <c r="M19" i="67"/>
  <c r="L19" i="67"/>
  <c r="D26" i="67"/>
  <c r="K24" i="67"/>
  <c r="F24" i="67"/>
  <c r="M24" i="67" s="1"/>
  <c r="L24" i="67"/>
  <c r="F21" i="67"/>
  <c r="D23" i="67"/>
  <c r="L25" i="59" l="1"/>
  <c r="M25" i="59"/>
  <c r="L28" i="59"/>
  <c r="K28" i="59"/>
  <c r="F28" i="59"/>
  <c r="M28" i="59" s="1"/>
  <c r="L27" i="59"/>
  <c r="M27" i="59"/>
  <c r="M25" i="61"/>
  <c r="L25" i="61"/>
  <c r="L28" i="61"/>
  <c r="K28" i="61"/>
  <c r="F28" i="61"/>
  <c r="M28" i="61" s="1"/>
  <c r="M27" i="61"/>
  <c r="L27" i="61"/>
  <c r="M27" i="63"/>
  <c r="L27" i="63"/>
  <c r="L25" i="63"/>
  <c r="M25" i="63"/>
  <c r="L28" i="63"/>
  <c r="K28" i="63"/>
  <c r="F28" i="63"/>
  <c r="M28" i="63" s="1"/>
  <c r="M27" i="65"/>
  <c r="L27" i="65"/>
  <c r="K26" i="65"/>
  <c r="D28" i="65"/>
  <c r="L26" i="65"/>
  <c r="F26" i="65"/>
  <c r="M26" i="65" s="1"/>
  <c r="L25" i="65"/>
  <c r="M25" i="65"/>
  <c r="K26" i="67"/>
  <c r="F26" i="67"/>
  <c r="M26" i="67" s="1"/>
  <c r="D30" i="67"/>
  <c r="L26" i="67"/>
  <c r="D28" i="67"/>
  <c r="D25" i="67"/>
  <c r="F23" i="67"/>
  <c r="L21" i="67"/>
  <c r="M21" i="67"/>
  <c r="L28" i="65" l="1"/>
  <c r="K28" i="65"/>
  <c r="F28" i="65"/>
  <c r="M28" i="65" s="1"/>
  <c r="K28" i="67"/>
  <c r="F28" i="67"/>
  <c r="M28" i="67" s="1"/>
  <c r="L28" i="67"/>
  <c r="K30" i="67"/>
  <c r="F30" i="67"/>
  <c r="M30" i="67" s="1"/>
  <c r="L30" i="67"/>
  <c r="M23" i="67"/>
  <c r="L23" i="67"/>
  <c r="F25" i="67"/>
  <c r="D27" i="67"/>
  <c r="F27" i="67" l="1"/>
  <c r="D29" i="67"/>
  <c r="F29" i="67" s="1"/>
  <c r="M25" i="67"/>
  <c r="L25" i="67"/>
  <c r="L29" i="67" l="1"/>
  <c r="M29" i="67"/>
  <c r="M27" i="67"/>
  <c r="L27" i="67"/>
  <c r="K27" i="69" l="1"/>
  <c r="J27" i="69"/>
  <c r="K25" i="69"/>
  <c r="K23" i="69"/>
  <c r="J23" i="69"/>
  <c r="K21" i="69"/>
  <c r="D20" i="69"/>
  <c r="D22" i="69" s="1"/>
  <c r="K19" i="69"/>
  <c r="D19" i="69"/>
  <c r="F19" i="69" s="1"/>
  <c r="D18" i="69"/>
  <c r="K18" i="69" s="1"/>
  <c r="K17" i="69"/>
  <c r="D17" i="69"/>
  <c r="F17" i="69" s="1"/>
  <c r="L16" i="69"/>
  <c r="K16" i="69"/>
  <c r="D16" i="69"/>
  <c r="F16" i="69" s="1"/>
  <c r="M16" i="69" s="1"/>
  <c r="K15" i="69"/>
  <c r="F15" i="69"/>
  <c r="M15" i="69" s="1"/>
  <c r="D15" i="69"/>
  <c r="L14" i="69"/>
  <c r="K14" i="69"/>
  <c r="F14" i="69"/>
  <c r="M14" i="69" s="1"/>
  <c r="M13" i="69"/>
  <c r="K13" i="69"/>
  <c r="J13" i="69"/>
  <c r="F13" i="69"/>
  <c r="L13" i="69" s="1"/>
  <c r="K29" i="71"/>
  <c r="J29" i="71"/>
  <c r="K27" i="71"/>
  <c r="J27" i="71"/>
  <c r="K25" i="71"/>
  <c r="K23" i="71"/>
  <c r="J23" i="71"/>
  <c r="K21" i="71"/>
  <c r="D20" i="71"/>
  <c r="L20" i="71" s="1"/>
  <c r="K19" i="71"/>
  <c r="L18" i="71"/>
  <c r="D18" i="71"/>
  <c r="F18" i="71" s="1"/>
  <c r="M18" i="71" s="1"/>
  <c r="K17" i="71"/>
  <c r="L16" i="71"/>
  <c r="K16" i="71"/>
  <c r="F16" i="71"/>
  <c r="M16" i="71" s="1"/>
  <c r="D16" i="71"/>
  <c r="K15" i="71"/>
  <c r="D15" i="71"/>
  <c r="D17" i="71" s="1"/>
  <c r="L14" i="71"/>
  <c r="K14" i="71"/>
  <c r="F14" i="71"/>
  <c r="M14" i="71" s="1"/>
  <c r="M13" i="71"/>
  <c r="L13" i="71"/>
  <c r="K13" i="71"/>
  <c r="J13" i="71"/>
  <c r="F13" i="71"/>
  <c r="K27" i="73"/>
  <c r="J27" i="73"/>
  <c r="K25" i="73"/>
  <c r="K23" i="73"/>
  <c r="J23" i="73"/>
  <c r="K21" i="73"/>
  <c r="K19" i="73"/>
  <c r="K17" i="73"/>
  <c r="D16" i="73"/>
  <c r="D18" i="73" s="1"/>
  <c r="K15" i="73"/>
  <c r="D15" i="73"/>
  <c r="D17" i="73" s="1"/>
  <c r="D19" i="73" s="1"/>
  <c r="L14" i="73"/>
  <c r="K14" i="73"/>
  <c r="F14" i="73"/>
  <c r="M14" i="73" s="1"/>
  <c r="K13" i="73"/>
  <c r="J13" i="73"/>
  <c r="F13" i="73"/>
  <c r="M13" i="73" s="1"/>
  <c r="F15" i="73" l="1"/>
  <c r="L15" i="73" s="1"/>
  <c r="L13" i="73"/>
  <c r="K16" i="73"/>
  <c r="M17" i="69"/>
  <c r="L17" i="69"/>
  <c r="L19" i="69"/>
  <c r="M19" i="69"/>
  <c r="D24" i="69"/>
  <c r="L22" i="69"/>
  <c r="F22" i="69"/>
  <c r="M22" i="69" s="1"/>
  <c r="K22" i="69"/>
  <c r="K20" i="69"/>
  <c r="L18" i="69"/>
  <c r="D21" i="69"/>
  <c r="F20" i="69"/>
  <c r="M20" i="69" s="1"/>
  <c r="L15" i="69"/>
  <c r="F18" i="69"/>
  <c r="M18" i="69" s="1"/>
  <c r="L20" i="69"/>
  <c r="F17" i="71"/>
  <c r="D19" i="71"/>
  <c r="F15" i="71"/>
  <c r="F20" i="71"/>
  <c r="M20" i="71" s="1"/>
  <c r="K20" i="71"/>
  <c r="K18" i="71"/>
  <c r="D22" i="71"/>
  <c r="L18" i="73"/>
  <c r="K18" i="73"/>
  <c r="F18" i="73"/>
  <c r="M18" i="73" s="1"/>
  <c r="D20" i="73"/>
  <c r="F19" i="73"/>
  <c r="D21" i="73"/>
  <c r="M15" i="73"/>
  <c r="F17" i="73"/>
  <c r="F16" i="73"/>
  <c r="M16" i="73" s="1"/>
  <c r="L16" i="73"/>
  <c r="F21" i="69" l="1"/>
  <c r="D23" i="69"/>
  <c r="F24" i="69"/>
  <c r="M24" i="69" s="1"/>
  <c r="L24" i="69"/>
  <c r="K24" i="69"/>
  <c r="D26" i="69"/>
  <c r="M15" i="71"/>
  <c r="L15" i="71"/>
  <c r="F19" i="71"/>
  <c r="D21" i="71"/>
  <c r="D24" i="71"/>
  <c r="K22" i="71"/>
  <c r="F22" i="71"/>
  <c r="M22" i="71" s="1"/>
  <c r="L22" i="71"/>
  <c r="L17" i="71"/>
  <c r="M17" i="71"/>
  <c r="M19" i="73"/>
  <c r="L19" i="73"/>
  <c r="K20" i="73"/>
  <c r="F20" i="73"/>
  <c r="M20" i="73" s="1"/>
  <c r="D22" i="73"/>
  <c r="L20" i="73"/>
  <c r="M17" i="73"/>
  <c r="L17" i="73"/>
  <c r="D23" i="73"/>
  <c r="F21" i="73"/>
  <c r="F23" i="69" l="1"/>
  <c r="D25" i="69"/>
  <c r="M21" i="69"/>
  <c r="L21" i="69"/>
  <c r="L26" i="69"/>
  <c r="K26" i="69"/>
  <c r="D28" i="69"/>
  <c r="F26" i="69"/>
  <c r="M26" i="69" s="1"/>
  <c r="D26" i="71"/>
  <c r="K24" i="71"/>
  <c r="F24" i="71"/>
  <c r="M24" i="71" s="1"/>
  <c r="L24" i="71"/>
  <c r="D23" i="71"/>
  <c r="F21" i="71"/>
  <c r="M19" i="71"/>
  <c r="L19" i="71"/>
  <c r="L22" i="73"/>
  <c r="F22" i="73"/>
  <c r="M22" i="73" s="1"/>
  <c r="D24" i="73"/>
  <c r="K22" i="73"/>
  <c r="L21" i="73"/>
  <c r="M21" i="73"/>
  <c r="D25" i="73"/>
  <c r="F23" i="73"/>
  <c r="F25" i="69" l="1"/>
  <c r="D27" i="69"/>
  <c r="F27" i="69" s="1"/>
  <c r="F28" i="69"/>
  <c r="M28" i="69" s="1"/>
  <c r="L28" i="69"/>
  <c r="K28" i="69"/>
  <c r="M23" i="69"/>
  <c r="L23" i="69"/>
  <c r="D25" i="71"/>
  <c r="F23" i="71"/>
  <c r="K26" i="71"/>
  <c r="D30" i="71"/>
  <c r="L26" i="71"/>
  <c r="F26" i="71"/>
  <c r="M26" i="71" s="1"/>
  <c r="D28" i="71"/>
  <c r="L21" i="71"/>
  <c r="M21" i="71"/>
  <c r="D26" i="73"/>
  <c r="L24" i="73"/>
  <c r="K24" i="73"/>
  <c r="F24" i="73"/>
  <c r="M24" i="73" s="1"/>
  <c r="M23" i="73"/>
  <c r="L23" i="73"/>
  <c r="D27" i="73"/>
  <c r="F27" i="73" s="1"/>
  <c r="F25" i="73"/>
  <c r="L27" i="69" l="1"/>
  <c r="M27" i="69"/>
  <c r="M25" i="69"/>
  <c r="L25" i="69"/>
  <c r="K30" i="71"/>
  <c r="L30" i="71"/>
  <c r="F30" i="71"/>
  <c r="M30" i="71" s="1"/>
  <c r="L23" i="71"/>
  <c r="M23" i="71"/>
  <c r="K28" i="71"/>
  <c r="L28" i="71"/>
  <c r="F28" i="71"/>
  <c r="M28" i="71" s="1"/>
  <c r="F25" i="71"/>
  <c r="D27" i="71"/>
  <c r="M25" i="73"/>
  <c r="L25" i="73"/>
  <c r="L27" i="73"/>
  <c r="M27" i="73"/>
  <c r="L26" i="73"/>
  <c r="F26" i="73"/>
  <c r="M26" i="73" s="1"/>
  <c r="D28" i="73"/>
  <c r="K26" i="73"/>
  <c r="F27" i="71" l="1"/>
  <c r="D29" i="71"/>
  <c r="F29" i="71" s="1"/>
  <c r="M25" i="71"/>
  <c r="L25" i="71"/>
  <c r="L28" i="73"/>
  <c r="K28" i="73"/>
  <c r="F28" i="73"/>
  <c r="M28" i="73" s="1"/>
  <c r="M29" i="71" l="1"/>
  <c r="L29" i="71"/>
  <c r="M27" i="71"/>
  <c r="L27" i="71"/>
  <c r="G22" i="93" l="1"/>
  <c r="J22" i="93" s="1"/>
  <c r="K19" i="93"/>
  <c r="L19" i="93" s="1"/>
  <c r="J19" i="93"/>
  <c r="I19" i="93"/>
  <c r="O19" i="93" s="1"/>
  <c r="O21" i="93" l="1"/>
  <c r="Q21" i="93" s="1"/>
  <c r="R19" i="93"/>
  <c r="K22" i="93"/>
  <c r="L22" i="93" s="1"/>
  <c r="I22" i="93"/>
  <c r="O22" i="93" s="1"/>
  <c r="G25" i="93"/>
  <c r="K43" i="52"/>
  <c r="I43" i="52"/>
  <c r="L43" i="52" s="1"/>
  <c r="F43" i="52"/>
  <c r="E43" i="52"/>
  <c r="C43" i="52"/>
  <c r="S43" i="52" s="1"/>
  <c r="K25" i="52"/>
  <c r="K27" i="52" s="1"/>
  <c r="K29" i="52" s="1"/>
  <c r="K31" i="52" s="1"/>
  <c r="K33" i="52" s="1"/>
  <c r="K35" i="52" s="1"/>
  <c r="K37" i="52" s="1"/>
  <c r="K39" i="52" s="1"/>
  <c r="S23" i="52"/>
  <c r="V23" i="52" s="1"/>
  <c r="K23" i="52"/>
  <c r="I23" i="52"/>
  <c r="E23" i="52"/>
  <c r="E25" i="52" s="1"/>
  <c r="E27" i="52" s="1"/>
  <c r="E29" i="52" s="1"/>
  <c r="E31" i="52" s="1"/>
  <c r="E33" i="52" s="1"/>
  <c r="E35" i="52" s="1"/>
  <c r="E37" i="52" s="1"/>
  <c r="E39" i="52" s="1"/>
  <c r="C23" i="52"/>
  <c r="C25" i="52" s="1"/>
  <c r="S21" i="52"/>
  <c r="V21" i="52" s="1"/>
  <c r="I21" i="52"/>
  <c r="L21" i="52" s="1"/>
  <c r="G21" i="52"/>
  <c r="F21" i="52"/>
  <c r="K25" i="93" l="1"/>
  <c r="L25" i="93" s="1"/>
  <c r="J25" i="93"/>
  <c r="G28" i="93"/>
  <c r="I25" i="93"/>
  <c r="O25" i="93" s="1"/>
  <c r="V19" i="93"/>
  <c r="T19" i="93"/>
  <c r="S19" i="93"/>
  <c r="U19" i="93"/>
  <c r="R22" i="93"/>
  <c r="O24" i="93"/>
  <c r="Q24" i="93" s="1"/>
  <c r="S25" i="52"/>
  <c r="I25" i="52"/>
  <c r="L25" i="52" s="1"/>
  <c r="C27" i="52"/>
  <c r="G25" i="52"/>
  <c r="F25" i="52"/>
  <c r="Y43" i="52"/>
  <c r="X43" i="52"/>
  <c r="W43" i="52"/>
  <c r="U43" i="52"/>
  <c r="Z43" i="52"/>
  <c r="T43" i="52"/>
  <c r="V43" i="52"/>
  <c r="Z21" i="52"/>
  <c r="T23" i="52"/>
  <c r="W21" i="52"/>
  <c r="W23" i="52"/>
  <c r="X21" i="52"/>
  <c r="X23" i="52"/>
  <c r="G43" i="52"/>
  <c r="Y21" i="52"/>
  <c r="Y23" i="52"/>
  <c r="T21" i="52"/>
  <c r="Z23" i="52"/>
  <c r="U21" i="52"/>
  <c r="U23" i="52"/>
  <c r="R25" i="93" l="1"/>
  <c r="O27" i="93"/>
  <c r="Q27" i="93" s="1"/>
  <c r="V22" i="93"/>
  <c r="U22" i="93"/>
  <c r="S22" i="93"/>
  <c r="T22" i="93"/>
  <c r="J28" i="93"/>
  <c r="G31" i="93"/>
  <c r="I28" i="93"/>
  <c r="O28" i="93" s="1"/>
  <c r="K28" i="93"/>
  <c r="L28" i="93" s="1"/>
  <c r="Y25" i="52"/>
  <c r="X25" i="52"/>
  <c r="W25" i="52"/>
  <c r="U25" i="52"/>
  <c r="Z25" i="52"/>
  <c r="T25" i="52"/>
  <c r="V25" i="52"/>
  <c r="I27" i="52"/>
  <c r="L27" i="52" s="1"/>
  <c r="C29" i="52"/>
  <c r="G27" i="52"/>
  <c r="F27" i="52"/>
  <c r="S27" i="52"/>
  <c r="U25" i="93" l="1"/>
  <c r="T25" i="93"/>
  <c r="V25" i="93"/>
  <c r="S25" i="93"/>
  <c r="G34" i="93"/>
  <c r="I31" i="93"/>
  <c r="O31" i="93" s="1"/>
  <c r="K31" i="93"/>
  <c r="L31" i="93" s="1"/>
  <c r="J31" i="93"/>
  <c r="R28" i="93"/>
  <c r="O30" i="93"/>
  <c r="Q30" i="93" s="1"/>
  <c r="V27" i="52"/>
  <c r="U27" i="52"/>
  <c r="T27" i="52"/>
  <c r="Y27" i="52"/>
  <c r="X27" i="52"/>
  <c r="W27" i="52"/>
  <c r="Z27" i="52"/>
  <c r="S29" i="52"/>
  <c r="C31" i="52"/>
  <c r="G29" i="52"/>
  <c r="F29" i="52"/>
  <c r="I29" i="52"/>
  <c r="L29" i="52" s="1"/>
  <c r="R31" i="93" l="1"/>
  <c r="O33" i="93"/>
  <c r="Q33" i="93" s="1"/>
  <c r="K34" i="93"/>
  <c r="L34" i="93" s="1"/>
  <c r="J34" i="93"/>
  <c r="I34" i="93"/>
  <c r="O34" i="93" s="1"/>
  <c r="T28" i="93"/>
  <c r="S28" i="93"/>
  <c r="V28" i="93"/>
  <c r="U28" i="93"/>
  <c r="I31" i="52"/>
  <c r="L31" i="52" s="1"/>
  <c r="C33" i="52"/>
  <c r="G31" i="52"/>
  <c r="F31" i="52"/>
  <c r="S31" i="52"/>
  <c r="Y29" i="52"/>
  <c r="X29" i="52"/>
  <c r="V29" i="52"/>
  <c r="U29" i="52"/>
  <c r="Z29" i="52"/>
  <c r="T29" i="52"/>
  <c r="W29" i="52"/>
  <c r="S31" i="93" l="1"/>
  <c r="V31" i="93"/>
  <c r="U31" i="93"/>
  <c r="T31" i="93"/>
  <c r="R34" i="93"/>
  <c r="O36" i="93"/>
  <c r="Q36" i="93" s="1"/>
  <c r="V31" i="52"/>
  <c r="U31" i="52"/>
  <c r="Z31" i="52"/>
  <c r="X31" i="52"/>
  <c r="W31" i="52"/>
  <c r="T31" i="52"/>
  <c r="Y31" i="52"/>
  <c r="S33" i="52"/>
  <c r="I33" i="52"/>
  <c r="L33" i="52" s="1"/>
  <c r="C35" i="52"/>
  <c r="G33" i="52"/>
  <c r="F33" i="52"/>
  <c r="V34" i="93" l="1"/>
  <c r="U34" i="93"/>
  <c r="T34" i="93"/>
  <c r="S34" i="93"/>
  <c r="I35" i="52"/>
  <c r="L35" i="52" s="1"/>
  <c r="C37" i="52"/>
  <c r="G35" i="52"/>
  <c r="F35" i="52"/>
  <c r="S35" i="52"/>
  <c r="Y33" i="52"/>
  <c r="X33" i="52"/>
  <c r="U33" i="52"/>
  <c r="Z33" i="52"/>
  <c r="T33" i="52"/>
  <c r="W33" i="52"/>
  <c r="V33" i="52"/>
  <c r="V35" i="52" l="1"/>
  <c r="U35" i="52"/>
  <c r="Z35" i="52"/>
  <c r="T35" i="52"/>
  <c r="Y35" i="52"/>
  <c r="X35" i="52"/>
  <c r="W35" i="52"/>
  <c r="S37" i="52"/>
  <c r="C39" i="52"/>
  <c r="G37" i="52"/>
  <c r="F37" i="52"/>
  <c r="I37" i="52"/>
  <c r="L37" i="52" s="1"/>
  <c r="I39" i="52" l="1"/>
  <c r="L39" i="52" s="1"/>
  <c r="G39" i="52"/>
  <c r="F39" i="52"/>
  <c r="S39" i="52"/>
  <c r="Y37" i="52"/>
  <c r="X37" i="52"/>
  <c r="W37" i="52"/>
  <c r="V37" i="52"/>
  <c r="U37" i="52"/>
  <c r="Z37" i="52"/>
  <c r="T37" i="52"/>
  <c r="V39" i="52" l="1"/>
  <c r="U39" i="52"/>
  <c r="Z39" i="52"/>
  <c r="T39" i="52"/>
  <c r="X39" i="52"/>
  <c r="W39" i="52"/>
  <c r="Y39" i="52"/>
  <c r="L39" i="79" l="1"/>
  <c r="N39" i="79" s="1"/>
  <c r="P37" i="79"/>
  <c r="F37" i="79"/>
  <c r="L37" i="79" s="1"/>
  <c r="E34" i="79"/>
  <c r="E40" i="79" s="1"/>
  <c r="E46" i="79" s="1"/>
  <c r="E52" i="79" s="1"/>
  <c r="E58" i="79" s="1"/>
  <c r="E64" i="79" s="1"/>
  <c r="E70" i="79" s="1"/>
  <c r="C34" i="79"/>
  <c r="P31" i="79"/>
  <c r="L31" i="79"/>
  <c r="L33" i="79" s="1"/>
  <c r="N33" i="79" s="1"/>
  <c r="F31" i="79"/>
  <c r="E31" i="79"/>
  <c r="E37" i="79" s="1"/>
  <c r="E43" i="79" s="1"/>
  <c r="E49" i="79" s="1"/>
  <c r="E55" i="79" s="1"/>
  <c r="E61" i="79" s="1"/>
  <c r="E67" i="79" s="1"/>
  <c r="E73" i="79" s="1"/>
  <c r="C31" i="79"/>
  <c r="I31" i="79" s="1"/>
  <c r="O28" i="79"/>
  <c r="C28" i="79"/>
  <c r="K28" i="79" s="1"/>
  <c r="W25" i="79"/>
  <c r="T25" i="79"/>
  <c r="S25" i="79"/>
  <c r="R25" i="79"/>
  <c r="Q25" i="79"/>
  <c r="P25" i="79"/>
  <c r="O25" i="79"/>
  <c r="V25" i="79" s="1"/>
  <c r="L25" i="79"/>
  <c r="L27" i="79" s="1"/>
  <c r="N27" i="79" s="1"/>
  <c r="J25" i="79"/>
  <c r="I25" i="79"/>
  <c r="E25" i="79"/>
  <c r="U22" i="79"/>
  <c r="T22" i="79"/>
  <c r="S22" i="79"/>
  <c r="R22" i="79"/>
  <c r="O22" i="79"/>
  <c r="W22" i="79" s="1"/>
  <c r="K22" i="79"/>
  <c r="E22" i="79"/>
  <c r="E28" i="79" s="1"/>
  <c r="U28" i="79" l="1"/>
  <c r="T28" i="79"/>
  <c r="C40" i="79"/>
  <c r="O34" i="79"/>
  <c r="Q28" i="79"/>
  <c r="C37" i="79"/>
  <c r="R28" i="79"/>
  <c r="K34" i="79"/>
  <c r="S28" i="79"/>
  <c r="J31" i="79"/>
  <c r="F43" i="79"/>
  <c r="V28" i="79"/>
  <c r="W28" i="79"/>
  <c r="O31" i="79"/>
  <c r="V22" i="79"/>
  <c r="U25" i="79"/>
  <c r="Q22" i="79"/>
  <c r="C17" i="83"/>
  <c r="C18" i="83" s="1"/>
  <c r="C16" i="83"/>
  <c r="I16" i="83" s="1"/>
  <c r="I15" i="83"/>
  <c r="G15" i="83"/>
  <c r="P43" i="79" l="1"/>
  <c r="F49" i="79"/>
  <c r="L43" i="79"/>
  <c r="L45" i="79" s="1"/>
  <c r="N45" i="79" s="1"/>
  <c r="W34" i="79"/>
  <c r="Q34" i="79"/>
  <c r="V34" i="79"/>
  <c r="T34" i="79"/>
  <c r="S34" i="79"/>
  <c r="R34" i="79"/>
  <c r="U34" i="79"/>
  <c r="O40" i="79"/>
  <c r="C46" i="79"/>
  <c r="K40" i="79"/>
  <c r="R31" i="79"/>
  <c r="W31" i="79"/>
  <c r="Q31" i="79"/>
  <c r="V31" i="79"/>
  <c r="U31" i="79"/>
  <c r="T31" i="79"/>
  <c r="S31" i="79"/>
  <c r="C43" i="79"/>
  <c r="J37" i="79"/>
  <c r="O37" i="79"/>
  <c r="I37" i="79"/>
  <c r="C19" i="83"/>
  <c r="I18" i="83"/>
  <c r="H18" i="83"/>
  <c r="F18" i="83"/>
  <c r="G18" i="83" s="1"/>
  <c r="F17" i="83"/>
  <c r="G17" i="83" s="1"/>
  <c r="F16" i="83"/>
  <c r="G16" i="83" s="1"/>
  <c r="H17" i="83"/>
  <c r="H16" i="83"/>
  <c r="I17" i="83"/>
  <c r="Q16" i="86"/>
  <c r="G16" i="86"/>
  <c r="H13" i="86"/>
  <c r="H14" i="86" s="1"/>
  <c r="H15" i="86" s="1"/>
  <c r="H16" i="86" s="1"/>
  <c r="H17" i="86" s="1"/>
  <c r="H18" i="86" s="1"/>
  <c r="H19" i="86" s="1"/>
  <c r="H20" i="86" s="1"/>
  <c r="C13" i="86"/>
  <c r="C14" i="86" s="1"/>
  <c r="I12" i="86"/>
  <c r="K12" i="86" s="1"/>
  <c r="M12" i="86" s="1"/>
  <c r="G12" i="86"/>
  <c r="E12" i="86"/>
  <c r="T37" i="79" l="1"/>
  <c r="S37" i="79"/>
  <c r="W37" i="79"/>
  <c r="V37" i="79"/>
  <c r="U37" i="79"/>
  <c r="R37" i="79"/>
  <c r="Q37" i="79"/>
  <c r="S40" i="79"/>
  <c r="R40" i="79"/>
  <c r="T40" i="79"/>
  <c r="Q40" i="79"/>
  <c r="W40" i="79"/>
  <c r="V40" i="79"/>
  <c r="U40" i="79"/>
  <c r="O43" i="79"/>
  <c r="J43" i="79"/>
  <c r="I43" i="79"/>
  <c r="C49" i="79"/>
  <c r="F55" i="79"/>
  <c r="P49" i="79"/>
  <c r="L49" i="79"/>
  <c r="L51" i="79" s="1"/>
  <c r="N51" i="79" s="1"/>
  <c r="K46" i="79"/>
  <c r="O46" i="79"/>
  <c r="C52" i="79"/>
  <c r="F19" i="83"/>
  <c r="G19" i="83" s="1"/>
  <c r="C20" i="83"/>
  <c r="I19" i="83"/>
  <c r="H19" i="83"/>
  <c r="P12" i="86"/>
  <c r="Q12" i="86" s="1"/>
  <c r="O12" i="86"/>
  <c r="R12" i="86" s="1"/>
  <c r="S12" i="86" s="1"/>
  <c r="C15" i="86"/>
  <c r="F14" i="86"/>
  <c r="G14" i="86" s="1"/>
  <c r="E14" i="86"/>
  <c r="I14" i="86" s="1"/>
  <c r="E13" i="86"/>
  <c r="I13" i="86" s="1"/>
  <c r="F13" i="86"/>
  <c r="G13" i="86" s="1"/>
  <c r="U46" i="79" l="1"/>
  <c r="T46" i="79"/>
  <c r="R46" i="79"/>
  <c r="Q46" i="79"/>
  <c r="W46" i="79"/>
  <c r="V46" i="79"/>
  <c r="S46" i="79"/>
  <c r="V43" i="79"/>
  <c r="U43" i="79"/>
  <c r="W43" i="79"/>
  <c r="T43" i="79"/>
  <c r="S43" i="79"/>
  <c r="R43" i="79"/>
  <c r="Q43" i="79"/>
  <c r="L55" i="79"/>
  <c r="L57" i="79" s="1"/>
  <c r="N57" i="79" s="1"/>
  <c r="F61" i="79"/>
  <c r="P55" i="79"/>
  <c r="C58" i="79"/>
  <c r="O52" i="79"/>
  <c r="K52" i="79"/>
  <c r="I49" i="79"/>
  <c r="J49" i="79"/>
  <c r="C55" i="79"/>
  <c r="O49" i="79"/>
  <c r="F20" i="83"/>
  <c r="G20" i="83" s="1"/>
  <c r="C21" i="83"/>
  <c r="I20" i="83"/>
  <c r="H20" i="83"/>
  <c r="L13" i="86"/>
  <c r="K13" i="86"/>
  <c r="M13" i="86" s="1"/>
  <c r="K14" i="86"/>
  <c r="M14" i="86" s="1"/>
  <c r="L14" i="86"/>
  <c r="C16" i="86"/>
  <c r="F15" i="86"/>
  <c r="G15" i="86" s="1"/>
  <c r="E15" i="86"/>
  <c r="I15" i="86" s="1"/>
  <c r="L21" i="57"/>
  <c r="N21" i="57" s="1"/>
  <c r="C21" i="57"/>
  <c r="C23" i="57" s="1"/>
  <c r="J20" i="57"/>
  <c r="J22" i="57" s="1"/>
  <c r="J24" i="57" s="1"/>
  <c r="J26" i="57" s="1"/>
  <c r="J28" i="57" s="1"/>
  <c r="J30" i="57" s="1"/>
  <c r="F20" i="57"/>
  <c r="F22" i="57" s="1"/>
  <c r="C20" i="57"/>
  <c r="E20" i="57" s="1"/>
  <c r="P20" i="57" s="1"/>
  <c r="P19" i="57"/>
  <c r="O19" i="57"/>
  <c r="I19" i="57"/>
  <c r="K19" i="57" s="1"/>
  <c r="P18" i="57"/>
  <c r="I18" i="57"/>
  <c r="K18" i="57" s="1"/>
  <c r="C19" i="55"/>
  <c r="C21" i="55" s="1"/>
  <c r="L17" i="55"/>
  <c r="L19" i="55" s="1"/>
  <c r="C17" i="55"/>
  <c r="I17" i="55" s="1"/>
  <c r="K17" i="55" s="1"/>
  <c r="J16" i="55"/>
  <c r="J18" i="55" s="1"/>
  <c r="J20" i="55" s="1"/>
  <c r="J22" i="55" s="1"/>
  <c r="J24" i="55" s="1"/>
  <c r="J26" i="55" s="1"/>
  <c r="F16" i="55"/>
  <c r="H16" i="55" s="1"/>
  <c r="C16" i="55"/>
  <c r="C18" i="55" s="1"/>
  <c r="P15" i="55"/>
  <c r="O15" i="55"/>
  <c r="I15" i="55"/>
  <c r="K15" i="55" s="1"/>
  <c r="P14" i="55"/>
  <c r="K14" i="55"/>
  <c r="I14" i="55"/>
  <c r="C61" i="79" l="1"/>
  <c r="J55" i="79"/>
  <c r="O55" i="79"/>
  <c r="I55" i="79"/>
  <c r="P61" i="79"/>
  <c r="F67" i="79"/>
  <c r="L61" i="79"/>
  <c r="L63" i="79" s="1"/>
  <c r="N63" i="79" s="1"/>
  <c r="W52" i="79"/>
  <c r="Q52" i="79"/>
  <c r="V52" i="79"/>
  <c r="R52" i="79"/>
  <c r="U52" i="79"/>
  <c r="T52" i="79"/>
  <c r="S52" i="79"/>
  <c r="R49" i="79"/>
  <c r="W49" i="79"/>
  <c r="Q49" i="79"/>
  <c r="U49" i="79"/>
  <c r="T49" i="79"/>
  <c r="S49" i="79"/>
  <c r="V49" i="79"/>
  <c r="O58" i="79"/>
  <c r="C64" i="79"/>
  <c r="K58" i="79"/>
  <c r="H21" i="83"/>
  <c r="F21" i="83"/>
  <c r="G21" i="83" s="1"/>
  <c r="C22" i="83"/>
  <c r="I21" i="83"/>
  <c r="F18" i="55"/>
  <c r="F20" i="55" s="1"/>
  <c r="H20" i="55" s="1"/>
  <c r="L23" i="57"/>
  <c r="O21" i="57"/>
  <c r="E17" i="55"/>
  <c r="P17" i="55" s="1"/>
  <c r="I20" i="57"/>
  <c r="K20" i="57" s="1"/>
  <c r="C22" i="57"/>
  <c r="E16" i="86"/>
  <c r="I16" i="86" s="1"/>
  <c r="K16" i="86" s="1"/>
  <c r="M16" i="86" s="1"/>
  <c r="O16" i="86" s="1"/>
  <c r="R16" i="86" s="1"/>
  <c r="S16" i="86" s="1"/>
  <c r="C17" i="86"/>
  <c r="P14" i="86"/>
  <c r="Q14" i="86" s="1"/>
  <c r="O14" i="86"/>
  <c r="R14" i="86" s="1"/>
  <c r="S14" i="86" s="1"/>
  <c r="O13" i="86"/>
  <c r="R13" i="86" s="1"/>
  <c r="S13" i="86" s="1"/>
  <c r="P13" i="86"/>
  <c r="Q13" i="86" s="1"/>
  <c r="L15" i="86"/>
  <c r="K15" i="86"/>
  <c r="M15" i="86" s="1"/>
  <c r="C25" i="57"/>
  <c r="I23" i="57"/>
  <c r="K23" i="57" s="1"/>
  <c r="E23" i="57"/>
  <c r="P23" i="57" s="1"/>
  <c r="F24" i="57"/>
  <c r="H22" i="57"/>
  <c r="H20" i="57"/>
  <c r="E21" i="57"/>
  <c r="P21" i="57" s="1"/>
  <c r="I21" i="57"/>
  <c r="K21" i="57" s="1"/>
  <c r="N23" i="57"/>
  <c r="F22" i="55"/>
  <c r="E18" i="55"/>
  <c r="P18" i="55" s="1"/>
  <c r="C20" i="55"/>
  <c r="I18" i="55"/>
  <c r="K18" i="55" s="1"/>
  <c r="N19" i="55"/>
  <c r="L21" i="55"/>
  <c r="O19" i="55"/>
  <c r="E21" i="55"/>
  <c r="P21" i="55" s="1"/>
  <c r="C23" i="55"/>
  <c r="I21" i="55"/>
  <c r="K21" i="55" s="1"/>
  <c r="E16" i="55"/>
  <c r="P16" i="55" s="1"/>
  <c r="N17" i="55"/>
  <c r="H18" i="55"/>
  <c r="E19" i="55"/>
  <c r="P19" i="55" s="1"/>
  <c r="O17" i="55"/>
  <c r="I19" i="55"/>
  <c r="K19" i="55" s="1"/>
  <c r="I16" i="55"/>
  <c r="K16" i="55" s="1"/>
  <c r="K64" i="79" l="1"/>
  <c r="O64" i="79"/>
  <c r="C70" i="79"/>
  <c r="S58" i="79"/>
  <c r="R58" i="79"/>
  <c r="W58" i="79"/>
  <c r="V58" i="79"/>
  <c r="U58" i="79"/>
  <c r="T58" i="79"/>
  <c r="Q58" i="79"/>
  <c r="T55" i="79"/>
  <c r="S55" i="79"/>
  <c r="U55" i="79"/>
  <c r="R55" i="79"/>
  <c r="Q55" i="79"/>
  <c r="W55" i="79"/>
  <c r="V55" i="79"/>
  <c r="O61" i="79"/>
  <c r="C67" i="79"/>
  <c r="J61" i="79"/>
  <c r="I61" i="79"/>
  <c r="F73" i="79"/>
  <c r="P67" i="79"/>
  <c r="L67" i="79"/>
  <c r="L69" i="79" s="1"/>
  <c r="N69" i="79" s="1"/>
  <c r="I22" i="83"/>
  <c r="H22" i="83"/>
  <c r="F22" i="83"/>
  <c r="G22" i="83" s="1"/>
  <c r="C23" i="83"/>
  <c r="E22" i="57"/>
  <c r="P22" i="57" s="1"/>
  <c r="C24" i="57"/>
  <c r="I22" i="57"/>
  <c r="K22" i="57" s="1"/>
  <c r="O23" i="57"/>
  <c r="L25" i="57"/>
  <c r="P15" i="86"/>
  <c r="Q15" i="86" s="1"/>
  <c r="O15" i="86"/>
  <c r="R15" i="86" s="1"/>
  <c r="S15" i="86" s="1"/>
  <c r="F17" i="86"/>
  <c r="C18" i="86"/>
  <c r="E17" i="86"/>
  <c r="I17" i="86" s="1"/>
  <c r="H24" i="57"/>
  <c r="F26" i="57"/>
  <c r="I25" i="57"/>
  <c r="K25" i="57" s="1"/>
  <c r="E25" i="57"/>
  <c r="P25" i="57" s="1"/>
  <c r="C27" i="57"/>
  <c r="I23" i="55"/>
  <c r="K23" i="55" s="1"/>
  <c r="E23" i="55"/>
  <c r="P23" i="55" s="1"/>
  <c r="C25" i="55"/>
  <c r="E20" i="55"/>
  <c r="P20" i="55" s="1"/>
  <c r="C22" i="55"/>
  <c r="I20" i="55"/>
  <c r="K20" i="55" s="1"/>
  <c r="H22" i="55"/>
  <c r="F24" i="55"/>
  <c r="O21" i="55"/>
  <c r="N21" i="55"/>
  <c r="L23" i="55"/>
  <c r="L73" i="79" l="1"/>
  <c r="L75" i="79" s="1"/>
  <c r="N75" i="79" s="1"/>
  <c r="P73" i="79"/>
  <c r="O70" i="79"/>
  <c r="K70" i="79"/>
  <c r="U64" i="79"/>
  <c r="T64" i="79"/>
  <c r="W64" i="79"/>
  <c r="V64" i="79"/>
  <c r="S64" i="79"/>
  <c r="R64" i="79"/>
  <c r="Q64" i="79"/>
  <c r="I67" i="79"/>
  <c r="O67" i="79"/>
  <c r="C73" i="79"/>
  <c r="J67" i="79"/>
  <c r="V61" i="79"/>
  <c r="U61" i="79"/>
  <c r="S61" i="79"/>
  <c r="R61" i="79"/>
  <c r="Q61" i="79"/>
  <c r="W61" i="79"/>
  <c r="T61" i="79"/>
  <c r="I23" i="83"/>
  <c r="H23" i="83"/>
  <c r="F23" i="83"/>
  <c r="G23" i="83" s="1"/>
  <c r="C26" i="57"/>
  <c r="E24" i="57"/>
  <c r="P24" i="57" s="1"/>
  <c r="I24" i="57"/>
  <c r="K24" i="57" s="1"/>
  <c r="L27" i="57"/>
  <c r="N25" i="57"/>
  <c r="O25" i="57"/>
  <c r="L17" i="86"/>
  <c r="K17" i="86"/>
  <c r="M17" i="86" s="1"/>
  <c r="E18" i="86"/>
  <c r="I18" i="86" s="1"/>
  <c r="K18" i="86" s="1"/>
  <c r="M18" i="86" s="1"/>
  <c r="C19" i="86"/>
  <c r="C29" i="57"/>
  <c r="I27" i="57"/>
  <c r="K27" i="57" s="1"/>
  <c r="E27" i="57"/>
  <c r="P27" i="57" s="1"/>
  <c r="F28" i="57"/>
  <c r="H26" i="57"/>
  <c r="L25" i="55"/>
  <c r="O23" i="55"/>
  <c r="N23" i="55"/>
  <c r="C24" i="55"/>
  <c r="I22" i="55"/>
  <c r="K22" i="55" s="1"/>
  <c r="E22" i="55"/>
  <c r="P22" i="55" s="1"/>
  <c r="C27" i="55"/>
  <c r="I25" i="55"/>
  <c r="K25" i="55" s="1"/>
  <c r="E25" i="55"/>
  <c r="P25" i="55" s="1"/>
  <c r="F26" i="55"/>
  <c r="H26" i="55" s="1"/>
  <c r="H24" i="55"/>
  <c r="W70" i="79" l="1"/>
  <c r="Q70" i="79"/>
  <c r="V70" i="79"/>
  <c r="U70" i="79"/>
  <c r="R70" i="79"/>
  <c r="T70" i="79"/>
  <c r="S70" i="79"/>
  <c r="J73" i="79"/>
  <c r="I73" i="79"/>
  <c r="O73" i="79"/>
  <c r="R67" i="79"/>
  <c r="W67" i="79"/>
  <c r="Q67" i="79"/>
  <c r="V67" i="79"/>
  <c r="S67" i="79"/>
  <c r="U67" i="79"/>
  <c r="T67" i="79"/>
  <c r="L29" i="57"/>
  <c r="O27" i="57"/>
  <c r="N27" i="57"/>
  <c r="I26" i="57"/>
  <c r="K26" i="57" s="1"/>
  <c r="C28" i="57"/>
  <c r="E26" i="57"/>
  <c r="P26" i="57" s="1"/>
  <c r="C20" i="86"/>
  <c r="F19" i="86"/>
  <c r="G19" i="86" s="1"/>
  <c r="E19" i="86"/>
  <c r="I19" i="86" s="1"/>
  <c r="P18" i="86"/>
  <c r="Q18" i="86" s="1"/>
  <c r="O18" i="86"/>
  <c r="R18" i="86" s="1"/>
  <c r="S18" i="86" s="1"/>
  <c r="P17" i="86"/>
  <c r="Q17" i="86" s="1"/>
  <c r="O17" i="86"/>
  <c r="R17" i="86" s="1"/>
  <c r="S17" i="86" s="1"/>
  <c r="F30" i="57"/>
  <c r="H30" i="57" s="1"/>
  <c r="H28" i="57"/>
  <c r="C31" i="57"/>
  <c r="I29" i="57"/>
  <c r="K29" i="57" s="1"/>
  <c r="E29" i="57"/>
  <c r="P29" i="57" s="1"/>
  <c r="E24" i="55"/>
  <c r="P24" i="55" s="1"/>
  <c r="C26" i="55"/>
  <c r="I24" i="55"/>
  <c r="K24" i="55" s="1"/>
  <c r="E27" i="55"/>
  <c r="P27" i="55" s="1"/>
  <c r="I27" i="55"/>
  <c r="K27" i="55" s="1"/>
  <c r="N25" i="55"/>
  <c r="L27" i="55"/>
  <c r="O25" i="55"/>
  <c r="T73" i="79" l="1"/>
  <c r="S73" i="79"/>
  <c r="R73" i="79"/>
  <c r="W73" i="79"/>
  <c r="V73" i="79"/>
  <c r="U73" i="79"/>
  <c r="Q73" i="79"/>
  <c r="O29" i="57"/>
  <c r="N29" i="57"/>
  <c r="L31" i="57"/>
  <c r="C30" i="57"/>
  <c r="I28" i="57"/>
  <c r="K28" i="57" s="1"/>
  <c r="E28" i="57"/>
  <c r="P28" i="57" s="1"/>
  <c r="L19" i="86"/>
  <c r="K19" i="86"/>
  <c r="M19" i="86" s="1"/>
  <c r="E20" i="86"/>
  <c r="I20" i="86" s="1"/>
  <c r="F20" i="86"/>
  <c r="G20" i="86" s="1"/>
  <c r="I31" i="57"/>
  <c r="K31" i="57" s="1"/>
  <c r="E31" i="57"/>
  <c r="P31" i="57" s="1"/>
  <c r="E26" i="55"/>
  <c r="P26" i="55" s="1"/>
  <c r="I26" i="55"/>
  <c r="K26" i="55" s="1"/>
  <c r="O27" i="55"/>
  <c r="N27" i="55"/>
  <c r="I30" i="57" l="1"/>
  <c r="K30" i="57" s="1"/>
  <c r="E30" i="57"/>
  <c r="P30" i="57" s="1"/>
  <c r="O31" i="57"/>
  <c r="N31" i="57"/>
  <c r="L20" i="86"/>
  <c r="K20" i="86"/>
  <c r="M20" i="86" s="1"/>
  <c r="O19" i="86"/>
  <c r="R19" i="86" s="1"/>
  <c r="S19" i="86" s="1"/>
  <c r="P19" i="86"/>
  <c r="Q19" i="86" s="1"/>
  <c r="J16" i="78"/>
  <c r="K16" i="78" s="1"/>
  <c r="F16" i="78"/>
  <c r="F18" i="78" s="1"/>
  <c r="C15" i="78"/>
  <c r="C17" i="78" s="1"/>
  <c r="J14" i="78"/>
  <c r="K14" i="78" s="1"/>
  <c r="H14" i="78"/>
  <c r="L14" i="78" s="1"/>
  <c r="L13" i="78"/>
  <c r="E13" i="78"/>
  <c r="J13" i="78" s="1"/>
  <c r="K13" i="78" s="1"/>
  <c r="H16" i="78" l="1"/>
  <c r="L16" i="78" s="1"/>
  <c r="P20" i="86"/>
  <c r="Q20" i="86" s="1"/>
  <c r="O20" i="86"/>
  <c r="R20" i="86" s="1"/>
  <c r="S20" i="86" s="1"/>
  <c r="E15" i="78"/>
  <c r="I15" i="78" s="1"/>
  <c r="E17" i="78"/>
  <c r="C19" i="78"/>
  <c r="J18" i="78"/>
  <c r="K18" i="78" s="1"/>
  <c r="H18" i="78"/>
  <c r="L18" i="78" s="1"/>
  <c r="F20" i="78"/>
  <c r="J15" i="78"/>
  <c r="K15" i="78" s="1"/>
  <c r="I13" i="78"/>
  <c r="L15" i="78"/>
  <c r="C21" i="78" l="1"/>
  <c r="E19" i="78"/>
  <c r="J17" i="78"/>
  <c r="K17" i="78" s="1"/>
  <c r="L17" i="78"/>
  <c r="F22" i="78"/>
  <c r="J20" i="78"/>
  <c r="K20" i="78" s="1"/>
  <c r="H20" i="78"/>
  <c r="L20" i="78" s="1"/>
  <c r="J19" i="78" l="1"/>
  <c r="K19" i="78" s="1"/>
  <c r="L19" i="78"/>
  <c r="I19" i="78"/>
  <c r="E21" i="78"/>
  <c r="C23" i="78"/>
  <c r="F24" i="78"/>
  <c r="J22" i="78"/>
  <c r="K22" i="78" s="1"/>
  <c r="H22" i="78"/>
  <c r="L22" i="78" s="1"/>
  <c r="F26" i="78" l="1"/>
  <c r="H24" i="78"/>
  <c r="L24" i="78" s="1"/>
  <c r="J24" i="78"/>
  <c r="K24" i="78" s="1"/>
  <c r="C25" i="78"/>
  <c r="E23" i="78"/>
  <c r="L21" i="78"/>
  <c r="J21" i="78"/>
  <c r="K21" i="78" s="1"/>
  <c r="I21" i="78"/>
  <c r="L23" i="78" l="1"/>
  <c r="J23" i="78"/>
  <c r="K23" i="78" s="1"/>
  <c r="I23" i="78"/>
  <c r="E25" i="78"/>
  <c r="C27" i="78"/>
  <c r="E27" i="78" s="1"/>
  <c r="J26" i="78"/>
  <c r="K26" i="78" s="1"/>
  <c r="H26" i="78"/>
  <c r="L26" i="78" s="1"/>
  <c r="F28" i="78"/>
  <c r="H28" i="78" s="1"/>
  <c r="L28" i="78" l="1"/>
  <c r="I28" i="78"/>
  <c r="J28" i="78" s="1"/>
  <c r="K28" i="78" s="1"/>
  <c r="J27" i="78"/>
  <c r="K27" i="78" s="1"/>
  <c r="I27" i="78"/>
  <c r="L27" i="78"/>
  <c r="I25" i="78"/>
  <c r="L25" i="78"/>
  <c r="J25" i="78"/>
  <c r="K25" i="78" s="1"/>
  <c r="C39" i="58" l="1"/>
  <c r="E39" i="58" s="1"/>
  <c r="C38" i="58"/>
  <c r="E38" i="58" s="1"/>
  <c r="C21" i="58"/>
  <c r="C20" i="58"/>
  <c r="E20" i="58" s="1"/>
  <c r="M19" i="58"/>
  <c r="H19" i="58"/>
  <c r="N19" i="58" s="1"/>
  <c r="F19" i="58"/>
  <c r="G19" i="58" s="1"/>
  <c r="E19" i="58"/>
  <c r="H18" i="58"/>
  <c r="Q18" i="58" s="1"/>
  <c r="F18" i="58"/>
  <c r="G18" i="58" s="1"/>
  <c r="E18" i="58"/>
  <c r="C18" i="56"/>
  <c r="C20" i="56" s="1"/>
  <c r="C17" i="56"/>
  <c r="C19" i="56" s="1"/>
  <c r="H16" i="56"/>
  <c r="F16" i="56"/>
  <c r="G16" i="56" s="1"/>
  <c r="E16" i="56"/>
  <c r="H15" i="56"/>
  <c r="F15" i="56"/>
  <c r="G15" i="56" s="1"/>
  <c r="E15" i="56"/>
  <c r="F20" i="58" l="1"/>
  <c r="G20" i="58" s="1"/>
  <c r="H20" i="58"/>
  <c r="Q20" i="58" s="1"/>
  <c r="N18" i="58"/>
  <c r="J19" i="58"/>
  <c r="Q19" i="58"/>
  <c r="O19" i="58"/>
  <c r="M18" i="58"/>
  <c r="I19" i="58"/>
  <c r="P19" i="58"/>
  <c r="K19" i="58"/>
  <c r="R19" i="58"/>
  <c r="L19" i="58"/>
  <c r="K20" i="58"/>
  <c r="P20" i="58"/>
  <c r="J20" i="58"/>
  <c r="N20" i="58"/>
  <c r="M20" i="58"/>
  <c r="L20" i="58"/>
  <c r="I20" i="58"/>
  <c r="O20" i="58"/>
  <c r="R20" i="58"/>
  <c r="H21" i="58"/>
  <c r="C23" i="58"/>
  <c r="F21" i="58"/>
  <c r="G21" i="58" s="1"/>
  <c r="E21" i="58"/>
  <c r="P18" i="58"/>
  <c r="J18" i="58"/>
  <c r="O18" i="58"/>
  <c r="I18" i="58"/>
  <c r="R18" i="58"/>
  <c r="K18" i="58"/>
  <c r="L18" i="58"/>
  <c r="C22" i="58"/>
  <c r="E19" i="56"/>
  <c r="C21" i="56"/>
  <c r="H19" i="56"/>
  <c r="F19" i="56"/>
  <c r="G19" i="56" s="1"/>
  <c r="E20" i="56"/>
  <c r="C22" i="56"/>
  <c r="H20" i="56"/>
  <c r="F20" i="56"/>
  <c r="G20" i="56" s="1"/>
  <c r="E18" i="56"/>
  <c r="E17" i="56"/>
  <c r="F18" i="56"/>
  <c r="G18" i="56" s="1"/>
  <c r="F17" i="56"/>
  <c r="G17" i="56" s="1"/>
  <c r="H18" i="56"/>
  <c r="H17" i="56"/>
  <c r="L22" i="91"/>
  <c r="L23" i="91" s="1"/>
  <c r="M18" i="91"/>
  <c r="M19" i="91" s="1"/>
  <c r="M20" i="91" s="1"/>
  <c r="M21" i="91" s="1"/>
  <c r="M22" i="91" s="1"/>
  <c r="M23" i="91" s="1"/>
  <c r="L18" i="91"/>
  <c r="L19" i="91" s="1"/>
  <c r="K18" i="91"/>
  <c r="K19" i="91" s="1"/>
  <c r="K20" i="91" s="1"/>
  <c r="K21" i="91" s="1"/>
  <c r="K22" i="91" s="1"/>
  <c r="K23" i="91" s="1"/>
  <c r="I18" i="91"/>
  <c r="I19" i="91" s="1"/>
  <c r="I20" i="91" s="1"/>
  <c r="I21" i="91" s="1"/>
  <c r="I22" i="91" s="1"/>
  <c r="I23" i="91" s="1"/>
  <c r="H18" i="91"/>
  <c r="H19" i="91" s="1"/>
  <c r="G18" i="91"/>
  <c r="G19" i="91" s="1"/>
  <c r="E18" i="91"/>
  <c r="E19" i="91" s="1"/>
  <c r="E20" i="91" s="1"/>
  <c r="E21" i="91" s="1"/>
  <c r="E22" i="91" s="1"/>
  <c r="E23" i="91" s="1"/>
  <c r="C18" i="91"/>
  <c r="C19" i="91" s="1"/>
  <c r="C20" i="91" s="1"/>
  <c r="C21" i="91" s="1"/>
  <c r="C22" i="91" s="1"/>
  <c r="C23" i="91" s="1"/>
  <c r="O15" i="91"/>
  <c r="O16" i="91" s="1"/>
  <c r="O17" i="91" s="1"/>
  <c r="O18" i="91" s="1"/>
  <c r="O19" i="91" s="1"/>
  <c r="O20" i="91" s="1"/>
  <c r="O21" i="91" s="1"/>
  <c r="O22" i="91" s="1"/>
  <c r="O23" i="91" s="1"/>
  <c r="N15" i="91"/>
  <c r="N16" i="91" s="1"/>
  <c r="N17" i="91" s="1"/>
  <c r="N18" i="91" s="1"/>
  <c r="N19" i="91" s="1"/>
  <c r="N20" i="91" s="1"/>
  <c r="N21" i="91" s="1"/>
  <c r="N22" i="91" s="1"/>
  <c r="N23" i="91" s="1"/>
  <c r="M15" i="91"/>
  <c r="L15" i="91"/>
  <c r="K15" i="91"/>
  <c r="I15" i="91"/>
  <c r="H15" i="91"/>
  <c r="E15" i="91"/>
  <c r="C15" i="91"/>
  <c r="H23" i="58" l="1"/>
  <c r="E23" i="58"/>
  <c r="F23" i="58"/>
  <c r="G23" i="58" s="1"/>
  <c r="C25" i="58"/>
  <c r="N21" i="58"/>
  <c r="M21" i="58"/>
  <c r="Q21" i="58"/>
  <c r="I21" i="58"/>
  <c r="P21" i="58"/>
  <c r="O21" i="58"/>
  <c r="R21" i="58"/>
  <c r="L21" i="58"/>
  <c r="J21" i="58"/>
  <c r="K21" i="58"/>
  <c r="E22" i="58"/>
  <c r="C24" i="58"/>
  <c r="H22" i="58"/>
  <c r="F22" i="58"/>
  <c r="G22" i="58" s="1"/>
  <c r="C24" i="56"/>
  <c r="F22" i="56"/>
  <c r="G22" i="56" s="1"/>
  <c r="E22" i="56"/>
  <c r="H22" i="56"/>
  <c r="F21" i="56"/>
  <c r="G21" i="56" s="1"/>
  <c r="E21" i="56"/>
  <c r="C23" i="56"/>
  <c r="H21" i="56"/>
  <c r="N23" i="58" l="1"/>
  <c r="M23" i="58"/>
  <c r="O23" i="58"/>
  <c r="L23" i="58"/>
  <c r="K23" i="58"/>
  <c r="J23" i="58"/>
  <c r="I23" i="58"/>
  <c r="R23" i="58"/>
  <c r="Q23" i="58"/>
  <c r="P23" i="58"/>
  <c r="Q22" i="58"/>
  <c r="K22" i="58"/>
  <c r="P22" i="58"/>
  <c r="J22" i="58"/>
  <c r="L22" i="58"/>
  <c r="I22" i="58"/>
  <c r="R22" i="58"/>
  <c r="N22" i="58"/>
  <c r="O22" i="58"/>
  <c r="M22" i="58"/>
  <c r="E24" i="58"/>
  <c r="C26" i="58"/>
  <c r="H24" i="58"/>
  <c r="F24" i="58"/>
  <c r="G24" i="58" s="1"/>
  <c r="H25" i="58"/>
  <c r="C27" i="58"/>
  <c r="F25" i="58"/>
  <c r="G25" i="58" s="1"/>
  <c r="E25" i="58"/>
  <c r="C25" i="56"/>
  <c r="H23" i="56"/>
  <c r="F23" i="56"/>
  <c r="G23" i="56" s="1"/>
  <c r="E23" i="56"/>
  <c r="C26" i="56"/>
  <c r="H24" i="56"/>
  <c r="F24" i="56"/>
  <c r="G24" i="56" s="1"/>
  <c r="E24" i="56"/>
  <c r="N25" i="58" l="1"/>
  <c r="M25" i="58"/>
  <c r="K25" i="58"/>
  <c r="R25" i="58"/>
  <c r="J25" i="58"/>
  <c r="Q25" i="58"/>
  <c r="I25" i="58"/>
  <c r="P25" i="58"/>
  <c r="O25" i="58"/>
  <c r="L25" i="58"/>
  <c r="H27" i="58"/>
  <c r="C29" i="58"/>
  <c r="F27" i="58"/>
  <c r="G27" i="58" s="1"/>
  <c r="E27" i="58"/>
  <c r="Q24" i="58"/>
  <c r="K24" i="58"/>
  <c r="P24" i="58"/>
  <c r="J24" i="58"/>
  <c r="R24" i="58"/>
  <c r="O24" i="58"/>
  <c r="N24" i="58"/>
  <c r="M24" i="58"/>
  <c r="L24" i="58"/>
  <c r="I24" i="58"/>
  <c r="E26" i="58"/>
  <c r="C28" i="58"/>
  <c r="F26" i="58"/>
  <c r="G26" i="58" s="1"/>
  <c r="H26" i="58"/>
  <c r="C27" i="56"/>
  <c r="H25" i="56"/>
  <c r="F25" i="56"/>
  <c r="G25" i="56" s="1"/>
  <c r="E25" i="56"/>
  <c r="E26" i="56"/>
  <c r="C28" i="56"/>
  <c r="H26" i="56"/>
  <c r="F26" i="56"/>
  <c r="G26" i="56" s="1"/>
  <c r="E28" i="58" l="1"/>
  <c r="C30" i="58"/>
  <c r="H28" i="58"/>
  <c r="F28" i="58"/>
  <c r="G28" i="58" s="1"/>
  <c r="H29" i="58"/>
  <c r="E29" i="58"/>
  <c r="C31" i="58"/>
  <c r="F29" i="58"/>
  <c r="G29" i="58" s="1"/>
  <c r="N27" i="58"/>
  <c r="M27" i="58"/>
  <c r="Q27" i="58"/>
  <c r="I27" i="58"/>
  <c r="P27" i="58"/>
  <c r="O27" i="58"/>
  <c r="R27" i="58"/>
  <c r="L27" i="58"/>
  <c r="J27" i="58"/>
  <c r="K27" i="58"/>
  <c r="Q26" i="58"/>
  <c r="K26" i="58"/>
  <c r="P26" i="58"/>
  <c r="J26" i="58"/>
  <c r="N26" i="58"/>
  <c r="M26" i="58"/>
  <c r="L26" i="58"/>
  <c r="R26" i="58"/>
  <c r="O26" i="58"/>
  <c r="I26" i="58"/>
  <c r="F27" i="56"/>
  <c r="G27" i="56" s="1"/>
  <c r="E27" i="56"/>
  <c r="C29" i="56"/>
  <c r="H27" i="56"/>
  <c r="F28" i="56"/>
  <c r="G28" i="56" s="1"/>
  <c r="E28" i="56"/>
  <c r="C30" i="56"/>
  <c r="H28" i="56"/>
  <c r="N29" i="58" l="1"/>
  <c r="M29" i="58"/>
  <c r="O29" i="58"/>
  <c r="L29" i="58"/>
  <c r="K29" i="58"/>
  <c r="R29" i="58"/>
  <c r="J29" i="58"/>
  <c r="P29" i="58"/>
  <c r="I29" i="58"/>
  <c r="Q29" i="58"/>
  <c r="Q28" i="58"/>
  <c r="K28" i="58"/>
  <c r="P28" i="58"/>
  <c r="J28" i="58"/>
  <c r="L28" i="58"/>
  <c r="I28" i="58"/>
  <c r="R28" i="58"/>
  <c r="N28" i="58"/>
  <c r="O28" i="58"/>
  <c r="M28" i="58"/>
  <c r="E30" i="58"/>
  <c r="C32" i="58"/>
  <c r="H30" i="58"/>
  <c r="F30" i="58"/>
  <c r="G30" i="58" s="1"/>
  <c r="H31" i="58"/>
  <c r="C33" i="58"/>
  <c r="F31" i="58"/>
  <c r="G31" i="58" s="1"/>
  <c r="E31" i="58"/>
  <c r="H30" i="56"/>
  <c r="F30" i="56"/>
  <c r="G30" i="56" s="1"/>
  <c r="E30" i="56"/>
  <c r="C31" i="56"/>
  <c r="H29" i="56"/>
  <c r="F29" i="56"/>
  <c r="G29" i="56" s="1"/>
  <c r="E29" i="56"/>
  <c r="H33" i="58" l="1"/>
  <c r="F33" i="58"/>
  <c r="G33" i="58" s="1"/>
  <c r="E33" i="58"/>
  <c r="N31" i="58"/>
  <c r="M31" i="58"/>
  <c r="K31" i="58"/>
  <c r="R31" i="58"/>
  <c r="J31" i="58"/>
  <c r="Q31" i="58"/>
  <c r="I31" i="58"/>
  <c r="P31" i="58"/>
  <c r="L31" i="58"/>
  <c r="O31" i="58"/>
  <c r="Q30" i="58"/>
  <c r="K30" i="58"/>
  <c r="P30" i="58"/>
  <c r="J30" i="58"/>
  <c r="R30" i="58"/>
  <c r="O30" i="58"/>
  <c r="N30" i="58"/>
  <c r="M30" i="58"/>
  <c r="L30" i="58"/>
  <c r="I30" i="58"/>
  <c r="E32" i="58"/>
  <c r="C34" i="58"/>
  <c r="F32" i="58"/>
  <c r="G32" i="58" s="1"/>
  <c r="H32" i="58"/>
  <c r="F31" i="56"/>
  <c r="G31" i="56" s="1"/>
  <c r="E31" i="56"/>
  <c r="H31" i="56"/>
  <c r="Q32" i="58" l="1"/>
  <c r="K32" i="58"/>
  <c r="P32" i="58"/>
  <c r="J32" i="58"/>
  <c r="N32" i="58"/>
  <c r="M32" i="58"/>
  <c r="L32" i="58"/>
  <c r="I32" i="58"/>
  <c r="R32" i="58"/>
  <c r="O32" i="58"/>
  <c r="E34" i="58"/>
  <c r="H34" i="58"/>
  <c r="F34" i="58"/>
  <c r="G34" i="58" s="1"/>
  <c r="N33" i="58"/>
  <c r="M33" i="58"/>
  <c r="R33" i="58"/>
  <c r="Q33" i="58"/>
  <c r="I33" i="58"/>
  <c r="P33" i="58"/>
  <c r="O33" i="58"/>
  <c r="L33" i="58"/>
  <c r="J33" i="58"/>
  <c r="K33" i="58"/>
  <c r="Q34" i="58" l="1"/>
  <c r="K34" i="58"/>
  <c r="P34" i="58"/>
  <c r="J34" i="58"/>
  <c r="O34" i="58"/>
  <c r="I34" i="58"/>
  <c r="N34" i="58"/>
  <c r="M34" i="58"/>
  <c r="L34" i="58"/>
  <c r="R34" i="58"/>
  <c r="L19" i="76"/>
  <c r="L22" i="76" s="1"/>
  <c r="G18" i="76"/>
  <c r="G21" i="76" s="1"/>
  <c r="G17" i="76"/>
  <c r="G20" i="76" s="1"/>
  <c r="L16" i="76"/>
  <c r="O16" i="76" s="1"/>
  <c r="J15" i="76"/>
  <c r="K15" i="76" s="1"/>
  <c r="I15" i="76"/>
  <c r="P15" i="76" s="1"/>
  <c r="J14" i="76"/>
  <c r="K14" i="76" s="1"/>
  <c r="I14" i="76"/>
  <c r="P14" i="76" s="1"/>
  <c r="O13" i="76"/>
  <c r="N13" i="76"/>
  <c r="P13" i="76" s="1"/>
  <c r="N16" i="76" l="1"/>
  <c r="P16" i="76" s="1"/>
  <c r="G23" i="76"/>
  <c r="J20" i="76"/>
  <c r="K20" i="76" s="1"/>
  <c r="I20" i="76"/>
  <c r="P20" i="76" s="1"/>
  <c r="I21" i="76"/>
  <c r="P21" i="76" s="1"/>
  <c r="G24" i="76"/>
  <c r="J21" i="76"/>
  <c r="K21" i="76" s="1"/>
  <c r="L25" i="76"/>
  <c r="O22" i="76"/>
  <c r="N22" i="76"/>
  <c r="P22" i="76" s="1"/>
  <c r="N19" i="76"/>
  <c r="P19" i="76" s="1"/>
  <c r="I18" i="76"/>
  <c r="P18" i="76" s="1"/>
  <c r="O19" i="76"/>
  <c r="I17" i="76"/>
  <c r="P17" i="76" s="1"/>
  <c r="J18" i="76"/>
  <c r="K18" i="76" s="1"/>
  <c r="J17" i="76"/>
  <c r="K17" i="76" s="1"/>
  <c r="G27" i="76" l="1"/>
  <c r="J24" i="76"/>
  <c r="K24" i="76" s="1"/>
  <c r="I24" i="76"/>
  <c r="P24" i="76" s="1"/>
  <c r="L28" i="76"/>
  <c r="O25" i="76"/>
  <c r="N25" i="76"/>
  <c r="P25" i="76" s="1"/>
  <c r="G26" i="76"/>
  <c r="J23" i="76"/>
  <c r="K23" i="76" s="1"/>
  <c r="I23" i="76"/>
  <c r="P23" i="76" s="1"/>
  <c r="AB23" i="50"/>
  <c r="AA23" i="50"/>
  <c r="Z23" i="50"/>
  <c r="Y23" i="50"/>
  <c r="X23" i="50"/>
  <c r="W23" i="50"/>
  <c r="V23" i="50"/>
  <c r="AH23" i="18"/>
  <c r="AG23" i="18"/>
  <c r="AF23" i="18"/>
  <c r="AD23" i="18"/>
  <c r="AE23" i="18" s="1"/>
  <c r="AC23" i="18"/>
  <c r="AB23" i="18"/>
  <c r="AA23" i="18"/>
  <c r="Z23" i="18"/>
  <c r="Y23" i="18"/>
  <c r="X23" i="18"/>
  <c r="W23" i="18"/>
  <c r="V23" i="18"/>
  <c r="AE22" i="18"/>
  <c r="AD23" i="20"/>
  <c r="AC23" i="20"/>
  <c r="AB23" i="20"/>
  <c r="AA23" i="20"/>
  <c r="Z23" i="20"/>
  <c r="Y23" i="20"/>
  <c r="X23" i="20"/>
  <c r="W23" i="20"/>
  <c r="V23" i="20"/>
  <c r="AE23" i="19"/>
  <c r="AD23" i="19"/>
  <c r="AC23" i="19"/>
  <c r="AB23" i="19"/>
  <c r="AA23" i="19"/>
  <c r="AE23" i="21"/>
  <c r="AD23" i="21"/>
  <c r="AC23" i="21"/>
  <c r="AB23" i="21"/>
  <c r="AA23" i="21"/>
  <c r="Z23" i="21"/>
  <c r="X23" i="21"/>
  <c r="W23" i="21"/>
  <c r="V23" i="21"/>
  <c r="AI23" i="22"/>
  <c r="AH23" i="22"/>
  <c r="AG23" i="22"/>
  <c r="AB23" i="22"/>
  <c r="Z23" i="22"/>
  <c r="Y23" i="22"/>
  <c r="X23" i="22"/>
  <c r="W23" i="22"/>
  <c r="V23" i="22"/>
  <c r="AG22" i="22"/>
  <c r="V22" i="22"/>
  <c r="P26" i="22"/>
  <c r="R26" i="22" s="1"/>
  <c r="U26" i="22" s="1"/>
  <c r="L26" i="22"/>
  <c r="O26" i="22" s="1"/>
  <c r="P24" i="22"/>
  <c r="T24" i="22" s="1"/>
  <c r="C23" i="22"/>
  <c r="I23" i="22" s="1"/>
  <c r="T22" i="22"/>
  <c r="S22" i="22"/>
  <c r="R22" i="22"/>
  <c r="U22" i="22" s="1"/>
  <c r="Z22" i="22" s="1"/>
  <c r="O22" i="22"/>
  <c r="N22" i="22"/>
  <c r="F21" i="22"/>
  <c r="F25" i="22" s="1"/>
  <c r="U20" i="22"/>
  <c r="AH20" i="22" s="1"/>
  <c r="T20" i="22"/>
  <c r="S20" i="22"/>
  <c r="R20" i="22"/>
  <c r="K19" i="22"/>
  <c r="J19" i="22"/>
  <c r="I19" i="22"/>
  <c r="E19" i="22"/>
  <c r="U19" i="22" s="1"/>
  <c r="Z19" i="22" s="1"/>
  <c r="P26" i="21"/>
  <c r="T26" i="21" s="1"/>
  <c r="L26" i="21"/>
  <c r="O26" i="21" s="1"/>
  <c r="T24" i="21"/>
  <c r="P24" i="21"/>
  <c r="S24" i="21" s="1"/>
  <c r="C23" i="21"/>
  <c r="C27" i="21" s="1"/>
  <c r="T22" i="21"/>
  <c r="S22" i="21"/>
  <c r="R22" i="21"/>
  <c r="U22" i="21" s="1"/>
  <c r="AD22" i="21" s="1"/>
  <c r="O22" i="21"/>
  <c r="N22" i="21"/>
  <c r="F21" i="21"/>
  <c r="I21" i="21" s="1"/>
  <c r="T20" i="21"/>
  <c r="S20" i="21"/>
  <c r="R20" i="21"/>
  <c r="U20" i="21" s="1"/>
  <c r="AB20" i="21" s="1"/>
  <c r="K19" i="21"/>
  <c r="J19" i="21"/>
  <c r="I19" i="21"/>
  <c r="E19" i="21"/>
  <c r="U19" i="21" s="1"/>
  <c r="Z19" i="21" s="1"/>
  <c r="P26" i="19"/>
  <c r="T26" i="19" s="1"/>
  <c r="L26" i="19"/>
  <c r="O26" i="19" s="1"/>
  <c r="S24" i="19"/>
  <c r="P24" i="19"/>
  <c r="P28" i="19" s="1"/>
  <c r="C23" i="19"/>
  <c r="C27" i="19" s="1"/>
  <c r="T22" i="19"/>
  <c r="S22" i="19"/>
  <c r="R22" i="19"/>
  <c r="U22" i="19" s="1"/>
  <c r="O22" i="19"/>
  <c r="N22" i="19"/>
  <c r="F21" i="19"/>
  <c r="F25" i="19" s="1"/>
  <c r="U20" i="19"/>
  <c r="T20" i="19"/>
  <c r="S20" i="19"/>
  <c r="R20" i="19"/>
  <c r="K19" i="19"/>
  <c r="J19" i="19"/>
  <c r="I19" i="19"/>
  <c r="E19" i="19"/>
  <c r="U19" i="19" s="1"/>
  <c r="P26" i="20"/>
  <c r="P30" i="20" s="1"/>
  <c r="P34" i="20" s="1"/>
  <c r="L26" i="20"/>
  <c r="O26" i="20" s="1"/>
  <c r="P24" i="20"/>
  <c r="T24" i="20" s="1"/>
  <c r="K23" i="20"/>
  <c r="C23" i="20"/>
  <c r="J23" i="20" s="1"/>
  <c r="T22" i="20"/>
  <c r="S22" i="20"/>
  <c r="R22" i="20"/>
  <c r="U22" i="20" s="1"/>
  <c r="O22" i="20"/>
  <c r="N22" i="20"/>
  <c r="F21" i="20"/>
  <c r="F25" i="20" s="1"/>
  <c r="T20" i="20"/>
  <c r="S20" i="20"/>
  <c r="R20" i="20"/>
  <c r="U20" i="20" s="1"/>
  <c r="K19" i="20"/>
  <c r="J19" i="20"/>
  <c r="I19" i="20"/>
  <c r="E19" i="20"/>
  <c r="U19" i="20" s="1"/>
  <c r="P26" i="18"/>
  <c r="T26" i="18" s="1"/>
  <c r="L26" i="18"/>
  <c r="L30" i="18" s="1"/>
  <c r="O30" i="18" s="1"/>
  <c r="P24" i="18"/>
  <c r="S24" i="18" s="1"/>
  <c r="I23" i="18"/>
  <c r="C23" i="18"/>
  <c r="J23" i="18" s="1"/>
  <c r="T22" i="18"/>
  <c r="S22" i="18"/>
  <c r="R22" i="18"/>
  <c r="U22" i="18" s="1"/>
  <c r="O22" i="18"/>
  <c r="N22" i="18"/>
  <c r="F21" i="18"/>
  <c r="F25" i="18" s="1"/>
  <c r="T20" i="18"/>
  <c r="S20" i="18"/>
  <c r="R20" i="18"/>
  <c r="U20" i="18" s="1"/>
  <c r="K19" i="18"/>
  <c r="J19" i="18"/>
  <c r="I19" i="18"/>
  <c r="E19" i="18"/>
  <c r="U19" i="18" s="1"/>
  <c r="P26" i="50"/>
  <c r="T26" i="50" s="1"/>
  <c r="O26" i="50"/>
  <c r="L26" i="50"/>
  <c r="L30" i="50" s="1"/>
  <c r="O30" i="50" s="1"/>
  <c r="P24" i="50"/>
  <c r="S24" i="50" s="1"/>
  <c r="C23" i="50"/>
  <c r="C27" i="50" s="1"/>
  <c r="T22" i="50"/>
  <c r="S22" i="50"/>
  <c r="R22" i="50"/>
  <c r="U22" i="50" s="1"/>
  <c r="O22" i="50"/>
  <c r="N22" i="50"/>
  <c r="F21" i="50"/>
  <c r="I21" i="50" s="1"/>
  <c r="T20" i="50"/>
  <c r="S20" i="50"/>
  <c r="R20" i="50"/>
  <c r="U20" i="50" s="1"/>
  <c r="K19" i="50"/>
  <c r="J19" i="50"/>
  <c r="I19" i="50"/>
  <c r="E19" i="50"/>
  <c r="U19" i="50" s="1"/>
  <c r="P22" i="16"/>
  <c r="P26" i="16" s="1"/>
  <c r="T26" i="16" s="1"/>
  <c r="L22" i="16"/>
  <c r="O22" i="16" s="1"/>
  <c r="P20" i="16"/>
  <c r="T20" i="16" s="1"/>
  <c r="C19" i="16"/>
  <c r="J19" i="16" s="1"/>
  <c r="T18" i="16"/>
  <c r="S18" i="16"/>
  <c r="R18" i="16"/>
  <c r="U18" i="16" s="1"/>
  <c r="O18" i="16"/>
  <c r="N18" i="16"/>
  <c r="F17" i="16"/>
  <c r="F21" i="16" s="1"/>
  <c r="T16" i="16"/>
  <c r="S16" i="16"/>
  <c r="R16" i="16"/>
  <c r="U16" i="16" s="1"/>
  <c r="K15" i="16"/>
  <c r="J15" i="16"/>
  <c r="I15" i="16"/>
  <c r="E15" i="16"/>
  <c r="U15" i="16" s="1"/>
  <c r="N26" i="18" l="1"/>
  <c r="S22" i="16"/>
  <c r="P28" i="50"/>
  <c r="S28" i="50" s="1"/>
  <c r="K19" i="16"/>
  <c r="T22" i="16"/>
  <c r="T24" i="50"/>
  <c r="T26" i="20"/>
  <c r="N26" i="50"/>
  <c r="E23" i="18"/>
  <c r="O26" i="18"/>
  <c r="N26" i="19"/>
  <c r="R24" i="21"/>
  <c r="U24" i="21" s="1"/>
  <c r="Z24" i="21" s="1"/>
  <c r="Y20" i="22"/>
  <c r="R22" i="16"/>
  <c r="U22" i="16" s="1"/>
  <c r="E23" i="50"/>
  <c r="K23" i="18"/>
  <c r="R26" i="20"/>
  <c r="U26" i="20" s="1"/>
  <c r="E23" i="19"/>
  <c r="E23" i="22"/>
  <c r="S26" i="20"/>
  <c r="N26" i="21"/>
  <c r="AB24" i="21"/>
  <c r="V24" i="21"/>
  <c r="AA24" i="21"/>
  <c r="X24" i="21"/>
  <c r="AC24" i="21"/>
  <c r="W24" i="21"/>
  <c r="AD19" i="20"/>
  <c r="X19" i="20"/>
  <c r="AC19" i="20"/>
  <c r="W19" i="20"/>
  <c r="AB19" i="20"/>
  <c r="V19" i="20"/>
  <c r="AA19" i="20"/>
  <c r="Z19" i="20"/>
  <c r="Y19" i="20"/>
  <c r="S28" i="19"/>
  <c r="T28" i="19"/>
  <c r="N22" i="16"/>
  <c r="I23" i="50"/>
  <c r="AD22" i="18"/>
  <c r="X22" i="18"/>
  <c r="AC22" i="18"/>
  <c r="W22" i="18"/>
  <c r="AH22" i="18"/>
  <c r="AB22" i="18"/>
  <c r="V22" i="18"/>
  <c r="AG22" i="18"/>
  <c r="AA22" i="18"/>
  <c r="AF22" i="18"/>
  <c r="Z22" i="18"/>
  <c r="Y22" i="18"/>
  <c r="I19" i="16"/>
  <c r="W19" i="50"/>
  <c r="AB19" i="50"/>
  <c r="V19" i="50"/>
  <c r="AA19" i="50"/>
  <c r="Z19" i="50"/>
  <c r="Y19" i="50"/>
  <c r="X19" i="50"/>
  <c r="K23" i="50"/>
  <c r="AD19" i="18"/>
  <c r="AE19" i="18" s="1"/>
  <c r="X19" i="18"/>
  <c r="AC19" i="18"/>
  <c r="W19" i="18"/>
  <c r="AB19" i="18"/>
  <c r="V19" i="18"/>
  <c r="AH19" i="18"/>
  <c r="AA19" i="18"/>
  <c r="AG19" i="18"/>
  <c r="Z19" i="18"/>
  <c r="AF19" i="18"/>
  <c r="Y19" i="18"/>
  <c r="T24" i="18"/>
  <c r="I23" i="20"/>
  <c r="AC19" i="19"/>
  <c r="AB19" i="19"/>
  <c r="AA19" i="19"/>
  <c r="AE19" i="19"/>
  <c r="AD19" i="19"/>
  <c r="K23" i="19"/>
  <c r="L30" i="19"/>
  <c r="O30" i="19" s="1"/>
  <c r="J23" i="21"/>
  <c r="L30" i="21"/>
  <c r="O30" i="21" s="1"/>
  <c r="K23" i="22"/>
  <c r="AB19" i="22"/>
  <c r="X20" i="22"/>
  <c r="AI20" i="22"/>
  <c r="AB22" i="22"/>
  <c r="AA19" i="21"/>
  <c r="W20" i="21"/>
  <c r="AC20" i="21"/>
  <c r="Y22" i="21"/>
  <c r="AE22" i="21"/>
  <c r="AB20" i="50"/>
  <c r="V20" i="50"/>
  <c r="AA20" i="50"/>
  <c r="Z20" i="50"/>
  <c r="Y20" i="50"/>
  <c r="X20" i="50"/>
  <c r="W20" i="50"/>
  <c r="P30" i="18"/>
  <c r="T30" i="18" s="1"/>
  <c r="AA20" i="20"/>
  <c r="Z20" i="20"/>
  <c r="Y20" i="20"/>
  <c r="AD20" i="20"/>
  <c r="X20" i="20"/>
  <c r="AC20" i="20"/>
  <c r="W20" i="20"/>
  <c r="AB20" i="20"/>
  <c r="V20" i="20"/>
  <c r="AD22" i="20"/>
  <c r="X22" i="20"/>
  <c r="AC22" i="20"/>
  <c r="W22" i="20"/>
  <c r="AB22" i="20"/>
  <c r="V22" i="20"/>
  <c r="AA22" i="20"/>
  <c r="Z22" i="20"/>
  <c r="Y22" i="20"/>
  <c r="AD20" i="19"/>
  <c r="AC20" i="19"/>
  <c r="AB20" i="19"/>
  <c r="AA20" i="19"/>
  <c r="AE20" i="19"/>
  <c r="K23" i="21"/>
  <c r="V19" i="22"/>
  <c r="AG19" i="22"/>
  <c r="V19" i="21"/>
  <c r="AB19" i="21"/>
  <c r="X20" i="21"/>
  <c r="AD20" i="21"/>
  <c r="Z22" i="21"/>
  <c r="R24" i="50"/>
  <c r="U24" i="50" s="1"/>
  <c r="R24" i="19"/>
  <c r="U24" i="19" s="1"/>
  <c r="W19" i="22"/>
  <c r="AH19" i="22"/>
  <c r="Z20" i="22"/>
  <c r="W22" i="22"/>
  <c r="AH22" i="22"/>
  <c r="W19" i="21"/>
  <c r="AC19" i="21"/>
  <c r="AE20" i="21"/>
  <c r="AA22" i="21"/>
  <c r="N26" i="22"/>
  <c r="X19" i="22"/>
  <c r="AI19" i="22"/>
  <c r="AB20" i="22"/>
  <c r="X22" i="22"/>
  <c r="AI22" i="22"/>
  <c r="X19" i="21"/>
  <c r="AD19" i="21"/>
  <c r="Z20" i="21"/>
  <c r="V22" i="21"/>
  <c r="AB22" i="21"/>
  <c r="N26" i="20"/>
  <c r="L30" i="20"/>
  <c r="O30" i="20" s="1"/>
  <c r="I23" i="19"/>
  <c r="T24" i="19"/>
  <c r="E23" i="21"/>
  <c r="P28" i="21"/>
  <c r="Y19" i="22"/>
  <c r="V20" i="22"/>
  <c r="AG20" i="22"/>
  <c r="Y22" i="22"/>
  <c r="AE19" i="21"/>
  <c r="AA20" i="21"/>
  <c r="W22" i="21"/>
  <c r="AC22" i="21"/>
  <c r="L26" i="16"/>
  <c r="O26" i="16" s="1"/>
  <c r="AD20" i="18"/>
  <c r="AE20" i="18" s="1"/>
  <c r="X20" i="18"/>
  <c r="AC20" i="18"/>
  <c r="W20" i="18"/>
  <c r="AB20" i="18"/>
  <c r="V20" i="18"/>
  <c r="AH20" i="18"/>
  <c r="AA20" i="18"/>
  <c r="AG20" i="18"/>
  <c r="Z20" i="18"/>
  <c r="AF20" i="18"/>
  <c r="Y20" i="18"/>
  <c r="E19" i="16"/>
  <c r="AB22" i="50"/>
  <c r="AA22" i="50"/>
  <c r="Z22" i="50"/>
  <c r="X22" i="50"/>
  <c r="W22" i="50"/>
  <c r="V22" i="50"/>
  <c r="J23" i="50"/>
  <c r="R26" i="18"/>
  <c r="U26" i="18" s="1"/>
  <c r="E23" i="20"/>
  <c r="AE22" i="19"/>
  <c r="AD22" i="19"/>
  <c r="AC22" i="19"/>
  <c r="AB22" i="19"/>
  <c r="AA22" i="19"/>
  <c r="J23" i="19"/>
  <c r="I23" i="21"/>
  <c r="J23" i="22"/>
  <c r="L30" i="22"/>
  <c r="W20" i="22"/>
  <c r="V20" i="21"/>
  <c r="X22" i="21"/>
  <c r="J26" i="76"/>
  <c r="K26" i="76" s="1"/>
  <c r="I26" i="76"/>
  <c r="P26" i="76" s="1"/>
  <c r="O28" i="76"/>
  <c r="N28" i="76"/>
  <c r="P28" i="76" s="1"/>
  <c r="J27" i="76"/>
  <c r="K27" i="76" s="1"/>
  <c r="I27" i="76"/>
  <c r="P27" i="76" s="1"/>
  <c r="H25" i="22"/>
  <c r="U25" i="22" s="1"/>
  <c r="J25" i="22"/>
  <c r="K25" i="22" s="1"/>
  <c r="F29" i="22"/>
  <c r="I25" i="22"/>
  <c r="P30" i="22"/>
  <c r="S26" i="22"/>
  <c r="I21" i="22"/>
  <c r="R24" i="22"/>
  <c r="U24" i="22" s="1"/>
  <c r="T26" i="22"/>
  <c r="P28" i="22"/>
  <c r="H21" i="22"/>
  <c r="U21" i="22" s="1"/>
  <c r="J21" i="22"/>
  <c r="K21" i="22" s="1"/>
  <c r="S24" i="22"/>
  <c r="C27" i="22"/>
  <c r="N30" i="22"/>
  <c r="E27" i="21"/>
  <c r="U27" i="21" s="1"/>
  <c r="J27" i="21"/>
  <c r="I27" i="21"/>
  <c r="C31" i="21"/>
  <c r="K27" i="21"/>
  <c r="R26" i="21"/>
  <c r="U26" i="21" s="1"/>
  <c r="P30" i="21"/>
  <c r="H21" i="21"/>
  <c r="U21" i="21" s="1"/>
  <c r="S26" i="21"/>
  <c r="N30" i="21"/>
  <c r="L34" i="21"/>
  <c r="J21" i="21"/>
  <c r="K21" i="21" s="1"/>
  <c r="R28" i="21"/>
  <c r="U28" i="21" s="1"/>
  <c r="P32" i="21"/>
  <c r="F25" i="21"/>
  <c r="F29" i="19"/>
  <c r="H25" i="19"/>
  <c r="U25" i="19" s="1"/>
  <c r="J25" i="19"/>
  <c r="K25" i="19" s="1"/>
  <c r="I25" i="19"/>
  <c r="I27" i="19"/>
  <c r="E27" i="19"/>
  <c r="U27" i="19" s="1"/>
  <c r="J27" i="19"/>
  <c r="C31" i="19"/>
  <c r="K27" i="19"/>
  <c r="R26" i="19"/>
  <c r="U26" i="19" s="1"/>
  <c r="P30" i="19"/>
  <c r="H21" i="19"/>
  <c r="U21" i="19" s="1"/>
  <c r="S26" i="19"/>
  <c r="N30" i="19"/>
  <c r="L34" i="19"/>
  <c r="J21" i="19"/>
  <c r="K21" i="19" s="1"/>
  <c r="R28" i="19"/>
  <c r="U28" i="19" s="1"/>
  <c r="P32" i="19"/>
  <c r="I21" i="19"/>
  <c r="F29" i="20"/>
  <c r="H25" i="20"/>
  <c r="U25" i="20" s="1"/>
  <c r="J25" i="20"/>
  <c r="K25" i="20" s="1"/>
  <c r="I25" i="20"/>
  <c r="T34" i="20"/>
  <c r="S34" i="20"/>
  <c r="P38" i="20"/>
  <c r="R34" i="20"/>
  <c r="U34" i="20" s="1"/>
  <c r="H21" i="20"/>
  <c r="U21" i="20" s="1"/>
  <c r="I21" i="20"/>
  <c r="R24" i="20"/>
  <c r="U24" i="20" s="1"/>
  <c r="P28" i="20"/>
  <c r="S30" i="20"/>
  <c r="J21" i="20"/>
  <c r="K21" i="20" s="1"/>
  <c r="S24" i="20"/>
  <c r="T30" i="20"/>
  <c r="R30" i="20"/>
  <c r="U30" i="20" s="1"/>
  <c r="C27" i="20"/>
  <c r="N30" i="20"/>
  <c r="F29" i="18"/>
  <c r="H25" i="18"/>
  <c r="U25" i="18" s="1"/>
  <c r="J25" i="18"/>
  <c r="K25" i="18" s="1"/>
  <c r="I25" i="18"/>
  <c r="H21" i="18"/>
  <c r="U21" i="18" s="1"/>
  <c r="S26" i="18"/>
  <c r="R30" i="18"/>
  <c r="U30" i="18" s="1"/>
  <c r="P34" i="18"/>
  <c r="I21" i="18"/>
  <c r="R24" i="18"/>
  <c r="U24" i="18" s="1"/>
  <c r="P28" i="18"/>
  <c r="S30" i="18"/>
  <c r="J21" i="18"/>
  <c r="K21" i="18" s="1"/>
  <c r="C27" i="18"/>
  <c r="N30" i="18"/>
  <c r="L34" i="18"/>
  <c r="C31" i="50"/>
  <c r="E27" i="50"/>
  <c r="U27" i="50" s="1"/>
  <c r="J27" i="50"/>
  <c r="I27" i="50"/>
  <c r="K27" i="50"/>
  <c r="R26" i="50"/>
  <c r="U26" i="50" s="1"/>
  <c r="P30" i="50"/>
  <c r="H21" i="50"/>
  <c r="U21" i="50" s="1"/>
  <c r="S26" i="50"/>
  <c r="L34" i="50"/>
  <c r="F25" i="50"/>
  <c r="J21" i="50"/>
  <c r="K21" i="50" s="1"/>
  <c r="R28" i="50"/>
  <c r="U28" i="50" s="1"/>
  <c r="P32" i="50"/>
  <c r="N30" i="50"/>
  <c r="F25" i="16"/>
  <c r="H21" i="16"/>
  <c r="U21" i="16" s="1"/>
  <c r="J21" i="16"/>
  <c r="K21" i="16" s="1"/>
  <c r="I21" i="16"/>
  <c r="N26" i="16"/>
  <c r="H17" i="16"/>
  <c r="U17" i="16" s="1"/>
  <c r="R26" i="16"/>
  <c r="U26" i="16" s="1"/>
  <c r="P30" i="16"/>
  <c r="I17" i="16"/>
  <c r="R20" i="16"/>
  <c r="U20" i="16" s="1"/>
  <c r="P24" i="16"/>
  <c r="S26" i="16"/>
  <c r="J17" i="16"/>
  <c r="K17" i="16" s="1"/>
  <c r="S20" i="16"/>
  <c r="C23" i="16"/>
  <c r="L30" i="16"/>
  <c r="AD24" i="21" l="1"/>
  <c r="T28" i="50"/>
  <c r="AE24" i="21"/>
  <c r="L34" i="20"/>
  <c r="AB28" i="19"/>
  <c r="AA28" i="19"/>
  <c r="AE28" i="19"/>
  <c r="AD28" i="19"/>
  <c r="AC28" i="19"/>
  <c r="AA34" i="20"/>
  <c r="Z34" i="20"/>
  <c r="Y34" i="20"/>
  <c r="AD34" i="20"/>
  <c r="X34" i="20"/>
  <c r="AC34" i="20"/>
  <c r="W34" i="20"/>
  <c r="AB34" i="20"/>
  <c r="V34" i="20"/>
  <c r="Z24" i="50"/>
  <c r="Y24" i="50"/>
  <c r="X24" i="50"/>
  <c r="W24" i="50"/>
  <c r="AB24" i="50"/>
  <c r="V24" i="50"/>
  <c r="AA24" i="50"/>
  <c r="AD28" i="21"/>
  <c r="X28" i="21"/>
  <c r="AC28" i="21"/>
  <c r="W28" i="21"/>
  <c r="AB28" i="21"/>
  <c r="V28" i="21"/>
  <c r="AA28" i="21"/>
  <c r="Z28" i="21"/>
  <c r="AE28" i="21"/>
  <c r="AA24" i="19"/>
  <c r="AE24" i="19"/>
  <c r="AD24" i="19"/>
  <c r="AC24" i="19"/>
  <c r="AB24" i="19"/>
  <c r="Z24" i="22"/>
  <c r="Y24" i="22"/>
  <c r="AI24" i="22"/>
  <c r="X24" i="22"/>
  <c r="AH24" i="22"/>
  <c r="W24" i="22"/>
  <c r="AG24" i="22"/>
  <c r="V24" i="22"/>
  <c r="AB24" i="22"/>
  <c r="AG30" i="18"/>
  <c r="AA30" i="18"/>
  <c r="AF30" i="18"/>
  <c r="Z30" i="18"/>
  <c r="Y30" i="18"/>
  <c r="AD30" i="18"/>
  <c r="X30" i="18"/>
  <c r="AC30" i="18"/>
  <c r="W30" i="18"/>
  <c r="AH30" i="18"/>
  <c r="AB30" i="18"/>
  <c r="V30" i="18"/>
  <c r="S28" i="21"/>
  <c r="T28" i="21"/>
  <c r="Y28" i="50"/>
  <c r="X28" i="50"/>
  <c r="W28" i="50"/>
  <c r="AB28" i="50"/>
  <c r="V28" i="50"/>
  <c r="AA28" i="50"/>
  <c r="Z28" i="50"/>
  <c r="AB24" i="18"/>
  <c r="V24" i="18"/>
  <c r="AH24" i="18"/>
  <c r="AA24" i="18"/>
  <c r="AG24" i="18"/>
  <c r="Z24" i="18"/>
  <c r="AF24" i="18"/>
  <c r="Y24" i="18"/>
  <c r="AD24" i="18"/>
  <c r="AE24" i="18" s="1"/>
  <c r="X24" i="18"/>
  <c r="AC24" i="18"/>
  <c r="W24" i="18"/>
  <c r="AD30" i="20"/>
  <c r="X30" i="20"/>
  <c r="AC30" i="20"/>
  <c r="W30" i="20"/>
  <c r="AB30" i="20"/>
  <c r="V30" i="20"/>
  <c r="AA30" i="20"/>
  <c r="Z30" i="20"/>
  <c r="Y30" i="20"/>
  <c r="AD24" i="20"/>
  <c r="X24" i="20"/>
  <c r="AC24" i="20"/>
  <c r="W24" i="20"/>
  <c r="AB24" i="20"/>
  <c r="V24" i="20"/>
  <c r="AA24" i="20"/>
  <c r="Z24" i="20"/>
  <c r="Y24" i="20"/>
  <c r="L34" i="22"/>
  <c r="O30" i="22"/>
  <c r="I27" i="22"/>
  <c r="C31" i="22"/>
  <c r="E27" i="22"/>
  <c r="U27" i="22" s="1"/>
  <c r="J27" i="22"/>
  <c r="K27" i="22"/>
  <c r="T30" i="22"/>
  <c r="P34" i="22"/>
  <c r="S30" i="22"/>
  <c r="R30" i="22"/>
  <c r="U30" i="22" s="1"/>
  <c r="T28" i="22"/>
  <c r="S28" i="22"/>
  <c r="P32" i="22"/>
  <c r="R28" i="22"/>
  <c r="U28" i="22" s="1"/>
  <c r="I29" i="22"/>
  <c r="F33" i="22"/>
  <c r="H29" i="22"/>
  <c r="U29" i="22" s="1"/>
  <c r="J29" i="22"/>
  <c r="K29" i="22" s="1"/>
  <c r="S32" i="21"/>
  <c r="P36" i="21"/>
  <c r="R32" i="21"/>
  <c r="U32" i="21" s="1"/>
  <c r="T32" i="21"/>
  <c r="T30" i="21"/>
  <c r="S30" i="21"/>
  <c r="P34" i="21"/>
  <c r="R30" i="21"/>
  <c r="U30" i="21" s="1"/>
  <c r="L38" i="21"/>
  <c r="N34" i="21"/>
  <c r="O34" i="21"/>
  <c r="F29" i="21"/>
  <c r="H25" i="21"/>
  <c r="U25" i="21" s="1"/>
  <c r="J25" i="21"/>
  <c r="K25" i="21" s="1"/>
  <c r="I25" i="21"/>
  <c r="I31" i="21"/>
  <c r="E31" i="21"/>
  <c r="U31" i="21" s="1"/>
  <c r="C35" i="21"/>
  <c r="K31" i="21"/>
  <c r="J31" i="21"/>
  <c r="I31" i="19"/>
  <c r="C35" i="19"/>
  <c r="E31" i="19"/>
  <c r="U31" i="19" s="1"/>
  <c r="K31" i="19"/>
  <c r="J31" i="19"/>
  <c r="N34" i="19"/>
  <c r="L38" i="19"/>
  <c r="O34" i="19"/>
  <c r="S30" i="19"/>
  <c r="T30" i="19"/>
  <c r="P34" i="19"/>
  <c r="R30" i="19"/>
  <c r="U30" i="19" s="1"/>
  <c r="T32" i="19"/>
  <c r="S32" i="19"/>
  <c r="P36" i="19"/>
  <c r="R32" i="19"/>
  <c r="U32" i="19" s="1"/>
  <c r="J29" i="19"/>
  <c r="K29" i="19" s="1"/>
  <c r="I29" i="19"/>
  <c r="F33" i="19"/>
  <c r="H29" i="19"/>
  <c r="U29" i="19" s="1"/>
  <c r="T38" i="20"/>
  <c r="S38" i="20"/>
  <c r="P42" i="20"/>
  <c r="R38" i="20"/>
  <c r="U38" i="20" s="1"/>
  <c r="L38" i="20"/>
  <c r="N34" i="20"/>
  <c r="O34" i="20"/>
  <c r="T28" i="20"/>
  <c r="S28" i="20"/>
  <c r="P32" i="20"/>
  <c r="R28" i="20"/>
  <c r="U28" i="20" s="1"/>
  <c r="J27" i="20"/>
  <c r="C31" i="20"/>
  <c r="I27" i="20"/>
  <c r="E27" i="20"/>
  <c r="U27" i="20" s="1"/>
  <c r="K27" i="20"/>
  <c r="F33" i="20"/>
  <c r="H29" i="20"/>
  <c r="U29" i="20" s="1"/>
  <c r="J29" i="20"/>
  <c r="K29" i="20" s="1"/>
  <c r="I29" i="20"/>
  <c r="L38" i="18"/>
  <c r="N34" i="18"/>
  <c r="O34" i="18"/>
  <c r="T34" i="18"/>
  <c r="S34" i="18"/>
  <c r="P38" i="18"/>
  <c r="R34" i="18"/>
  <c r="U34" i="18" s="1"/>
  <c r="J27" i="18"/>
  <c r="I27" i="18"/>
  <c r="C31" i="18"/>
  <c r="E27" i="18"/>
  <c r="U27" i="18" s="1"/>
  <c r="K27" i="18"/>
  <c r="T28" i="18"/>
  <c r="S28" i="18"/>
  <c r="P32" i="18"/>
  <c r="R28" i="18"/>
  <c r="U28" i="18" s="1"/>
  <c r="J29" i="18"/>
  <c r="K29" i="18" s="1"/>
  <c r="I29" i="18"/>
  <c r="F33" i="18"/>
  <c r="H29" i="18"/>
  <c r="U29" i="18" s="1"/>
  <c r="P36" i="50"/>
  <c r="R32" i="50"/>
  <c r="U32" i="50" s="1"/>
  <c r="T32" i="50"/>
  <c r="S32" i="50"/>
  <c r="C35" i="50"/>
  <c r="E31" i="50"/>
  <c r="U31" i="50" s="1"/>
  <c r="I31" i="50"/>
  <c r="K31" i="50"/>
  <c r="J31" i="50"/>
  <c r="S30" i="50"/>
  <c r="T30" i="50"/>
  <c r="P34" i="50"/>
  <c r="R30" i="50"/>
  <c r="U30" i="50" s="1"/>
  <c r="F29" i="50"/>
  <c r="H25" i="50"/>
  <c r="U25" i="50" s="1"/>
  <c r="J25" i="50"/>
  <c r="K25" i="50" s="1"/>
  <c r="I25" i="50"/>
  <c r="L38" i="50"/>
  <c r="N34" i="50"/>
  <c r="O34" i="50"/>
  <c r="T30" i="16"/>
  <c r="S30" i="16"/>
  <c r="P34" i="16"/>
  <c r="R30" i="16"/>
  <c r="U30" i="16" s="1"/>
  <c r="J23" i="16"/>
  <c r="I23" i="16"/>
  <c r="E23" i="16"/>
  <c r="U23" i="16" s="1"/>
  <c r="C27" i="16"/>
  <c r="K23" i="16"/>
  <c r="L34" i="16"/>
  <c r="N30" i="16"/>
  <c r="O30" i="16"/>
  <c r="S24" i="16"/>
  <c r="P28" i="16"/>
  <c r="R24" i="16"/>
  <c r="U24" i="16" s="1"/>
  <c r="T24" i="16"/>
  <c r="F29" i="16"/>
  <c r="H25" i="16"/>
  <c r="U25" i="16" s="1"/>
  <c r="J25" i="16"/>
  <c r="K25" i="16" s="1"/>
  <c r="I25" i="16"/>
  <c r="Y34" i="18" l="1"/>
  <c r="AD34" i="18"/>
  <c r="X34" i="18"/>
  <c r="AC34" i="18"/>
  <c r="W34" i="18"/>
  <c r="AH34" i="18"/>
  <c r="AB34" i="18"/>
  <c r="V34" i="18"/>
  <c r="AG34" i="18"/>
  <c r="AA34" i="18"/>
  <c r="AF34" i="18"/>
  <c r="Z34" i="18"/>
  <c r="X31" i="50"/>
  <c r="W31" i="50"/>
  <c r="AB31" i="50"/>
  <c r="V31" i="50"/>
  <c r="AA31" i="50"/>
  <c r="Z31" i="50"/>
  <c r="Y31" i="50"/>
  <c r="AD38" i="20"/>
  <c r="X38" i="20"/>
  <c r="AC38" i="20"/>
  <c r="W38" i="20"/>
  <c r="AB38" i="20"/>
  <c r="V38" i="20"/>
  <c r="AA38" i="20"/>
  <c r="Z38" i="20"/>
  <c r="Y38" i="20"/>
  <c r="AC30" i="19"/>
  <c r="AB30" i="19"/>
  <c r="AA30" i="19"/>
  <c r="AE30" i="19"/>
  <c r="AD30" i="19"/>
  <c r="Z30" i="21"/>
  <c r="AE30" i="21"/>
  <c r="Y30" i="21"/>
  <c r="AD30" i="21"/>
  <c r="X30" i="21"/>
  <c r="AC30" i="21"/>
  <c r="W30" i="21"/>
  <c r="AB30" i="21"/>
  <c r="V30" i="21"/>
  <c r="AA30" i="21"/>
  <c r="Z30" i="22"/>
  <c r="Y30" i="22"/>
  <c r="AI30" i="22"/>
  <c r="X30" i="22"/>
  <c r="AH30" i="22"/>
  <c r="W30" i="22"/>
  <c r="AG30" i="22"/>
  <c r="V30" i="22"/>
  <c r="AB30" i="22"/>
  <c r="W27" i="22"/>
  <c r="AH27" i="22"/>
  <c r="X27" i="22"/>
  <c r="AI27" i="22"/>
  <c r="Y27" i="22"/>
  <c r="Z27" i="22"/>
  <c r="AB27" i="22"/>
  <c r="V27" i="22"/>
  <c r="AG27" i="22"/>
  <c r="AE32" i="19"/>
  <c r="AD32" i="19"/>
  <c r="AC32" i="19"/>
  <c r="AB32" i="19"/>
  <c r="AA32" i="19"/>
  <c r="AH27" i="18"/>
  <c r="AB27" i="18"/>
  <c r="V27" i="18"/>
  <c r="AG27" i="18"/>
  <c r="AA27" i="18"/>
  <c r="AF27" i="18"/>
  <c r="Z27" i="18"/>
  <c r="Y27" i="18"/>
  <c r="AD27" i="18"/>
  <c r="AE27" i="18" s="1"/>
  <c r="X27" i="18"/>
  <c r="AC27" i="18"/>
  <c r="W27" i="18"/>
  <c r="AD31" i="19"/>
  <c r="AC31" i="19"/>
  <c r="AB31" i="19"/>
  <c r="AA31" i="19"/>
  <c r="AE31" i="19"/>
  <c r="AB31" i="21"/>
  <c r="V31" i="21"/>
  <c r="AA31" i="21"/>
  <c r="Z31" i="21"/>
  <c r="AE31" i="21"/>
  <c r="AD31" i="21"/>
  <c r="X31" i="21"/>
  <c r="AC31" i="21"/>
  <c r="W31" i="21"/>
  <c r="AH28" i="22"/>
  <c r="W28" i="22"/>
  <c r="AG28" i="22"/>
  <c r="V28" i="22"/>
  <c r="AB28" i="22"/>
  <c r="Z28" i="22"/>
  <c r="Y28" i="22"/>
  <c r="AI28" i="22"/>
  <c r="X28" i="22"/>
  <c r="W32" i="50"/>
  <c r="AB32" i="50"/>
  <c r="V32" i="50"/>
  <c r="AA32" i="50"/>
  <c r="Z32" i="50"/>
  <c r="Y32" i="50"/>
  <c r="X32" i="50"/>
  <c r="AH28" i="18"/>
  <c r="AA28" i="18"/>
  <c r="AG28" i="18"/>
  <c r="Z28" i="18"/>
  <c r="AF28" i="18"/>
  <c r="Y28" i="18"/>
  <c r="AD28" i="18"/>
  <c r="AE28" i="18" s="1"/>
  <c r="X28" i="18"/>
  <c r="AC28" i="18"/>
  <c r="W28" i="18"/>
  <c r="AB28" i="18"/>
  <c r="V28" i="18"/>
  <c r="X30" i="50"/>
  <c r="W30" i="50"/>
  <c r="V30" i="50"/>
  <c r="AB30" i="50"/>
  <c r="AA30" i="50"/>
  <c r="Z30" i="50"/>
  <c r="AA28" i="20"/>
  <c r="Z28" i="20"/>
  <c r="Y28" i="20"/>
  <c r="AD28" i="20"/>
  <c r="X28" i="20"/>
  <c r="AC28" i="20"/>
  <c r="W28" i="20"/>
  <c r="AB28" i="20"/>
  <c r="V28" i="20"/>
  <c r="AD32" i="21"/>
  <c r="X32" i="21"/>
  <c r="AC32" i="21"/>
  <c r="W32" i="21"/>
  <c r="AB32" i="21"/>
  <c r="V32" i="21"/>
  <c r="AA32" i="21"/>
  <c r="Z32" i="21"/>
  <c r="AE32" i="21"/>
  <c r="O34" i="22"/>
  <c r="L38" i="22"/>
  <c r="N34" i="22"/>
  <c r="C35" i="22"/>
  <c r="E31" i="22"/>
  <c r="U31" i="22" s="1"/>
  <c r="I31" i="22"/>
  <c r="K31" i="22"/>
  <c r="J31" i="22"/>
  <c r="J33" i="22"/>
  <c r="K33" i="22" s="1"/>
  <c r="I33" i="22"/>
  <c r="F37" i="22"/>
  <c r="H33" i="22"/>
  <c r="U33" i="22" s="1"/>
  <c r="T34" i="22"/>
  <c r="S34" i="22"/>
  <c r="P38" i="22"/>
  <c r="R34" i="22"/>
  <c r="U34" i="22" s="1"/>
  <c r="T32" i="22"/>
  <c r="S32" i="22"/>
  <c r="P36" i="22"/>
  <c r="R32" i="22"/>
  <c r="U32" i="22" s="1"/>
  <c r="T34" i="21"/>
  <c r="P38" i="21"/>
  <c r="S34" i="21"/>
  <c r="R34" i="21"/>
  <c r="U34" i="21" s="1"/>
  <c r="J29" i="21"/>
  <c r="K29" i="21" s="1"/>
  <c r="I29" i="21"/>
  <c r="F33" i="21"/>
  <c r="H29" i="21"/>
  <c r="U29" i="21" s="1"/>
  <c r="K35" i="21"/>
  <c r="C39" i="21"/>
  <c r="E35" i="21"/>
  <c r="U35" i="21" s="1"/>
  <c r="J35" i="21"/>
  <c r="I35" i="21"/>
  <c r="T36" i="21"/>
  <c r="S36" i="21"/>
  <c r="P40" i="21"/>
  <c r="R36" i="21"/>
  <c r="U36" i="21" s="1"/>
  <c r="O38" i="21"/>
  <c r="L42" i="21"/>
  <c r="N38" i="21"/>
  <c r="T36" i="19"/>
  <c r="S36" i="19"/>
  <c r="R36" i="19"/>
  <c r="U36" i="19" s="1"/>
  <c r="P40" i="19"/>
  <c r="O38" i="19"/>
  <c r="L42" i="19"/>
  <c r="N38" i="19"/>
  <c r="J33" i="19"/>
  <c r="K33" i="19" s="1"/>
  <c r="I33" i="19"/>
  <c r="F37" i="19"/>
  <c r="H33" i="19"/>
  <c r="U33" i="19" s="1"/>
  <c r="T34" i="19"/>
  <c r="P38" i="19"/>
  <c r="R34" i="19"/>
  <c r="U34" i="19" s="1"/>
  <c r="S34" i="19"/>
  <c r="K35" i="19"/>
  <c r="C39" i="19"/>
  <c r="E35" i="19"/>
  <c r="U35" i="19" s="1"/>
  <c r="J35" i="19"/>
  <c r="I35" i="19"/>
  <c r="O38" i="20"/>
  <c r="L42" i="20"/>
  <c r="N38" i="20"/>
  <c r="T42" i="20"/>
  <c r="S42" i="20"/>
  <c r="P46" i="20"/>
  <c r="R42" i="20"/>
  <c r="U42" i="20" s="1"/>
  <c r="T32" i="20"/>
  <c r="S32" i="20"/>
  <c r="P36" i="20"/>
  <c r="R32" i="20"/>
  <c r="U32" i="20" s="1"/>
  <c r="I31" i="20"/>
  <c r="C35" i="20"/>
  <c r="E31" i="20"/>
  <c r="U31" i="20" s="1"/>
  <c r="J31" i="20"/>
  <c r="K31" i="20"/>
  <c r="F37" i="20"/>
  <c r="H33" i="20"/>
  <c r="U33" i="20" s="1"/>
  <c r="J33" i="20"/>
  <c r="K33" i="20" s="1"/>
  <c r="I33" i="20"/>
  <c r="T32" i="18"/>
  <c r="S32" i="18"/>
  <c r="P36" i="18"/>
  <c r="R32" i="18"/>
  <c r="U32" i="18" s="1"/>
  <c r="T38" i="18"/>
  <c r="S38" i="18"/>
  <c r="P42" i="18"/>
  <c r="R38" i="18"/>
  <c r="U38" i="18" s="1"/>
  <c r="I31" i="18"/>
  <c r="C35" i="18"/>
  <c r="E31" i="18"/>
  <c r="U31" i="18" s="1"/>
  <c r="J31" i="18"/>
  <c r="K31" i="18"/>
  <c r="J33" i="18"/>
  <c r="K33" i="18" s="1"/>
  <c r="I33" i="18"/>
  <c r="F37" i="18"/>
  <c r="H33" i="18"/>
  <c r="U33" i="18" s="1"/>
  <c r="L42" i="18"/>
  <c r="N38" i="18"/>
  <c r="O38" i="18"/>
  <c r="J29" i="50"/>
  <c r="K29" i="50" s="1"/>
  <c r="I29" i="50"/>
  <c r="F33" i="50"/>
  <c r="H29" i="50"/>
  <c r="U29" i="50" s="1"/>
  <c r="K35" i="50"/>
  <c r="C39" i="50"/>
  <c r="E35" i="50"/>
  <c r="U35" i="50" s="1"/>
  <c r="J35" i="50"/>
  <c r="I35" i="50"/>
  <c r="T34" i="50"/>
  <c r="P38" i="50"/>
  <c r="R34" i="50"/>
  <c r="U34" i="50" s="1"/>
  <c r="S34" i="50"/>
  <c r="O38" i="50"/>
  <c r="L42" i="50"/>
  <c r="N38" i="50"/>
  <c r="S36" i="50"/>
  <c r="P40" i="50"/>
  <c r="T36" i="50"/>
  <c r="R36" i="50"/>
  <c r="U36" i="50" s="1"/>
  <c r="T28" i="16"/>
  <c r="P32" i="16"/>
  <c r="R28" i="16"/>
  <c r="U28" i="16" s="1"/>
  <c r="S28" i="16"/>
  <c r="S34" i="16"/>
  <c r="P38" i="16"/>
  <c r="R34" i="16"/>
  <c r="U34" i="16" s="1"/>
  <c r="T34" i="16"/>
  <c r="L38" i="16"/>
  <c r="O34" i="16"/>
  <c r="N34" i="16"/>
  <c r="I27" i="16"/>
  <c r="C31" i="16"/>
  <c r="E27" i="16"/>
  <c r="U27" i="16" s="1"/>
  <c r="K27" i="16"/>
  <c r="J27" i="16"/>
  <c r="J29" i="16"/>
  <c r="K29" i="16" s="1"/>
  <c r="I29" i="16"/>
  <c r="F33" i="16"/>
  <c r="H29" i="16"/>
  <c r="U29" i="16" s="1"/>
  <c r="V34" i="50" l="1"/>
  <c r="AB34" i="50"/>
  <c r="AA34" i="50"/>
  <c r="Z34" i="50"/>
  <c r="X34" i="50"/>
  <c r="W34" i="50"/>
  <c r="AD38" i="18"/>
  <c r="X38" i="18"/>
  <c r="AC38" i="18"/>
  <c r="W38" i="18"/>
  <c r="AB38" i="18"/>
  <c r="V38" i="18"/>
  <c r="AH38" i="18"/>
  <c r="AA38" i="18"/>
  <c r="AG38" i="18"/>
  <c r="Z38" i="18"/>
  <c r="AF38" i="18"/>
  <c r="Y38" i="18"/>
  <c r="AA35" i="19"/>
  <c r="AE35" i="19"/>
  <c r="AD35" i="19"/>
  <c r="AC35" i="19"/>
  <c r="AB35" i="19"/>
  <c r="AH34" i="22"/>
  <c r="W34" i="22"/>
  <c r="AG34" i="22"/>
  <c r="V34" i="22"/>
  <c r="AB34" i="22"/>
  <c r="Z34" i="22"/>
  <c r="Y34" i="22"/>
  <c r="AI34" i="22"/>
  <c r="X34" i="22"/>
  <c r="AA31" i="20"/>
  <c r="Z31" i="20"/>
  <c r="Y31" i="20"/>
  <c r="AD31" i="20"/>
  <c r="X31" i="20"/>
  <c r="AC31" i="20"/>
  <c r="W31" i="20"/>
  <c r="AB31" i="20"/>
  <c r="V31" i="20"/>
  <c r="AF31" i="18"/>
  <c r="Z31" i="18"/>
  <c r="Y31" i="18"/>
  <c r="AD31" i="18"/>
  <c r="AE31" i="18" s="1"/>
  <c r="X31" i="18"/>
  <c r="AC31" i="18"/>
  <c r="W31" i="18"/>
  <c r="AH31" i="18"/>
  <c r="AB31" i="18"/>
  <c r="V31" i="18"/>
  <c r="AG31" i="18"/>
  <c r="AA31" i="18"/>
  <c r="AB36" i="19"/>
  <c r="AA36" i="19"/>
  <c r="AE36" i="19"/>
  <c r="AD36" i="19"/>
  <c r="AC36" i="19"/>
  <c r="AD36" i="21"/>
  <c r="X36" i="21"/>
  <c r="AC36" i="21"/>
  <c r="W36" i="21"/>
  <c r="AB36" i="21"/>
  <c r="V36" i="21"/>
  <c r="AA36" i="21"/>
  <c r="Z36" i="21"/>
  <c r="AE36" i="21"/>
  <c r="AB35" i="21"/>
  <c r="V35" i="21"/>
  <c r="AA35" i="21"/>
  <c r="Z35" i="21"/>
  <c r="AE35" i="21"/>
  <c r="AD35" i="21"/>
  <c r="X35" i="21"/>
  <c r="AC35" i="21"/>
  <c r="W35" i="21"/>
  <c r="Z32" i="22"/>
  <c r="Y32" i="22"/>
  <c r="AI32" i="22"/>
  <c r="X32" i="22"/>
  <c r="AH32" i="22"/>
  <c r="W32" i="22"/>
  <c r="AG32" i="22"/>
  <c r="V32" i="22"/>
  <c r="AB32" i="22"/>
  <c r="AA36" i="50"/>
  <c r="Z36" i="50"/>
  <c r="Y36" i="50"/>
  <c r="X36" i="50"/>
  <c r="W36" i="50"/>
  <c r="AB36" i="50"/>
  <c r="V36" i="50"/>
  <c r="AF32" i="18"/>
  <c r="Y32" i="18"/>
  <c r="AD32" i="18"/>
  <c r="AE32" i="18" s="1"/>
  <c r="X32" i="18"/>
  <c r="AC32" i="18"/>
  <c r="W32" i="18"/>
  <c r="AB32" i="18"/>
  <c r="V32" i="18"/>
  <c r="AH32" i="18"/>
  <c r="AA32" i="18"/>
  <c r="AG32" i="18"/>
  <c r="Z32" i="18"/>
  <c r="AE34" i="19"/>
  <c r="AD34" i="19"/>
  <c r="AC34" i="19"/>
  <c r="AB34" i="19"/>
  <c r="AA34" i="19"/>
  <c r="Z34" i="21"/>
  <c r="AE34" i="21"/>
  <c r="Y34" i="21"/>
  <c r="AD34" i="21"/>
  <c r="X34" i="21"/>
  <c r="AC34" i="21"/>
  <c r="W34" i="21"/>
  <c r="AB34" i="21"/>
  <c r="V34" i="21"/>
  <c r="AA34" i="21"/>
  <c r="AH31" i="22"/>
  <c r="W31" i="22"/>
  <c r="AG31" i="22"/>
  <c r="V31" i="22"/>
  <c r="AB31" i="22"/>
  <c r="Z31" i="22"/>
  <c r="Y31" i="22"/>
  <c r="AI31" i="22"/>
  <c r="X31" i="22"/>
  <c r="AB35" i="50"/>
  <c r="V35" i="50"/>
  <c r="AA35" i="50"/>
  <c r="Z35" i="50"/>
  <c r="Y35" i="50"/>
  <c r="X35" i="50"/>
  <c r="W35" i="50"/>
  <c r="AD32" i="20"/>
  <c r="X32" i="20"/>
  <c r="AC32" i="20"/>
  <c r="W32" i="20"/>
  <c r="AB32" i="20"/>
  <c r="V32" i="20"/>
  <c r="AA32" i="20"/>
  <c r="Z32" i="20"/>
  <c r="Y32" i="20"/>
  <c r="O38" i="22"/>
  <c r="L42" i="22"/>
  <c r="N38" i="22"/>
  <c r="J37" i="22"/>
  <c r="K37" i="22" s="1"/>
  <c r="I37" i="22"/>
  <c r="F41" i="22"/>
  <c r="H37" i="22"/>
  <c r="U37" i="22" s="1"/>
  <c r="T38" i="22"/>
  <c r="S38" i="22"/>
  <c r="P42" i="22"/>
  <c r="R38" i="22"/>
  <c r="U38" i="22" s="1"/>
  <c r="S36" i="22"/>
  <c r="P40" i="22"/>
  <c r="R36" i="22"/>
  <c r="U36" i="22" s="1"/>
  <c r="T36" i="22"/>
  <c r="E35" i="22"/>
  <c r="U35" i="22" s="1"/>
  <c r="J35" i="22"/>
  <c r="C39" i="22"/>
  <c r="I35" i="22"/>
  <c r="K35" i="22"/>
  <c r="P44" i="21"/>
  <c r="S40" i="21"/>
  <c r="R40" i="21"/>
  <c r="U40" i="21" s="1"/>
  <c r="T40" i="21"/>
  <c r="J33" i="21"/>
  <c r="K33" i="21" s="1"/>
  <c r="I33" i="21"/>
  <c r="F37" i="21"/>
  <c r="H33" i="21"/>
  <c r="U33" i="21" s="1"/>
  <c r="O42" i="21"/>
  <c r="L46" i="21"/>
  <c r="N42" i="21"/>
  <c r="K39" i="21"/>
  <c r="J39" i="21"/>
  <c r="I39" i="21"/>
  <c r="C43" i="21"/>
  <c r="E39" i="21"/>
  <c r="U39" i="21" s="1"/>
  <c r="T38" i="21"/>
  <c r="S38" i="21"/>
  <c r="P42" i="21"/>
  <c r="R38" i="21"/>
  <c r="U38" i="21" s="1"/>
  <c r="O42" i="19"/>
  <c r="L46" i="19"/>
  <c r="N42" i="19"/>
  <c r="S38" i="19"/>
  <c r="P42" i="19"/>
  <c r="R38" i="19"/>
  <c r="U38" i="19" s="1"/>
  <c r="T38" i="19"/>
  <c r="S40" i="19"/>
  <c r="P44" i="19"/>
  <c r="R40" i="19"/>
  <c r="U40" i="19" s="1"/>
  <c r="T40" i="19"/>
  <c r="J37" i="19"/>
  <c r="K37" i="19" s="1"/>
  <c r="F41" i="19"/>
  <c r="I37" i="19"/>
  <c r="H37" i="19"/>
  <c r="U37" i="19" s="1"/>
  <c r="K39" i="19"/>
  <c r="J39" i="19"/>
  <c r="I39" i="19"/>
  <c r="C43" i="19"/>
  <c r="E39" i="19"/>
  <c r="U39" i="19" s="1"/>
  <c r="T46" i="20"/>
  <c r="P50" i="20"/>
  <c r="S46" i="20"/>
  <c r="R46" i="20"/>
  <c r="U46" i="20" s="1"/>
  <c r="C39" i="20"/>
  <c r="E35" i="20"/>
  <c r="U35" i="20" s="1"/>
  <c r="I35" i="20"/>
  <c r="K35" i="20"/>
  <c r="J35" i="20"/>
  <c r="T36" i="20"/>
  <c r="R36" i="20"/>
  <c r="U36" i="20" s="1"/>
  <c r="S36" i="20"/>
  <c r="P40" i="20"/>
  <c r="L46" i="20"/>
  <c r="N42" i="20"/>
  <c r="O42" i="20"/>
  <c r="J37" i="20"/>
  <c r="K37" i="20" s="1"/>
  <c r="I37" i="20"/>
  <c r="F41" i="20"/>
  <c r="H37" i="20"/>
  <c r="U37" i="20" s="1"/>
  <c r="J37" i="18"/>
  <c r="K37" i="18" s="1"/>
  <c r="I37" i="18"/>
  <c r="F41" i="18"/>
  <c r="H37" i="18"/>
  <c r="U37" i="18" s="1"/>
  <c r="T42" i="18"/>
  <c r="S42" i="18"/>
  <c r="P46" i="18"/>
  <c r="R42" i="18"/>
  <c r="U42" i="18" s="1"/>
  <c r="T36" i="18"/>
  <c r="S36" i="18"/>
  <c r="P40" i="18"/>
  <c r="R36" i="18"/>
  <c r="U36" i="18" s="1"/>
  <c r="O42" i="18"/>
  <c r="L46" i="18"/>
  <c r="N42" i="18"/>
  <c r="C39" i="18"/>
  <c r="E35" i="18"/>
  <c r="U35" i="18" s="1"/>
  <c r="K35" i="18"/>
  <c r="I35" i="18"/>
  <c r="J35" i="18"/>
  <c r="O42" i="50"/>
  <c r="L46" i="50"/>
  <c r="N42" i="50"/>
  <c r="S38" i="50"/>
  <c r="P42" i="50"/>
  <c r="R38" i="50"/>
  <c r="U38" i="50" s="1"/>
  <c r="T38" i="50"/>
  <c r="J33" i="50"/>
  <c r="K33" i="50" s="1"/>
  <c r="I33" i="50"/>
  <c r="F37" i="50"/>
  <c r="H33" i="50"/>
  <c r="U33" i="50" s="1"/>
  <c r="J39" i="50"/>
  <c r="K39" i="50"/>
  <c r="I39" i="50"/>
  <c r="C43" i="50"/>
  <c r="E39" i="50"/>
  <c r="U39" i="50" s="1"/>
  <c r="P44" i="50"/>
  <c r="S40" i="50"/>
  <c r="R40" i="50"/>
  <c r="U40" i="50" s="1"/>
  <c r="T40" i="50"/>
  <c r="T38" i="16"/>
  <c r="S38" i="16"/>
  <c r="P42" i="16"/>
  <c r="R38" i="16"/>
  <c r="U38" i="16" s="1"/>
  <c r="C35" i="16"/>
  <c r="E31" i="16"/>
  <c r="U31" i="16" s="1"/>
  <c r="K31" i="16"/>
  <c r="J31" i="16"/>
  <c r="I31" i="16"/>
  <c r="J33" i="16"/>
  <c r="K33" i="16" s="1"/>
  <c r="I33" i="16"/>
  <c r="F37" i="16"/>
  <c r="H33" i="16"/>
  <c r="U33" i="16" s="1"/>
  <c r="T32" i="16"/>
  <c r="S32" i="16"/>
  <c r="R32" i="16"/>
  <c r="U32" i="16" s="1"/>
  <c r="P36" i="16"/>
  <c r="O38" i="16"/>
  <c r="L42" i="16"/>
  <c r="N38" i="16"/>
  <c r="C31" i="60"/>
  <c r="C31" i="70"/>
  <c r="C30" i="72"/>
  <c r="C30" i="48"/>
  <c r="Z40" i="50" l="1"/>
  <c r="Y40" i="50"/>
  <c r="X40" i="50"/>
  <c r="W40" i="50"/>
  <c r="AB40" i="50"/>
  <c r="V40" i="50"/>
  <c r="AA40" i="50"/>
  <c r="AA36" i="20"/>
  <c r="Z36" i="20"/>
  <c r="Y36" i="20"/>
  <c r="AD36" i="20"/>
  <c r="X36" i="20"/>
  <c r="AC36" i="20"/>
  <c r="W36" i="20"/>
  <c r="AB36" i="20"/>
  <c r="V36" i="20"/>
  <c r="Z40" i="21"/>
  <c r="AE40" i="21"/>
  <c r="AD40" i="21"/>
  <c r="X40" i="21"/>
  <c r="AC40" i="21"/>
  <c r="W40" i="21"/>
  <c r="AB40" i="21"/>
  <c r="V40" i="21"/>
  <c r="AA40" i="21"/>
  <c r="Z38" i="22"/>
  <c r="AB38" i="22"/>
  <c r="V38" i="22"/>
  <c r="AG38" i="22"/>
  <c r="W38" i="22"/>
  <c r="AH38" i="22"/>
  <c r="X38" i="22"/>
  <c r="AI38" i="22"/>
  <c r="Y38" i="22"/>
  <c r="O42" i="22"/>
  <c r="L46" i="22"/>
  <c r="N42" i="22"/>
  <c r="AD38" i="21"/>
  <c r="AC38" i="21"/>
  <c r="AB38" i="21"/>
  <c r="AA38" i="21"/>
  <c r="Z38" i="21"/>
  <c r="AE38" i="21"/>
  <c r="Y38" i="21"/>
  <c r="X38" i="21"/>
  <c r="W38" i="21"/>
  <c r="V38" i="21"/>
  <c r="Z35" i="22"/>
  <c r="Y35" i="22"/>
  <c r="AI35" i="22"/>
  <c r="X35" i="22"/>
  <c r="AH35" i="22"/>
  <c r="W35" i="22"/>
  <c r="AG35" i="22"/>
  <c r="V35" i="22"/>
  <c r="AB35" i="22"/>
  <c r="AD36" i="18"/>
  <c r="AE36" i="18" s="1"/>
  <c r="X36" i="18"/>
  <c r="AC36" i="18"/>
  <c r="W36" i="18"/>
  <c r="AB36" i="18"/>
  <c r="V36" i="18"/>
  <c r="AH36" i="18"/>
  <c r="AA36" i="18"/>
  <c r="AG36" i="18"/>
  <c r="Z36" i="18"/>
  <c r="AF36" i="18"/>
  <c r="Y36" i="18"/>
  <c r="AH36" i="22"/>
  <c r="W36" i="22"/>
  <c r="AG36" i="22"/>
  <c r="V36" i="22"/>
  <c r="AB36" i="22"/>
  <c r="Z36" i="22"/>
  <c r="Y36" i="22"/>
  <c r="AI36" i="22"/>
  <c r="X36" i="22"/>
  <c r="AD35" i="18"/>
  <c r="AE35" i="18" s="1"/>
  <c r="X35" i="18"/>
  <c r="AC35" i="18"/>
  <c r="W35" i="18"/>
  <c r="AB35" i="18"/>
  <c r="V35" i="18"/>
  <c r="AH35" i="18"/>
  <c r="AA35" i="18"/>
  <c r="AG35" i="18"/>
  <c r="Z35" i="18"/>
  <c r="AF35" i="18"/>
  <c r="Y35" i="18"/>
  <c r="AD35" i="20"/>
  <c r="X35" i="20"/>
  <c r="AC35" i="20"/>
  <c r="W35" i="20"/>
  <c r="AB35" i="20"/>
  <c r="V35" i="20"/>
  <c r="AA35" i="20"/>
  <c r="Z35" i="20"/>
  <c r="Y35" i="20"/>
  <c r="J41" i="22"/>
  <c r="K41" i="22" s="1"/>
  <c r="I41" i="22"/>
  <c r="F45" i="22"/>
  <c r="H41" i="22"/>
  <c r="U41" i="22" s="1"/>
  <c r="P44" i="22"/>
  <c r="R40" i="22"/>
  <c r="U40" i="22" s="1"/>
  <c r="S40" i="22"/>
  <c r="T40" i="22"/>
  <c r="K39" i="22"/>
  <c r="I39" i="22"/>
  <c r="J39" i="22"/>
  <c r="C43" i="22"/>
  <c r="E39" i="22"/>
  <c r="U39" i="22" s="1"/>
  <c r="T42" i="22"/>
  <c r="S42" i="22"/>
  <c r="P46" i="22"/>
  <c r="R42" i="22"/>
  <c r="U42" i="22" s="1"/>
  <c r="K43" i="21"/>
  <c r="J43" i="21"/>
  <c r="I43" i="21"/>
  <c r="C47" i="21"/>
  <c r="E43" i="21"/>
  <c r="U43" i="21" s="1"/>
  <c r="J37" i="21"/>
  <c r="K37" i="21" s="1"/>
  <c r="F41" i="21"/>
  <c r="I37" i="21"/>
  <c r="H37" i="21"/>
  <c r="U37" i="21" s="1"/>
  <c r="P46" i="21"/>
  <c r="R42" i="21"/>
  <c r="U42" i="21" s="1"/>
  <c r="S42" i="21"/>
  <c r="T42" i="21"/>
  <c r="L50" i="21"/>
  <c r="N46" i="21"/>
  <c r="O46" i="21"/>
  <c r="R44" i="21"/>
  <c r="U44" i="21" s="1"/>
  <c r="P48" i="21"/>
  <c r="T44" i="21"/>
  <c r="S44" i="21"/>
  <c r="T42" i="19"/>
  <c r="S42" i="19"/>
  <c r="P46" i="19"/>
  <c r="R42" i="19"/>
  <c r="U42" i="19" s="1"/>
  <c r="K43" i="19"/>
  <c r="I43" i="19"/>
  <c r="J43" i="19"/>
  <c r="C47" i="19"/>
  <c r="E43" i="19"/>
  <c r="U43" i="19" s="1"/>
  <c r="L50" i="19"/>
  <c r="N46" i="19"/>
  <c r="O46" i="19"/>
  <c r="I41" i="19"/>
  <c r="J41" i="19"/>
  <c r="K41" i="19" s="1"/>
  <c r="F45" i="19"/>
  <c r="H41" i="19"/>
  <c r="U41" i="19" s="1"/>
  <c r="P48" i="19"/>
  <c r="R44" i="19"/>
  <c r="U44" i="19" s="1"/>
  <c r="T44" i="19"/>
  <c r="S44" i="19"/>
  <c r="S40" i="20"/>
  <c r="P44" i="20"/>
  <c r="R40" i="20"/>
  <c r="U40" i="20" s="1"/>
  <c r="T40" i="20"/>
  <c r="C43" i="20"/>
  <c r="E39" i="20"/>
  <c r="U39" i="20" s="1"/>
  <c r="K39" i="20"/>
  <c r="J39" i="20"/>
  <c r="I39" i="20"/>
  <c r="O46" i="20"/>
  <c r="L50" i="20"/>
  <c r="N46" i="20"/>
  <c r="J41" i="20"/>
  <c r="K41" i="20" s="1"/>
  <c r="I41" i="20"/>
  <c r="F45" i="20"/>
  <c r="H41" i="20"/>
  <c r="U41" i="20" s="1"/>
  <c r="S50" i="20"/>
  <c r="R50" i="20"/>
  <c r="U50" i="20" s="1"/>
  <c r="T50" i="20"/>
  <c r="K39" i="18"/>
  <c r="J39" i="18"/>
  <c r="I39" i="18"/>
  <c r="C43" i="18"/>
  <c r="E39" i="18"/>
  <c r="U39" i="18" s="1"/>
  <c r="T46" i="18"/>
  <c r="S46" i="18"/>
  <c r="P50" i="18"/>
  <c r="R46" i="18"/>
  <c r="U46" i="18" s="1"/>
  <c r="O46" i="18"/>
  <c r="L50" i="18"/>
  <c r="N46" i="18"/>
  <c r="S40" i="18"/>
  <c r="P44" i="18"/>
  <c r="R40" i="18"/>
  <c r="U40" i="18" s="1"/>
  <c r="T40" i="18"/>
  <c r="J41" i="18"/>
  <c r="K41" i="18" s="1"/>
  <c r="I41" i="18"/>
  <c r="F45" i="18"/>
  <c r="H41" i="18"/>
  <c r="U41" i="18" s="1"/>
  <c r="K43" i="50"/>
  <c r="I43" i="50"/>
  <c r="J43" i="50"/>
  <c r="C47" i="50"/>
  <c r="E43" i="50"/>
  <c r="U43" i="50" s="1"/>
  <c r="P46" i="50"/>
  <c r="R42" i="50"/>
  <c r="U42" i="50" s="1"/>
  <c r="T42" i="50"/>
  <c r="S42" i="50"/>
  <c r="J37" i="50"/>
  <c r="K37" i="50" s="1"/>
  <c r="F41" i="50"/>
  <c r="I37" i="50"/>
  <c r="H37" i="50"/>
  <c r="U37" i="50" s="1"/>
  <c r="L50" i="50"/>
  <c r="N46" i="50"/>
  <c r="O46" i="50"/>
  <c r="P48" i="50"/>
  <c r="R44" i="50"/>
  <c r="U44" i="50" s="1"/>
  <c r="T44" i="50"/>
  <c r="S44" i="50"/>
  <c r="K35" i="16"/>
  <c r="C39" i="16"/>
  <c r="E35" i="16"/>
  <c r="U35" i="16" s="1"/>
  <c r="J35" i="16"/>
  <c r="I35" i="16"/>
  <c r="I37" i="16"/>
  <c r="F41" i="16"/>
  <c r="H37" i="16"/>
  <c r="U37" i="16" s="1"/>
  <c r="J37" i="16"/>
  <c r="K37" i="16" s="1"/>
  <c r="O42" i="16"/>
  <c r="L46" i="16"/>
  <c r="N42" i="16"/>
  <c r="T42" i="16"/>
  <c r="S42" i="16"/>
  <c r="R42" i="16"/>
  <c r="U42" i="16" s="1"/>
  <c r="P46" i="16"/>
  <c r="S36" i="16"/>
  <c r="P40" i="16"/>
  <c r="R36" i="16"/>
  <c r="U36" i="16" s="1"/>
  <c r="T36" i="16"/>
  <c r="F31" i="60"/>
  <c r="G31" i="60" s="1"/>
  <c r="E31" i="60"/>
  <c r="H31" i="60" s="1"/>
  <c r="C30" i="68"/>
  <c r="F31" i="70"/>
  <c r="G31" i="70" s="1"/>
  <c r="E31" i="70"/>
  <c r="H31" i="70" s="1"/>
  <c r="F30" i="72"/>
  <c r="G30" i="72" s="1"/>
  <c r="E30" i="72"/>
  <c r="H30" i="72" s="1"/>
  <c r="F30" i="48"/>
  <c r="G30" i="48" s="1"/>
  <c r="E30" i="48"/>
  <c r="H30" i="48" s="1"/>
  <c r="Z40" i="22" l="1"/>
  <c r="Y40" i="22"/>
  <c r="AI40" i="22"/>
  <c r="X40" i="22"/>
  <c r="AH40" i="22"/>
  <c r="W40" i="22"/>
  <c r="AG40" i="22"/>
  <c r="V40" i="22"/>
  <c r="AB40" i="22"/>
  <c r="AD39" i="18"/>
  <c r="AE39" i="18" s="1"/>
  <c r="X39" i="18"/>
  <c r="AC39" i="18"/>
  <c r="W39" i="18"/>
  <c r="AB39" i="18"/>
  <c r="V39" i="18"/>
  <c r="AH39" i="18"/>
  <c r="AA39" i="18"/>
  <c r="AG39" i="18"/>
  <c r="Z39" i="18"/>
  <c r="AF39" i="18"/>
  <c r="Y39" i="18"/>
  <c r="AA39" i="20"/>
  <c r="Z39" i="20"/>
  <c r="Y39" i="20"/>
  <c r="AD39" i="20"/>
  <c r="X39" i="20"/>
  <c r="AC39" i="20"/>
  <c r="W39" i="20"/>
  <c r="AB39" i="20"/>
  <c r="V39" i="20"/>
  <c r="C30" i="62"/>
  <c r="AD40" i="18"/>
  <c r="AE40" i="18" s="1"/>
  <c r="X40" i="18"/>
  <c r="AC40" i="18"/>
  <c r="W40" i="18"/>
  <c r="AB40" i="18"/>
  <c r="V40" i="18"/>
  <c r="AH40" i="18"/>
  <c r="AA40" i="18"/>
  <c r="AG40" i="18"/>
  <c r="Z40" i="18"/>
  <c r="AF40" i="18"/>
  <c r="Y40" i="18"/>
  <c r="AD40" i="20"/>
  <c r="X40" i="20"/>
  <c r="AC40" i="20"/>
  <c r="W40" i="20"/>
  <c r="AB40" i="20"/>
  <c r="V40" i="20"/>
  <c r="AA40" i="20"/>
  <c r="Z40" i="20"/>
  <c r="Y40" i="20"/>
  <c r="O46" i="22"/>
  <c r="L50" i="22"/>
  <c r="N46" i="22"/>
  <c r="S46" i="22"/>
  <c r="P50" i="22"/>
  <c r="R46" i="22"/>
  <c r="U46" i="22" s="1"/>
  <c r="T46" i="22"/>
  <c r="J45" i="22"/>
  <c r="K45" i="22" s="1"/>
  <c r="I45" i="22"/>
  <c r="F49" i="22"/>
  <c r="H45" i="22"/>
  <c r="U45" i="22" s="1"/>
  <c r="R44" i="22"/>
  <c r="U44" i="22" s="1"/>
  <c r="S44" i="22"/>
  <c r="P48" i="22"/>
  <c r="T44" i="22"/>
  <c r="K43" i="22"/>
  <c r="J43" i="22"/>
  <c r="C47" i="22"/>
  <c r="E43" i="22"/>
  <c r="U43" i="22" s="1"/>
  <c r="I43" i="22"/>
  <c r="I41" i="21"/>
  <c r="F45" i="21"/>
  <c r="H41" i="21"/>
  <c r="U41" i="21" s="1"/>
  <c r="J41" i="21"/>
  <c r="K41" i="21" s="1"/>
  <c r="J47" i="21"/>
  <c r="E47" i="21"/>
  <c r="U47" i="21" s="1"/>
  <c r="I47" i="21"/>
  <c r="C51" i="21"/>
  <c r="K47" i="21"/>
  <c r="T48" i="21"/>
  <c r="S48" i="21"/>
  <c r="R48" i="21"/>
  <c r="U48" i="21" s="1"/>
  <c r="T46" i="21"/>
  <c r="R46" i="21"/>
  <c r="U46" i="21" s="1"/>
  <c r="S46" i="21"/>
  <c r="P50" i="21"/>
  <c r="O50" i="21"/>
  <c r="N50" i="21"/>
  <c r="J47" i="19"/>
  <c r="I47" i="19"/>
  <c r="C51" i="19"/>
  <c r="E47" i="19"/>
  <c r="U47" i="19" s="1"/>
  <c r="K47" i="19"/>
  <c r="F49" i="19"/>
  <c r="H45" i="19"/>
  <c r="U45" i="19" s="1"/>
  <c r="J45" i="19"/>
  <c r="K45" i="19" s="1"/>
  <c r="I45" i="19"/>
  <c r="T46" i="19"/>
  <c r="S46" i="19"/>
  <c r="P50" i="19"/>
  <c r="R46" i="19"/>
  <c r="U46" i="19" s="1"/>
  <c r="O50" i="19"/>
  <c r="N50" i="19"/>
  <c r="T48" i="19"/>
  <c r="S48" i="19"/>
  <c r="R48" i="19"/>
  <c r="U48" i="19" s="1"/>
  <c r="K43" i="20"/>
  <c r="C47" i="20"/>
  <c r="E43" i="20"/>
  <c r="U43" i="20" s="1"/>
  <c r="J43" i="20"/>
  <c r="I43" i="20"/>
  <c r="I45" i="20"/>
  <c r="J45" i="20"/>
  <c r="K45" i="20" s="1"/>
  <c r="F49" i="20"/>
  <c r="H45" i="20"/>
  <c r="U45" i="20" s="1"/>
  <c r="P48" i="20"/>
  <c r="R44" i="20"/>
  <c r="U44" i="20" s="1"/>
  <c r="S44" i="20"/>
  <c r="T44" i="20"/>
  <c r="O50" i="20"/>
  <c r="N50" i="20"/>
  <c r="S50" i="18"/>
  <c r="R50" i="18"/>
  <c r="U50" i="18" s="1"/>
  <c r="T50" i="18"/>
  <c r="P48" i="18"/>
  <c r="R44" i="18"/>
  <c r="U44" i="18" s="1"/>
  <c r="S44" i="18"/>
  <c r="T44" i="18"/>
  <c r="K43" i="18"/>
  <c r="J43" i="18"/>
  <c r="I43" i="18"/>
  <c r="C47" i="18"/>
  <c r="E43" i="18"/>
  <c r="U43" i="18" s="1"/>
  <c r="J45" i="18"/>
  <c r="K45" i="18" s="1"/>
  <c r="I45" i="18"/>
  <c r="F49" i="18"/>
  <c r="H45" i="18"/>
  <c r="U45" i="18" s="1"/>
  <c r="O50" i="18"/>
  <c r="N50" i="18"/>
  <c r="K47" i="50"/>
  <c r="J47" i="50"/>
  <c r="E47" i="50"/>
  <c r="U47" i="50" s="1"/>
  <c r="I47" i="50"/>
  <c r="C51" i="50"/>
  <c r="S46" i="50"/>
  <c r="R46" i="50"/>
  <c r="U46" i="50" s="1"/>
  <c r="T46" i="50"/>
  <c r="P50" i="50"/>
  <c r="J41" i="50"/>
  <c r="K41" i="50" s="1"/>
  <c r="I41" i="50"/>
  <c r="F45" i="50"/>
  <c r="H41" i="50"/>
  <c r="U41" i="50" s="1"/>
  <c r="O50" i="50"/>
  <c r="N50" i="50"/>
  <c r="T48" i="50"/>
  <c r="S48" i="50"/>
  <c r="R48" i="50"/>
  <c r="U48" i="50" s="1"/>
  <c r="S46" i="16"/>
  <c r="R46" i="16"/>
  <c r="U46" i="16" s="1"/>
  <c r="T46" i="16"/>
  <c r="J41" i="16"/>
  <c r="K41" i="16" s="1"/>
  <c r="F45" i="16"/>
  <c r="H41" i="16"/>
  <c r="U41" i="16" s="1"/>
  <c r="I41" i="16"/>
  <c r="O46" i="16"/>
  <c r="N46" i="16"/>
  <c r="P44" i="16"/>
  <c r="R40" i="16"/>
  <c r="U40" i="16" s="1"/>
  <c r="T40" i="16"/>
  <c r="S40" i="16"/>
  <c r="K39" i="16"/>
  <c r="J39" i="16"/>
  <c r="I39" i="16"/>
  <c r="C43" i="16"/>
  <c r="E39" i="16"/>
  <c r="U39" i="16" s="1"/>
  <c r="C30" i="66"/>
  <c r="C30" i="60"/>
  <c r="C30" i="64"/>
  <c r="E30" i="68"/>
  <c r="H30" i="68" s="1"/>
  <c r="F30" i="68"/>
  <c r="G30" i="68" s="1"/>
  <c r="C30" i="70"/>
  <c r="C29" i="72"/>
  <c r="C29" i="48"/>
  <c r="AB48" i="21" l="1"/>
  <c r="V48" i="21"/>
  <c r="AA48" i="21"/>
  <c r="Z48" i="21"/>
  <c r="AE48" i="21"/>
  <c r="AD48" i="21"/>
  <c r="X48" i="21"/>
  <c r="AC48" i="21"/>
  <c r="W48" i="21"/>
  <c r="N50" i="22"/>
  <c r="O50" i="22"/>
  <c r="F30" i="62"/>
  <c r="G30" i="62" s="1"/>
  <c r="E30" i="62"/>
  <c r="H30" i="62" s="1"/>
  <c r="Y48" i="50"/>
  <c r="X48" i="50"/>
  <c r="W48" i="50"/>
  <c r="AB48" i="50"/>
  <c r="V48" i="50"/>
  <c r="AA48" i="50"/>
  <c r="Z48" i="50"/>
  <c r="I49" i="22"/>
  <c r="H49" i="22"/>
  <c r="U49" i="22" s="1"/>
  <c r="J49" i="22"/>
  <c r="K49" i="22" s="1"/>
  <c r="S48" i="22"/>
  <c r="R48" i="22"/>
  <c r="U48" i="22" s="1"/>
  <c r="T48" i="22"/>
  <c r="R50" i="22"/>
  <c r="U50" i="22" s="1"/>
  <c r="T50" i="22"/>
  <c r="S50" i="22"/>
  <c r="K47" i="22"/>
  <c r="J47" i="22"/>
  <c r="I47" i="22"/>
  <c r="C51" i="22"/>
  <c r="E47" i="22"/>
  <c r="U47" i="22" s="1"/>
  <c r="I51" i="21"/>
  <c r="K51" i="21"/>
  <c r="J51" i="21"/>
  <c r="E51" i="21"/>
  <c r="U51" i="21" s="1"/>
  <c r="S50" i="21"/>
  <c r="R50" i="21"/>
  <c r="U50" i="21" s="1"/>
  <c r="T50" i="21"/>
  <c r="F49" i="21"/>
  <c r="H45" i="21"/>
  <c r="U45" i="21" s="1"/>
  <c r="J45" i="21"/>
  <c r="K45" i="21" s="1"/>
  <c r="I45" i="21"/>
  <c r="H49" i="19"/>
  <c r="U49" i="19" s="1"/>
  <c r="J49" i="19"/>
  <c r="K49" i="19" s="1"/>
  <c r="I49" i="19"/>
  <c r="S50" i="19"/>
  <c r="R50" i="19"/>
  <c r="U50" i="19" s="1"/>
  <c r="T50" i="19"/>
  <c r="I51" i="19"/>
  <c r="K51" i="19"/>
  <c r="E51" i="19"/>
  <c r="U51" i="19" s="1"/>
  <c r="J51" i="19"/>
  <c r="J49" i="20"/>
  <c r="K49" i="20" s="1"/>
  <c r="I49" i="20"/>
  <c r="H49" i="20"/>
  <c r="U49" i="20" s="1"/>
  <c r="K47" i="20"/>
  <c r="J47" i="20"/>
  <c r="I47" i="20"/>
  <c r="C51" i="20"/>
  <c r="E47" i="20"/>
  <c r="U47" i="20" s="1"/>
  <c r="T48" i="20"/>
  <c r="S48" i="20"/>
  <c r="R48" i="20"/>
  <c r="U48" i="20" s="1"/>
  <c r="J49" i="18"/>
  <c r="K49" i="18" s="1"/>
  <c r="I49" i="18"/>
  <c r="H49" i="18"/>
  <c r="U49" i="18" s="1"/>
  <c r="R48" i="18"/>
  <c r="U48" i="18" s="1"/>
  <c r="T48" i="18"/>
  <c r="S48" i="18"/>
  <c r="K47" i="18"/>
  <c r="J47" i="18"/>
  <c r="I47" i="18"/>
  <c r="C51" i="18"/>
  <c r="E47" i="18"/>
  <c r="U47" i="18" s="1"/>
  <c r="F49" i="50"/>
  <c r="H45" i="50"/>
  <c r="U45" i="50" s="1"/>
  <c r="J45" i="50"/>
  <c r="K45" i="50" s="1"/>
  <c r="I45" i="50"/>
  <c r="I51" i="50"/>
  <c r="J51" i="50"/>
  <c r="E51" i="50"/>
  <c r="U51" i="50" s="1"/>
  <c r="K51" i="50"/>
  <c r="R50" i="50"/>
  <c r="U50" i="50" s="1"/>
  <c r="S50" i="50"/>
  <c r="T50" i="50"/>
  <c r="J45" i="16"/>
  <c r="K45" i="16" s="1"/>
  <c r="I45" i="16"/>
  <c r="H45" i="16"/>
  <c r="U45" i="16" s="1"/>
  <c r="R44" i="16"/>
  <c r="U44" i="16" s="1"/>
  <c r="T44" i="16"/>
  <c r="S44" i="16"/>
  <c r="J43" i="16"/>
  <c r="K43" i="16"/>
  <c r="I43" i="16"/>
  <c r="C47" i="16"/>
  <c r="E43" i="16"/>
  <c r="U43" i="16" s="1"/>
  <c r="E30" i="66"/>
  <c r="H30" i="66" s="1"/>
  <c r="F30" i="66"/>
  <c r="G30" i="66" s="1"/>
  <c r="G30" i="60"/>
  <c r="F30" i="60"/>
  <c r="E30" i="60"/>
  <c r="H30" i="60" s="1"/>
  <c r="C29" i="62"/>
  <c r="F30" i="64"/>
  <c r="G30" i="64" s="1"/>
  <c r="E30" i="64"/>
  <c r="H30" i="64" s="1"/>
  <c r="G30" i="70"/>
  <c r="F30" i="70"/>
  <c r="E30" i="70"/>
  <c r="H30" i="70" s="1"/>
  <c r="G29" i="72"/>
  <c r="F29" i="72"/>
  <c r="E29" i="72"/>
  <c r="H29" i="72" s="1"/>
  <c r="G29" i="48"/>
  <c r="F29" i="48"/>
  <c r="E29" i="48"/>
  <c r="H29" i="48" s="1"/>
  <c r="AD48" i="18" l="1"/>
  <c r="AE48" i="18" s="1"/>
  <c r="X48" i="18"/>
  <c r="AC48" i="18"/>
  <c r="W48" i="18"/>
  <c r="AH48" i="18"/>
  <c r="AB48" i="18"/>
  <c r="V48" i="18"/>
  <c r="AG48" i="18"/>
  <c r="AA48" i="18"/>
  <c r="AF48" i="18"/>
  <c r="Z48" i="18"/>
  <c r="Y48" i="18"/>
  <c r="AH48" i="22"/>
  <c r="W48" i="22"/>
  <c r="AG48" i="22"/>
  <c r="V48" i="22"/>
  <c r="AB48" i="22"/>
  <c r="Z48" i="22"/>
  <c r="Y48" i="22"/>
  <c r="AI48" i="22"/>
  <c r="X48" i="22"/>
  <c r="AA48" i="20"/>
  <c r="Z48" i="20"/>
  <c r="Y48" i="20"/>
  <c r="AD48" i="20"/>
  <c r="X48" i="20"/>
  <c r="AC48" i="20"/>
  <c r="W48" i="20"/>
  <c r="AB48" i="20"/>
  <c r="V48" i="20"/>
  <c r="K51" i="22"/>
  <c r="J51" i="22"/>
  <c r="I51" i="22"/>
  <c r="E51" i="22"/>
  <c r="U51" i="22" s="1"/>
  <c r="H49" i="21"/>
  <c r="U49" i="21" s="1"/>
  <c r="J49" i="21"/>
  <c r="K49" i="21" s="1"/>
  <c r="I49" i="21"/>
  <c r="K51" i="20"/>
  <c r="J51" i="20"/>
  <c r="I51" i="20"/>
  <c r="E51" i="20"/>
  <c r="U51" i="20" s="1"/>
  <c r="K51" i="18"/>
  <c r="J51" i="18"/>
  <c r="I51" i="18"/>
  <c r="E51" i="18"/>
  <c r="U51" i="18" s="1"/>
  <c r="J49" i="50"/>
  <c r="K49" i="50" s="1"/>
  <c r="I49" i="50"/>
  <c r="H49" i="50"/>
  <c r="U49" i="50" s="1"/>
  <c r="K47" i="16"/>
  <c r="I47" i="16"/>
  <c r="E47" i="16"/>
  <c r="U47" i="16" s="1"/>
  <c r="J47" i="16"/>
  <c r="E29" i="62"/>
  <c r="H29" i="62" s="1"/>
  <c r="F29" i="62"/>
  <c r="G29" i="62"/>
  <c r="C29" i="64"/>
  <c r="C29" i="66"/>
  <c r="C29" i="68" l="1"/>
  <c r="F29" i="64"/>
  <c r="E29" i="64"/>
  <c r="H29" i="64" s="1"/>
  <c r="G29" i="64"/>
  <c r="F29" i="66"/>
  <c r="E29" i="66"/>
  <c r="H29" i="66" s="1"/>
  <c r="G29" i="66"/>
  <c r="G29" i="68" l="1"/>
  <c r="F29" i="68"/>
  <c r="E29" i="68"/>
  <c r="H29" i="68" s="1"/>
  <c r="C31" i="72" l="1"/>
  <c r="E31" i="72" l="1"/>
  <c r="H31" i="72" s="1"/>
  <c r="F31" i="72"/>
  <c r="G31" i="72"/>
  <c r="C32" i="70" l="1"/>
  <c r="G32" i="70" l="1"/>
  <c r="F32" i="70"/>
  <c r="E32" i="70"/>
  <c r="H32" i="70" s="1"/>
  <c r="AE38" i="19" l="1"/>
  <c r="AD38" i="19"/>
  <c r="AC38" i="19"/>
  <c r="AB38" i="19"/>
  <c r="AA38" i="19"/>
  <c r="AC40" i="19"/>
  <c r="AB40" i="19"/>
  <c r="AA40" i="19"/>
  <c r="AE40" i="19"/>
  <c r="AD40" i="19"/>
  <c r="AB38" i="50"/>
  <c r="AA38" i="50"/>
  <c r="Z38" i="50"/>
  <c r="W38" i="50"/>
  <c r="X38" i="50"/>
  <c r="V38" i="50"/>
  <c r="W39" i="50"/>
  <c r="V39" i="50"/>
  <c r="AB39" i="50"/>
  <c r="AA39" i="50"/>
  <c r="Y39" i="50"/>
  <c r="Z39" i="50"/>
  <c r="X39" i="50"/>
  <c r="AE39" i="19"/>
  <c r="AD39" i="19"/>
  <c r="AB39" i="19"/>
  <c r="AC39" i="19"/>
  <c r="AA39" i="19"/>
  <c r="AA43" i="19" l="1"/>
  <c r="AE43" i="19"/>
  <c r="AC43" i="19"/>
  <c r="AD43" i="19"/>
  <c r="AB43" i="19"/>
  <c r="AA42" i="18"/>
  <c r="Z42" i="18"/>
  <c r="AH42" i="18"/>
  <c r="Y42" i="18"/>
  <c r="AG42" i="18"/>
  <c r="X42" i="18"/>
  <c r="AF42" i="18"/>
  <c r="W42" i="18"/>
  <c r="AC42" i="18"/>
  <c r="AD42" i="18"/>
  <c r="AB42" i="18"/>
  <c r="V42" i="18"/>
  <c r="AD44" i="19"/>
  <c r="AC44" i="19"/>
  <c r="AB44" i="19"/>
  <c r="AA44" i="19"/>
  <c r="AE44" i="19"/>
  <c r="X42" i="20"/>
  <c r="W42" i="20"/>
  <c r="AD42" i="20"/>
  <c r="V42" i="20"/>
  <c r="AC42" i="20"/>
  <c r="AB42" i="20"/>
  <c r="Z42" i="20"/>
  <c r="AA42" i="20"/>
  <c r="Y42" i="20"/>
  <c r="W43" i="20"/>
  <c r="AD43" i="20"/>
  <c r="V43" i="20"/>
  <c r="AC43" i="20"/>
  <c r="AB43" i="20"/>
  <c r="AA43" i="20"/>
  <c r="Y43" i="20"/>
  <c r="X43" i="20"/>
  <c r="Z43" i="20"/>
  <c r="AB39" i="21"/>
  <c r="AA39" i="21"/>
  <c r="Z39" i="21"/>
  <c r="X39" i="21"/>
  <c r="AD39" i="21"/>
  <c r="V39" i="21"/>
  <c r="AE39" i="21"/>
  <c r="AC39" i="21"/>
  <c r="W39" i="21"/>
  <c r="AI44" i="22"/>
  <c r="V44" i="22"/>
  <c r="AH44" i="22"/>
  <c r="AG44" i="22"/>
  <c r="AB44" i="22"/>
  <c r="Z44" i="22"/>
  <c r="X44" i="22"/>
  <c r="Y44" i="22"/>
  <c r="W44" i="22"/>
  <c r="AD44" i="20"/>
  <c r="V44" i="20"/>
  <c r="AC44" i="20"/>
  <c r="AB44" i="20"/>
  <c r="AA44" i="20"/>
  <c r="Z44" i="20"/>
  <c r="X44" i="20"/>
  <c r="Y44" i="20"/>
  <c r="W44" i="20"/>
  <c r="Z39" i="22"/>
  <c r="Y39" i="22"/>
  <c r="X39" i="22"/>
  <c r="W39" i="22"/>
  <c r="AI39" i="22"/>
  <c r="V39" i="22"/>
  <c r="AG39" i="22"/>
  <c r="AH39" i="22"/>
  <c r="AB39" i="22"/>
  <c r="AE42" i="19"/>
  <c r="AD42" i="19"/>
  <c r="AC42" i="19"/>
  <c r="AB42" i="19"/>
  <c r="AA42" i="19"/>
  <c r="AA43" i="50"/>
  <c r="Z43" i="50"/>
  <c r="Y43" i="50"/>
  <c r="X43" i="50"/>
  <c r="W43" i="50"/>
  <c r="V43" i="50"/>
  <c r="AB43" i="50"/>
  <c r="Z42" i="50"/>
  <c r="X42" i="50"/>
  <c r="W42" i="50"/>
  <c r="V42" i="50"/>
  <c r="AB42" i="50"/>
  <c r="AA42" i="50"/>
  <c r="X42" i="21"/>
  <c r="AE42" i="21"/>
  <c r="W42" i="21"/>
  <c r="AD42" i="21"/>
  <c r="V42" i="21"/>
  <c r="AC42" i="21"/>
  <c r="AB42" i="21"/>
  <c r="Z42" i="21"/>
  <c r="AA42" i="21"/>
  <c r="Y42" i="21"/>
  <c r="X42" i="22"/>
  <c r="W42" i="22"/>
  <c r="AI42" i="22"/>
  <c r="V42" i="22"/>
  <c r="AH42" i="22"/>
  <c r="AG42" i="22"/>
  <c r="Z42" i="22"/>
  <c r="AB42" i="22"/>
  <c r="Y42" i="22"/>
  <c r="W43" i="22" l="1"/>
  <c r="AI43" i="22"/>
  <c r="V43" i="22"/>
  <c r="AH43" i="22"/>
  <c r="AG43" i="22"/>
  <c r="AB43" i="22"/>
  <c r="Y43" i="22"/>
  <c r="X43" i="22"/>
  <c r="Z43" i="22"/>
  <c r="AB44" i="50"/>
  <c r="AA44" i="50"/>
  <c r="Z44" i="50"/>
  <c r="Y44" i="50"/>
  <c r="W44" i="50"/>
  <c r="X44" i="50"/>
  <c r="V44" i="50"/>
  <c r="AD43" i="21"/>
  <c r="V43" i="21"/>
  <c r="AC43" i="21"/>
  <c r="AB43" i="21"/>
  <c r="AA43" i="21"/>
  <c r="Z43" i="21"/>
  <c r="X43" i="21"/>
  <c r="AE43" i="21"/>
  <c r="W43" i="21"/>
  <c r="AB44" i="21"/>
  <c r="AA44" i="21"/>
  <c r="Z44" i="21"/>
  <c r="X44" i="21"/>
  <c r="AD44" i="21"/>
  <c r="V44" i="21"/>
  <c r="AC44" i="21"/>
  <c r="W44" i="21"/>
  <c r="AE44" i="21"/>
  <c r="AF43" i="18"/>
  <c r="W43" i="18"/>
  <c r="AD43" i="18"/>
  <c r="AE43" i="18" s="1"/>
  <c r="V43" i="18"/>
  <c r="AC43" i="18"/>
  <c r="AB43" i="18"/>
  <c r="AA43" i="18"/>
  <c r="AH43" i="18"/>
  <c r="Y43" i="18"/>
  <c r="X43" i="18"/>
  <c r="AG43" i="18"/>
  <c r="Z43" i="18"/>
  <c r="AA44" i="18"/>
  <c r="Z44" i="18"/>
  <c r="AH44" i="18"/>
  <c r="Y44" i="18"/>
  <c r="AG44" i="18"/>
  <c r="X44" i="18"/>
  <c r="AF44" i="18"/>
  <c r="W44" i="18"/>
  <c r="AC44" i="18"/>
  <c r="AD44" i="18"/>
  <c r="AE44" i="18" s="1"/>
  <c r="AB44" i="18"/>
  <c r="V44" i="18"/>
  <c r="K33" i="59" l="1"/>
  <c r="J33" i="59"/>
  <c r="K31" i="59"/>
  <c r="J31" i="59"/>
  <c r="K29" i="59"/>
  <c r="J29" i="59"/>
  <c r="K33" i="61"/>
  <c r="J33" i="61"/>
  <c r="K31" i="61"/>
  <c r="J31" i="61"/>
  <c r="K29" i="61"/>
  <c r="J29" i="61"/>
  <c r="K33" i="63"/>
  <c r="J33" i="63"/>
  <c r="K31" i="63"/>
  <c r="J31" i="63"/>
  <c r="K29" i="63"/>
  <c r="J29" i="63"/>
  <c r="K33" i="65"/>
  <c r="J33" i="65"/>
  <c r="K31" i="65"/>
  <c r="J31" i="65"/>
  <c r="K29" i="65"/>
  <c r="J29" i="65"/>
  <c r="K33" i="67"/>
  <c r="J33" i="67"/>
  <c r="K31" i="67"/>
  <c r="J31" i="67"/>
  <c r="K33" i="69"/>
  <c r="J33" i="69"/>
  <c r="K31" i="69"/>
  <c r="J31" i="69"/>
  <c r="K29" i="69"/>
  <c r="J29" i="69"/>
  <c r="D30" i="69" l="1"/>
  <c r="D30" i="65"/>
  <c r="D30" i="63" l="1"/>
  <c r="K30" i="69"/>
  <c r="L30" i="69"/>
  <c r="F30" i="69"/>
  <c r="M30" i="69" s="1"/>
  <c r="D32" i="69"/>
  <c r="D32" i="67"/>
  <c r="L30" i="65"/>
  <c r="D32" i="65"/>
  <c r="K30" i="65"/>
  <c r="F30" i="65"/>
  <c r="M30" i="65" s="1"/>
  <c r="D29" i="69"/>
  <c r="D30" i="61"/>
  <c r="D29" i="65"/>
  <c r="D32" i="63" l="1"/>
  <c r="F30" i="63"/>
  <c r="M30" i="63" s="1"/>
  <c r="K30" i="63"/>
  <c r="L30" i="63"/>
  <c r="D29" i="63"/>
  <c r="D32" i="59"/>
  <c r="L30" i="61"/>
  <c r="K30" i="61"/>
  <c r="F30" i="61"/>
  <c r="M30" i="61" s="1"/>
  <c r="D32" i="61"/>
  <c r="F32" i="65"/>
  <c r="M32" i="65" s="1"/>
  <c r="K32" i="65"/>
  <c r="L32" i="65"/>
  <c r="L32" i="69"/>
  <c r="K32" i="69"/>
  <c r="F32" i="69"/>
  <c r="M32" i="69" s="1"/>
  <c r="D29" i="61"/>
  <c r="D29" i="59"/>
  <c r="D33" i="65"/>
  <c r="F33" i="65" s="1"/>
  <c r="F29" i="65"/>
  <c r="D31" i="65"/>
  <c r="F31" i="65" s="1"/>
  <c r="D31" i="69"/>
  <c r="F31" i="69" s="1"/>
  <c r="F29" i="69"/>
  <c r="D33" i="69"/>
  <c r="F33" i="69" s="1"/>
  <c r="F32" i="67"/>
  <c r="M32" i="67" s="1"/>
  <c r="L32" i="67"/>
  <c r="K32" i="67"/>
  <c r="D31" i="67"/>
  <c r="F31" i="67" s="1"/>
  <c r="D33" i="67"/>
  <c r="F33" i="67" s="1"/>
  <c r="F32" i="63" l="1"/>
  <c r="M32" i="63" s="1"/>
  <c r="L32" i="63"/>
  <c r="K32" i="63"/>
  <c r="D31" i="63"/>
  <c r="F31" i="63" s="1"/>
  <c r="D33" i="63"/>
  <c r="F33" i="63" s="1"/>
  <c r="F29" i="63"/>
  <c r="M31" i="69"/>
  <c r="L31" i="69"/>
  <c r="M29" i="65"/>
  <c r="L29" i="65"/>
  <c r="M33" i="67"/>
  <c r="L33" i="67"/>
  <c r="M31" i="65"/>
  <c r="L31" i="65"/>
  <c r="M33" i="65"/>
  <c r="L33" i="65"/>
  <c r="L31" i="67"/>
  <c r="M31" i="67"/>
  <c r="M33" i="69"/>
  <c r="L33" i="69"/>
  <c r="K32" i="61"/>
  <c r="F32" i="61"/>
  <c r="M32" i="61" s="1"/>
  <c r="L32" i="61"/>
  <c r="F32" i="59"/>
  <c r="M32" i="59" s="1"/>
  <c r="L32" i="59"/>
  <c r="K32" i="59"/>
  <c r="D33" i="61"/>
  <c r="F33" i="61" s="1"/>
  <c r="F29" i="61"/>
  <c r="D31" i="61"/>
  <c r="F31" i="61" s="1"/>
  <c r="L29" i="69"/>
  <c r="M29" i="69"/>
  <c r="F29" i="59"/>
  <c r="D31" i="59"/>
  <c r="F31" i="59" s="1"/>
  <c r="D33" i="59"/>
  <c r="F33" i="59" s="1"/>
  <c r="K33" i="71"/>
  <c r="J33" i="71"/>
  <c r="K31" i="71"/>
  <c r="J31" i="71"/>
  <c r="M29" i="63" l="1"/>
  <c r="L29" i="63"/>
  <c r="M33" i="63"/>
  <c r="L33" i="63"/>
  <c r="M31" i="63"/>
  <c r="L31" i="63"/>
  <c r="L31" i="61"/>
  <c r="M31" i="61"/>
  <c r="L31" i="59"/>
  <c r="M31" i="59"/>
  <c r="L33" i="61"/>
  <c r="M33" i="61"/>
  <c r="M29" i="59"/>
  <c r="L29" i="59"/>
  <c r="L33" i="59"/>
  <c r="M33" i="59"/>
  <c r="L29" i="61"/>
  <c r="M29" i="61"/>
  <c r="K31" i="73"/>
  <c r="J31" i="73"/>
  <c r="K29" i="73"/>
  <c r="J29" i="73"/>
  <c r="D30" i="73" l="1"/>
  <c r="D32" i="73" s="1"/>
  <c r="L32" i="73" l="1"/>
  <c r="F32" i="73"/>
  <c r="M32" i="73" s="1"/>
  <c r="K32" i="73"/>
  <c r="D32" i="71"/>
  <c r="D29" i="73"/>
  <c r="D31" i="71" l="1"/>
  <c r="F31" i="71" s="1"/>
  <c r="D33" i="71"/>
  <c r="F33" i="71" s="1"/>
  <c r="K32" i="71"/>
  <c r="F32" i="71"/>
  <c r="M32" i="71" s="1"/>
  <c r="L32" i="71"/>
  <c r="L30" i="73"/>
  <c r="F30" i="73"/>
  <c r="M30" i="73" s="1"/>
  <c r="K30" i="73"/>
  <c r="F29" i="73"/>
  <c r="D31" i="73"/>
  <c r="F31" i="73" s="1"/>
  <c r="M33" i="71" l="1"/>
  <c r="L33" i="71"/>
  <c r="M31" i="71"/>
  <c r="L31" i="71"/>
  <c r="M31" i="73"/>
  <c r="L31" i="73"/>
  <c r="L29" i="73"/>
  <c r="M29" i="73"/>
  <c r="Y14" i="52" l="1"/>
  <c r="J32" i="57" l="1"/>
  <c r="J34" i="57" s="1"/>
  <c r="J28" i="55"/>
  <c r="J30" i="55" s="1"/>
  <c r="L33" i="57" l="1"/>
  <c r="O33" i="57" l="1"/>
  <c r="N33" i="57"/>
  <c r="L35" i="57"/>
  <c r="C28" i="55"/>
  <c r="O35" i="57" l="1"/>
  <c r="N35" i="57"/>
  <c r="E28" i="55"/>
  <c r="P28" i="55" s="1"/>
  <c r="C30" i="55"/>
  <c r="I28" i="55"/>
  <c r="K28" i="55" s="1"/>
  <c r="C32" i="57" l="1"/>
  <c r="L29" i="55"/>
  <c r="C33" i="57"/>
  <c r="F32" i="57"/>
  <c r="I30" i="55"/>
  <c r="K30" i="55" s="1"/>
  <c r="E30" i="55"/>
  <c r="P30" i="55" s="1"/>
  <c r="C29" i="55"/>
  <c r="F28" i="55"/>
  <c r="I32" i="57" l="1"/>
  <c r="K32" i="57" s="1"/>
  <c r="E32" i="57"/>
  <c r="P32" i="57" s="1"/>
  <c r="C34" i="57"/>
  <c r="O29" i="55"/>
  <c r="N29" i="55"/>
  <c r="L31" i="55"/>
  <c r="C35" i="57"/>
  <c r="I33" i="57"/>
  <c r="K33" i="57" s="1"/>
  <c r="E33" i="57"/>
  <c r="P33" i="57" s="1"/>
  <c r="F34" i="57"/>
  <c r="H34" i="57" s="1"/>
  <c r="H32" i="57"/>
  <c r="I29" i="55"/>
  <c r="K29" i="55" s="1"/>
  <c r="C31" i="55"/>
  <c r="E29" i="55"/>
  <c r="P29" i="55" s="1"/>
  <c r="F30" i="55"/>
  <c r="H30" i="55" s="1"/>
  <c r="H28" i="55"/>
  <c r="E34" i="57" l="1"/>
  <c r="P34" i="57" s="1"/>
  <c r="I34" i="57"/>
  <c r="K34" i="57" s="1"/>
  <c r="O31" i="55"/>
  <c r="N31" i="55"/>
  <c r="I35" i="57"/>
  <c r="K35" i="57" s="1"/>
  <c r="E35" i="57"/>
  <c r="P35" i="57" s="1"/>
  <c r="I31" i="55"/>
  <c r="K31" i="55" s="1"/>
  <c r="E31" i="55"/>
  <c r="P31" i="55" s="1"/>
  <c r="AE26" i="18" l="1"/>
  <c r="AE30" i="18" s="1"/>
  <c r="AE34" i="18" s="1"/>
  <c r="AE38" i="18" s="1"/>
  <c r="AA26" i="18"/>
  <c r="AE42" i="18" l="1"/>
  <c r="AE46" i="18" s="1"/>
  <c r="W26" i="50"/>
  <c r="X26" i="18"/>
  <c r="AA26" i="50"/>
  <c r="X26" i="50"/>
  <c r="V26" i="50"/>
  <c r="Z26" i="50"/>
  <c r="AB26" i="50"/>
  <c r="AC26" i="18"/>
  <c r="W26" i="18"/>
  <c r="AF26" i="18"/>
  <c r="Y26" i="18"/>
  <c r="AG26" i="18"/>
  <c r="V26" i="18"/>
  <c r="Z26" i="18"/>
  <c r="AD26" i="18"/>
  <c r="AB26" i="18"/>
  <c r="AH26" i="18"/>
  <c r="Z26" i="22" l="1"/>
  <c r="AG26" i="22"/>
  <c r="V26" i="22"/>
  <c r="AI26" i="22"/>
  <c r="AH26" i="22"/>
  <c r="W26" i="22"/>
  <c r="AB26" i="22"/>
  <c r="Y26" i="22"/>
  <c r="X26" i="22"/>
  <c r="AC26" i="20"/>
  <c r="W26" i="20"/>
  <c r="Y26" i="20"/>
  <c r="Z26" i="20"/>
  <c r="X26" i="20"/>
  <c r="AB26" i="20"/>
  <c r="AD26" i="20"/>
  <c r="V26" i="20"/>
  <c r="AA26" i="20"/>
  <c r="AB26" i="19"/>
  <c r="AA26" i="19"/>
  <c r="AD26" i="19"/>
  <c r="AE26" i="19"/>
  <c r="AC26" i="19"/>
  <c r="AD26" i="21"/>
  <c r="X26" i="21"/>
  <c r="Z26" i="21"/>
  <c r="AE26" i="21"/>
  <c r="V26" i="21"/>
  <c r="Y26" i="21"/>
  <c r="W26" i="21"/>
  <c r="AB26" i="21"/>
  <c r="AA26" i="21"/>
  <c r="AC26" i="21"/>
  <c r="AC27" i="19"/>
  <c r="AB27" i="19"/>
  <c r="AE27" i="19"/>
  <c r="AA27" i="19"/>
  <c r="AD27" i="19"/>
  <c r="Z27" i="20" l="1"/>
  <c r="AB27" i="20"/>
  <c r="V27" i="20"/>
  <c r="Y27" i="20"/>
  <c r="X27" i="20"/>
  <c r="AC27" i="20"/>
  <c r="W27" i="20"/>
  <c r="AD27" i="20"/>
  <c r="AA27" i="20"/>
  <c r="Z27" i="21"/>
  <c r="AB27" i="21"/>
  <c r="V27" i="21"/>
  <c r="AD27" i="21"/>
  <c r="X27" i="21"/>
  <c r="AE27" i="21"/>
  <c r="W27" i="21"/>
  <c r="AC27" i="21"/>
  <c r="AA27" i="21"/>
  <c r="Z27" i="50"/>
  <c r="X27" i="50"/>
  <c r="AB27" i="50"/>
  <c r="V27" i="50"/>
  <c r="W27" i="50"/>
  <c r="Y27" i="50"/>
  <c r="AA27" i="50"/>
  <c r="AB46" i="19" l="1"/>
  <c r="AD46" i="19"/>
  <c r="AA46" i="19"/>
  <c r="AE46" i="19"/>
  <c r="AC46" i="19"/>
  <c r="AD46" i="20"/>
  <c r="X46" i="20"/>
  <c r="Z46" i="20"/>
  <c r="W46" i="20"/>
  <c r="AA46" i="20"/>
  <c r="AB46" i="20"/>
  <c r="Y46" i="20"/>
  <c r="AC46" i="20"/>
  <c r="V46" i="20"/>
  <c r="V46" i="50"/>
  <c r="AA46" i="50"/>
  <c r="X46" i="50"/>
  <c r="Z46" i="50"/>
  <c r="AB46" i="50"/>
  <c r="W46" i="50"/>
  <c r="Z47" i="22" l="1"/>
  <c r="AG47" i="22"/>
  <c r="V47" i="22"/>
  <c r="AI47" i="22"/>
  <c r="AH47" i="22"/>
  <c r="AB47" i="22"/>
  <c r="W47" i="22"/>
  <c r="Y47" i="22"/>
  <c r="X47" i="22"/>
  <c r="AH46" i="22"/>
  <c r="W46" i="22"/>
  <c r="Y46" i="22"/>
  <c r="AI46" i="22"/>
  <c r="AG46" i="22"/>
  <c r="AB46" i="22"/>
  <c r="Z46" i="22"/>
  <c r="X46" i="22"/>
  <c r="V46" i="22"/>
  <c r="AC47" i="19"/>
  <c r="AE47" i="19"/>
  <c r="AD47" i="19"/>
  <c r="AA47" i="19"/>
  <c r="AB47" i="19"/>
  <c r="AD46" i="21"/>
  <c r="X46" i="21"/>
  <c r="AC46" i="21"/>
  <c r="W46" i="21"/>
  <c r="Z46" i="21"/>
  <c r="V46" i="21"/>
  <c r="AA46" i="21"/>
  <c r="Y46" i="21"/>
  <c r="AB46" i="21"/>
  <c r="AE46" i="21"/>
  <c r="AB47" i="50"/>
  <c r="V47" i="50"/>
  <c r="Z47" i="50"/>
  <c r="X47" i="50"/>
  <c r="AA47" i="50"/>
  <c r="Y47" i="50"/>
  <c r="W47" i="50"/>
  <c r="AD46" i="18"/>
  <c r="X46" i="18"/>
  <c r="AB46" i="18"/>
  <c r="V46" i="18"/>
  <c r="AG46" i="18"/>
  <c r="Z46" i="18"/>
  <c r="W46" i="18"/>
  <c r="AA46" i="18"/>
  <c r="AC46" i="18"/>
  <c r="Y46" i="18"/>
  <c r="AH46" i="18"/>
  <c r="AF46" i="18"/>
  <c r="AA47" i="20" l="1"/>
  <c r="AC47" i="20"/>
  <c r="W47" i="20"/>
  <c r="X47" i="20"/>
  <c r="Z47" i="20"/>
  <c r="AD47" i="20"/>
  <c r="V47" i="20"/>
  <c r="AB47" i="20"/>
  <c r="Y47" i="20"/>
  <c r="Z47" i="21"/>
  <c r="AE47" i="21"/>
  <c r="AB47" i="21"/>
  <c r="V47" i="21"/>
  <c r="X47" i="21"/>
  <c r="W47" i="21"/>
  <c r="AC47" i="21"/>
  <c r="AA47" i="21"/>
  <c r="AD47" i="21"/>
  <c r="AD47" i="18"/>
  <c r="AE47" i="18" s="1"/>
  <c r="X47" i="18"/>
  <c r="AB47" i="18"/>
  <c r="V47" i="18"/>
  <c r="AG47" i="18"/>
  <c r="Z47" i="18"/>
  <c r="W47" i="18"/>
  <c r="AA47" i="18"/>
  <c r="AH47" i="18"/>
  <c r="AF47" i="18"/>
  <c r="AC47" i="18"/>
  <c r="Y47" i="18"/>
  <c r="AD48" i="19"/>
  <c r="AA48" i="19"/>
  <c r="AC48" i="19"/>
  <c r="AE48" i="19"/>
  <c r="AB48" i="19"/>
  <c r="R29" i="64" l="1"/>
  <c r="Q29" i="64"/>
  <c r="R27" i="64"/>
  <c r="Q27" i="64"/>
  <c r="R25" i="64"/>
  <c r="Q25" i="64"/>
  <c r="R23" i="64"/>
  <c r="Q23" i="64"/>
  <c r="R21" i="64"/>
  <c r="Q21" i="64"/>
  <c r="R19" i="64"/>
  <c r="Q19" i="64"/>
  <c r="Q17" i="64"/>
  <c r="R17" i="64"/>
  <c r="R15" i="64"/>
  <c r="Q15" i="64"/>
  <c r="R13" i="64"/>
  <c r="Q13" i="64"/>
  <c r="H13" i="60"/>
  <c r="F13" i="60"/>
  <c r="G13" i="60" s="1"/>
  <c r="H13" i="70"/>
  <c r="F13" i="70"/>
  <c r="G13" i="70" s="1"/>
  <c r="W14" i="71" l="1"/>
  <c r="K33" i="73"/>
  <c r="J33" i="73"/>
  <c r="V14" i="71" l="1"/>
  <c r="T13" i="71"/>
  <c r="S13" i="71"/>
  <c r="R13" i="71"/>
  <c r="V15" i="71"/>
  <c r="W15" i="71"/>
  <c r="Q15" i="71"/>
  <c r="P15" i="71"/>
  <c r="S15" i="71"/>
  <c r="R15" i="71"/>
  <c r="O15" i="71"/>
  <c r="N15" i="71"/>
  <c r="T15" i="71"/>
  <c r="U15" i="71"/>
  <c r="N14" i="71"/>
  <c r="U14" i="71"/>
  <c r="O14" i="71"/>
  <c r="T14" i="71"/>
  <c r="S14" i="71"/>
  <c r="R14" i="71"/>
  <c r="Q14" i="71"/>
  <c r="P14" i="71"/>
  <c r="W13" i="71"/>
  <c r="Q13" i="71"/>
  <c r="V13" i="71"/>
  <c r="P13" i="71"/>
  <c r="U13" i="71"/>
  <c r="N13" i="71"/>
  <c r="O13" i="71"/>
  <c r="O18" i="71" l="1"/>
  <c r="W18" i="71"/>
  <c r="U18" i="71"/>
  <c r="T16" i="71"/>
  <c r="N16" i="71"/>
  <c r="S16" i="71"/>
  <c r="V16" i="71"/>
  <c r="U16" i="71"/>
  <c r="R16" i="71"/>
  <c r="Q16" i="71"/>
  <c r="P16" i="71"/>
  <c r="O16" i="71"/>
  <c r="W16" i="71"/>
  <c r="R18" i="71" l="1"/>
  <c r="S18" i="71"/>
  <c r="Q18" i="71"/>
  <c r="T18" i="71"/>
  <c r="N18" i="71"/>
  <c r="P18" i="71"/>
  <c r="V18" i="71"/>
  <c r="V17" i="71"/>
  <c r="P17" i="71"/>
  <c r="U17" i="71"/>
  <c r="O17" i="71"/>
  <c r="W17" i="71"/>
  <c r="T17" i="71"/>
  <c r="S17" i="71"/>
  <c r="R17" i="71"/>
  <c r="Q17" i="71"/>
  <c r="N17" i="71"/>
  <c r="Q20" i="71"/>
  <c r="R20" i="71"/>
  <c r="W20" i="71"/>
  <c r="U20" i="71"/>
  <c r="T20" i="71"/>
  <c r="S20" i="71"/>
  <c r="P20" i="71"/>
  <c r="V20" i="71"/>
  <c r="O20" i="71"/>
  <c r="N20" i="71"/>
  <c r="N19" i="71" l="1"/>
  <c r="U19" i="71"/>
  <c r="O19" i="71"/>
  <c r="T19" i="71"/>
  <c r="R19" i="71"/>
  <c r="Q19" i="71"/>
  <c r="P19" i="71"/>
  <c r="W19" i="71"/>
  <c r="V19" i="71"/>
  <c r="S19" i="71"/>
  <c r="T22" i="71"/>
  <c r="N22" i="71"/>
  <c r="W22" i="71"/>
  <c r="Q22" i="71"/>
  <c r="V22" i="71"/>
  <c r="P22" i="71"/>
  <c r="U22" i="71"/>
  <c r="O22" i="71"/>
  <c r="S22" i="71"/>
  <c r="R22" i="71"/>
  <c r="T24" i="71" l="1"/>
  <c r="N24" i="71"/>
  <c r="S24" i="71"/>
  <c r="V24" i="71"/>
  <c r="P24" i="71"/>
  <c r="U24" i="71"/>
  <c r="O24" i="71"/>
  <c r="W24" i="71"/>
  <c r="R24" i="71"/>
  <c r="Q24" i="71"/>
  <c r="W21" i="71"/>
  <c r="Q21" i="71"/>
  <c r="T21" i="71"/>
  <c r="N21" i="71"/>
  <c r="S21" i="71"/>
  <c r="O21" i="71"/>
  <c r="V21" i="71"/>
  <c r="U21" i="71"/>
  <c r="R21" i="71"/>
  <c r="P21" i="71"/>
  <c r="T26" i="71" l="1"/>
  <c r="N26" i="71"/>
  <c r="S26" i="71"/>
  <c r="R26" i="71"/>
  <c r="U26" i="71"/>
  <c r="O26" i="71"/>
  <c r="W26" i="71"/>
  <c r="V26" i="71"/>
  <c r="Q26" i="71"/>
  <c r="P26" i="71"/>
  <c r="Q23" i="71"/>
  <c r="V23" i="71"/>
  <c r="P23" i="71"/>
  <c r="S23" i="71"/>
  <c r="R23" i="71"/>
  <c r="W23" i="71"/>
  <c r="U23" i="71"/>
  <c r="T23" i="71"/>
  <c r="O23" i="71"/>
  <c r="N23" i="71"/>
  <c r="D33" i="73"/>
  <c r="F33" i="73" s="1"/>
  <c r="S28" i="71" l="1"/>
  <c r="W28" i="71"/>
  <c r="Q28" i="71"/>
  <c r="T28" i="71"/>
  <c r="N28" i="71"/>
  <c r="R28" i="71"/>
  <c r="V28" i="71"/>
  <c r="U28" i="71"/>
  <c r="P28" i="71"/>
  <c r="O28" i="71"/>
  <c r="W25" i="71"/>
  <c r="V25" i="71"/>
  <c r="P25" i="71"/>
  <c r="U25" i="71"/>
  <c r="O25" i="71"/>
  <c r="R25" i="71"/>
  <c r="Q25" i="71"/>
  <c r="T25" i="71"/>
  <c r="S25" i="71"/>
  <c r="N25" i="71"/>
  <c r="R30" i="71"/>
  <c r="V30" i="71"/>
  <c r="P30" i="71"/>
  <c r="T30" i="71"/>
  <c r="N30" i="71"/>
  <c r="S30" i="71"/>
  <c r="W30" i="71"/>
  <c r="Q30" i="71"/>
  <c r="U30" i="71"/>
  <c r="O30" i="71"/>
  <c r="M33" i="73"/>
  <c r="L33" i="73"/>
  <c r="U32" i="71" l="1"/>
  <c r="O32" i="71"/>
  <c r="N32" i="71"/>
  <c r="S32" i="71"/>
  <c r="R32" i="71"/>
  <c r="W32" i="71"/>
  <c r="Q32" i="71"/>
  <c r="V32" i="71"/>
  <c r="P32" i="71"/>
  <c r="T32" i="71"/>
  <c r="V27" i="71"/>
  <c r="P27" i="71"/>
  <c r="O27" i="71"/>
  <c r="T27" i="71"/>
  <c r="N27" i="71"/>
  <c r="W27" i="71"/>
  <c r="Q27" i="71"/>
  <c r="U27" i="71"/>
  <c r="S27" i="71"/>
  <c r="R27" i="71"/>
  <c r="U29" i="71" l="1"/>
  <c r="O29" i="71"/>
  <c r="S29" i="71"/>
  <c r="W29" i="71"/>
  <c r="Q29" i="71"/>
  <c r="V29" i="71"/>
  <c r="P29" i="71"/>
  <c r="T29" i="71"/>
  <c r="N29" i="71"/>
  <c r="R29" i="71"/>
  <c r="W33" i="71"/>
  <c r="Q33" i="71"/>
  <c r="V33" i="71"/>
  <c r="P33" i="71"/>
  <c r="U33" i="71"/>
  <c r="O33" i="71"/>
  <c r="T33" i="71"/>
  <c r="N33" i="71"/>
  <c r="S33" i="71"/>
  <c r="R33" i="71"/>
  <c r="V19" i="57" l="1"/>
  <c r="T19" i="57" l="1"/>
  <c r="Q19" i="57"/>
  <c r="S19" i="57"/>
  <c r="Y19" i="57"/>
  <c r="U19" i="57"/>
  <c r="Z19" i="57"/>
  <c r="R19" i="57"/>
  <c r="X19" i="57"/>
  <c r="W19" i="57"/>
  <c r="T34" i="57" l="1"/>
  <c r="S34" i="57"/>
  <c r="Z34" i="57"/>
  <c r="R34" i="57"/>
  <c r="X34" i="57"/>
  <c r="U34" i="57"/>
  <c r="Y34" i="57"/>
  <c r="Q34" i="57"/>
  <c r="W34" i="57"/>
  <c r="V34" i="57"/>
  <c r="Z35" i="57" l="1"/>
  <c r="R35" i="57"/>
  <c r="Q35" i="57"/>
  <c r="Y35" i="57"/>
  <c r="X35" i="57"/>
  <c r="W35" i="57"/>
  <c r="V35" i="57"/>
  <c r="U35" i="57"/>
  <c r="T35" i="57"/>
  <c r="S35" i="57"/>
  <c r="Y27" i="57" l="1"/>
  <c r="X27" i="57"/>
  <c r="V27" i="57"/>
  <c r="W27" i="57"/>
  <c r="Q27" i="57"/>
  <c r="U27" i="57"/>
  <c r="Z27" i="57"/>
  <c r="T27" i="57"/>
  <c r="S27" i="57"/>
  <c r="R27" i="57"/>
  <c r="Y18" i="57"/>
  <c r="W25" i="57" l="1"/>
  <c r="Y22" i="57"/>
  <c r="S22" i="57"/>
  <c r="X22" i="57"/>
  <c r="R22" i="57"/>
  <c r="W22" i="57"/>
  <c r="U22" i="57"/>
  <c r="T22" i="57"/>
  <c r="Q22" i="57"/>
  <c r="Z22" i="57"/>
  <c r="V22" i="57"/>
  <c r="S18" i="57"/>
  <c r="T18" i="57"/>
  <c r="U18" i="57"/>
  <c r="V18" i="57"/>
  <c r="X18" i="57"/>
  <c r="R18" i="57"/>
  <c r="W18" i="57"/>
  <c r="Q18" i="57"/>
  <c r="Z18" i="57"/>
  <c r="R25" i="57" l="1"/>
  <c r="Y25" i="57"/>
  <c r="Q25" i="57"/>
  <c r="T25" i="57"/>
  <c r="U25" i="57"/>
  <c r="Z25" i="57"/>
  <c r="V25" i="57"/>
  <c r="X25" i="57"/>
  <c r="S25" i="57"/>
  <c r="V21" i="57"/>
  <c r="U21" i="57"/>
  <c r="Z21" i="57"/>
  <c r="R21" i="57"/>
  <c r="Y21" i="57"/>
  <c r="Q21" i="57"/>
  <c r="X21" i="57"/>
  <c r="W21" i="57"/>
  <c r="T21" i="57"/>
  <c r="S21" i="57"/>
  <c r="X23" i="57"/>
  <c r="R23" i="57"/>
  <c r="W23" i="57"/>
  <c r="Q23" i="57"/>
  <c r="T23" i="57"/>
  <c r="S23" i="57"/>
  <c r="Z23" i="57"/>
  <c r="Y23" i="57"/>
  <c r="V23" i="57"/>
  <c r="U23" i="57"/>
  <c r="W20" i="57"/>
  <c r="Q20" i="57"/>
  <c r="V20" i="57"/>
  <c r="U20" i="57"/>
  <c r="S20" i="57"/>
  <c r="Z20" i="57"/>
  <c r="R20" i="57"/>
  <c r="Y20" i="57"/>
  <c r="X20" i="57"/>
  <c r="T20" i="57"/>
  <c r="Z29" i="57" l="1"/>
  <c r="Y29" i="57"/>
  <c r="S29" i="57"/>
  <c r="U29" i="57"/>
  <c r="T29" i="57"/>
  <c r="X29" i="57"/>
  <c r="W29" i="57"/>
  <c r="V29" i="57"/>
  <c r="R29" i="57"/>
  <c r="Q29" i="57"/>
  <c r="U24" i="57"/>
  <c r="Z24" i="57"/>
  <c r="T24" i="57"/>
  <c r="Q24" i="57"/>
  <c r="W24" i="57"/>
  <c r="V24" i="57"/>
  <c r="S24" i="57"/>
  <c r="R24" i="57"/>
  <c r="Y24" i="57"/>
  <c r="X24" i="57"/>
  <c r="X31" i="57" l="1"/>
  <c r="W31" i="57"/>
  <c r="Q31" i="57"/>
  <c r="Y31" i="57"/>
  <c r="S31" i="57"/>
  <c r="R31" i="57"/>
  <c r="T31" i="57"/>
  <c r="Z31" i="57"/>
  <c r="V31" i="57"/>
  <c r="U31" i="57"/>
  <c r="U26" i="57"/>
  <c r="W26" i="57"/>
  <c r="Q26" i="57"/>
  <c r="V26" i="57"/>
  <c r="S26" i="57"/>
  <c r="R26" i="57"/>
  <c r="Z26" i="57"/>
  <c r="Y26" i="57"/>
  <c r="X26" i="57"/>
  <c r="T26" i="57"/>
  <c r="Z33" i="57" l="1"/>
  <c r="T33" i="57"/>
  <c r="Y33" i="57"/>
  <c r="S33" i="57"/>
  <c r="U33" i="57"/>
  <c r="R33" i="57"/>
  <c r="Q33" i="57"/>
  <c r="X33" i="57"/>
  <c r="W33" i="57"/>
  <c r="V33" i="57"/>
  <c r="U28" i="57"/>
  <c r="Z28" i="57"/>
  <c r="V28" i="57"/>
  <c r="T28" i="57"/>
  <c r="Y28" i="57"/>
  <c r="X28" i="57"/>
  <c r="W28" i="57"/>
  <c r="S28" i="57"/>
  <c r="R28" i="57"/>
  <c r="Q28" i="57"/>
  <c r="W30" i="57" l="1"/>
  <c r="V30" i="57"/>
  <c r="X30" i="57"/>
  <c r="R30" i="57"/>
  <c r="Q30" i="57"/>
  <c r="Z30" i="57"/>
  <c r="Y30" i="57"/>
  <c r="U30" i="57"/>
  <c r="T30" i="57"/>
  <c r="S30" i="57"/>
  <c r="F36" i="57" l="1"/>
  <c r="U32" i="57"/>
  <c r="Z32" i="57"/>
  <c r="T32" i="57"/>
  <c r="V32" i="57"/>
  <c r="Q32" i="57"/>
  <c r="Y32" i="57"/>
  <c r="X32" i="57"/>
  <c r="W32" i="57"/>
  <c r="S32" i="57"/>
  <c r="R32" i="57"/>
  <c r="H36" i="57" l="1"/>
  <c r="P36" i="57" s="1"/>
  <c r="I36" i="57"/>
  <c r="K36" i="57" s="1"/>
  <c r="Z36" i="57" l="1"/>
  <c r="T36" i="57"/>
  <c r="Y36" i="57"/>
  <c r="S36" i="57"/>
  <c r="X36" i="57"/>
  <c r="R36" i="57"/>
  <c r="W36" i="57"/>
  <c r="U36" i="57"/>
  <c r="V36" i="57"/>
  <c r="F32" i="55" l="1"/>
  <c r="H32" i="55" l="1"/>
  <c r="P32" i="55" s="1"/>
  <c r="I32" i="55"/>
  <c r="K32" i="55" s="1"/>
  <c r="F31" i="91" l="1"/>
  <c r="I31" i="72" l="1"/>
  <c r="O31" i="72"/>
  <c r="L31" i="72"/>
  <c r="J31" i="72"/>
  <c r="R31" i="72"/>
  <c r="P31" i="72"/>
  <c r="M31" i="72"/>
  <c r="K31" i="72"/>
  <c r="N31" i="72"/>
  <c r="Q31" i="72"/>
  <c r="I30" i="72"/>
  <c r="N30" i="72"/>
  <c r="M30" i="72"/>
  <c r="P30" i="72"/>
  <c r="R30" i="72"/>
  <c r="J30" i="72"/>
  <c r="L30" i="72"/>
  <c r="O30" i="72"/>
  <c r="Q30" i="72"/>
  <c r="K30" i="72"/>
  <c r="N27" i="67" l="1"/>
  <c r="N28" i="67"/>
  <c r="P30" i="69" l="1"/>
  <c r="O30" i="69"/>
  <c r="N30" i="69"/>
  <c r="S30" i="69"/>
  <c r="R30" i="69"/>
  <c r="Q30" i="69"/>
  <c r="S28" i="63"/>
  <c r="O28" i="63"/>
  <c r="R28" i="63"/>
  <c r="W28" i="63"/>
  <c r="Q28" i="63"/>
  <c r="V28" i="63"/>
  <c r="P28" i="63"/>
  <c r="U28" i="63"/>
  <c r="N28" i="63"/>
  <c r="T28" i="63"/>
  <c r="R28" i="61"/>
  <c r="O28" i="61"/>
  <c r="N28" i="61"/>
  <c r="P28" i="61" s="1"/>
  <c r="Q28" i="61" s="1"/>
  <c r="U28" i="61"/>
  <c r="S28" i="61"/>
  <c r="T28" i="61"/>
  <c r="N28" i="65"/>
  <c r="T28" i="67"/>
  <c r="O28" i="67"/>
  <c r="S28" i="67"/>
  <c r="R28" i="67"/>
  <c r="Q28" i="67"/>
  <c r="P28" i="67"/>
  <c r="U28" i="67"/>
  <c r="T27" i="67"/>
  <c r="S27" i="67"/>
  <c r="R27" i="67"/>
  <c r="Q27" i="67"/>
  <c r="U27" i="67"/>
  <c r="P27" i="67"/>
  <c r="O27" i="67"/>
  <c r="S28" i="65" l="1"/>
  <c r="R28" i="65"/>
  <c r="O28" i="65"/>
  <c r="Q28" i="65"/>
  <c r="T28" i="65"/>
  <c r="W28" i="65"/>
  <c r="U28" i="65"/>
  <c r="P28" i="65"/>
  <c r="V28" i="65"/>
  <c r="W30" i="59" l="1"/>
  <c r="P30" i="59"/>
  <c r="V30" i="59"/>
  <c r="O30" i="59"/>
  <c r="T30" i="59"/>
  <c r="U30" i="59" s="1"/>
  <c r="S30" i="59"/>
  <c r="N30" i="59"/>
  <c r="Q30" i="59"/>
  <c r="R30" i="59"/>
  <c r="C32" i="91" l="1"/>
  <c r="C33" i="91" s="1"/>
  <c r="E31" i="91"/>
  <c r="G31" i="91"/>
  <c r="H31" i="91" s="1"/>
  <c r="G33" i="91" l="1"/>
  <c r="E33" i="91"/>
  <c r="F33" i="91"/>
  <c r="G32" i="91"/>
  <c r="I32" i="91" s="1"/>
  <c r="E32" i="91"/>
  <c r="F32" i="91"/>
  <c r="J31" i="91"/>
  <c r="I31" i="91"/>
  <c r="J33" i="91" l="1"/>
  <c r="H33" i="91"/>
  <c r="I33" i="91"/>
  <c r="J32" i="91"/>
  <c r="H32" i="91"/>
  <c r="C34" i="91"/>
  <c r="C35" i="91" s="1"/>
  <c r="G35" i="91" l="1"/>
  <c r="F35" i="91"/>
  <c r="E35" i="91"/>
  <c r="F34" i="91"/>
  <c r="C36" i="91"/>
  <c r="G34" i="91"/>
  <c r="E34" i="91"/>
  <c r="J35" i="91" l="1"/>
  <c r="I35" i="91"/>
  <c r="H35" i="91"/>
  <c r="G36" i="91"/>
  <c r="F36" i="91"/>
  <c r="E36" i="91"/>
  <c r="J34" i="91"/>
  <c r="I34" i="91"/>
  <c r="H34" i="91"/>
  <c r="J36" i="91" l="1"/>
  <c r="I36" i="91"/>
  <c r="H36" i="91"/>
  <c r="N24" i="69" l="1"/>
  <c r="R26" i="69" l="1"/>
  <c r="Q26" i="69"/>
  <c r="N26" i="69"/>
  <c r="S26" i="69"/>
  <c r="P26" i="69"/>
  <c r="O26" i="69"/>
  <c r="N17" i="59" l="1"/>
  <c r="N30" i="63"/>
  <c r="O30" i="63"/>
  <c r="P30" i="63"/>
  <c r="Q30" i="63"/>
  <c r="R30" i="63"/>
  <c r="S30" i="63"/>
  <c r="T30" i="63"/>
  <c r="U30" i="63"/>
  <c r="V30" i="63"/>
  <c r="W30" i="63"/>
  <c r="N31" i="63"/>
  <c r="O31" i="63"/>
  <c r="P31" i="63"/>
  <c r="Q31" i="63"/>
  <c r="R31" i="63"/>
  <c r="S31" i="63"/>
  <c r="T31" i="63"/>
  <c r="U31" i="63"/>
  <c r="V31" i="63"/>
  <c r="W31" i="63"/>
  <c r="N32" i="63"/>
  <c r="O32" i="63"/>
  <c r="P32" i="63"/>
  <c r="Q32" i="63"/>
  <c r="R32" i="63"/>
  <c r="S32" i="63"/>
  <c r="T32" i="63"/>
  <c r="U32" i="63"/>
  <c r="V32" i="63"/>
  <c r="W32" i="63"/>
  <c r="N33" i="63"/>
  <c r="O33" i="63"/>
  <c r="P33" i="63"/>
  <c r="Q33" i="63"/>
  <c r="R33" i="63"/>
  <c r="S33" i="63"/>
  <c r="T33" i="63"/>
  <c r="U33" i="63"/>
  <c r="V33" i="63"/>
  <c r="W33" i="63"/>
  <c r="N30" i="65"/>
  <c r="S30" i="65" s="1"/>
  <c r="N31" i="65"/>
  <c r="O31" i="65" s="1"/>
  <c r="N32" i="65"/>
  <c r="Q32" i="65" s="1"/>
  <c r="N33" i="65"/>
  <c r="S33" i="65" s="1"/>
  <c r="T31" i="65" l="1"/>
  <c r="O33" i="65"/>
  <c r="O32" i="65"/>
  <c r="V33" i="65"/>
  <c r="V32" i="65"/>
  <c r="R30" i="65"/>
  <c r="R33" i="65"/>
  <c r="U32" i="65"/>
  <c r="Q30" i="65"/>
  <c r="Q33" i="65"/>
  <c r="T32" i="65"/>
  <c r="W30" i="65"/>
  <c r="P30" i="65"/>
  <c r="U33" i="65"/>
  <c r="T33" i="65"/>
  <c r="W33" i="65"/>
  <c r="P33" i="65"/>
  <c r="P32" i="65"/>
  <c r="V30" i="65"/>
  <c r="O30" i="65"/>
  <c r="U30" i="65"/>
  <c r="T30" i="65"/>
  <c r="S31" i="65"/>
  <c r="R31" i="65"/>
  <c r="S32" i="65"/>
  <c r="W31" i="65"/>
  <c r="Q31" i="65"/>
  <c r="R32" i="65"/>
  <c r="V31" i="65"/>
  <c r="P31" i="65"/>
  <c r="W32" i="65"/>
  <c r="U31" i="65"/>
  <c r="N28" i="69"/>
  <c r="O28" i="69"/>
  <c r="P28" i="69"/>
  <c r="Q28" i="69"/>
  <c r="R28" i="69"/>
  <c r="S28" i="69"/>
  <c r="N29" i="69"/>
  <c r="O29" i="69"/>
  <c r="P29" i="69"/>
  <c r="Q29" i="69"/>
  <c r="R29" i="69"/>
  <c r="S29" i="69"/>
  <c r="N32" i="69"/>
  <c r="O32" i="69"/>
  <c r="P32" i="69"/>
  <c r="Q32" i="69"/>
  <c r="R32" i="69"/>
  <c r="S32" i="69"/>
  <c r="N33" i="69"/>
  <c r="O33" i="69"/>
  <c r="P33" i="69"/>
  <c r="Q33" i="69"/>
  <c r="R33" i="69"/>
  <c r="S33" i="69"/>
  <c r="N28" i="59" l="1"/>
  <c r="T28" i="59"/>
  <c r="U28" i="59" s="1"/>
  <c r="V28" i="59"/>
  <c r="Q28" i="59"/>
  <c r="S28" i="59"/>
  <c r="O28" i="59"/>
  <c r="P28" i="59"/>
  <c r="W28" i="59"/>
  <c r="R28" i="59"/>
  <c r="S30" i="61"/>
  <c r="N30" i="61"/>
  <c r="P30" i="61" s="1"/>
  <c r="Q30" i="61" s="1"/>
  <c r="T30" i="61"/>
  <c r="R30" i="61"/>
  <c r="O30" i="61"/>
  <c r="U30" i="61"/>
  <c r="N30" i="67"/>
  <c r="Q32" i="59" l="1"/>
  <c r="R32" i="59"/>
  <c r="S32" i="59"/>
  <c r="N32" i="59"/>
  <c r="T32" i="59"/>
  <c r="U32" i="59" s="1"/>
  <c r="O32" i="59"/>
  <c r="P32" i="59"/>
  <c r="V32" i="59"/>
  <c r="W32" i="59"/>
  <c r="R33" i="61"/>
  <c r="T33" i="61"/>
  <c r="S33" i="61"/>
  <c r="N33" i="61"/>
  <c r="P33" i="61" s="1"/>
  <c r="Q33" i="61" s="1"/>
  <c r="O33" i="61"/>
  <c r="U33" i="61"/>
  <c r="S32" i="61"/>
  <c r="N32" i="61"/>
  <c r="P32" i="61" s="1"/>
  <c r="Q32" i="61" s="1"/>
  <c r="O32" i="61"/>
  <c r="R32" i="61"/>
  <c r="T32" i="61"/>
  <c r="U32" i="61"/>
  <c r="T31" i="61"/>
  <c r="U31" i="61"/>
  <c r="O31" i="61"/>
  <c r="N31" i="61"/>
  <c r="P31" i="61" s="1"/>
  <c r="Q31" i="61" s="1"/>
  <c r="R31" i="61"/>
  <c r="S31" i="61"/>
  <c r="P30" i="67"/>
  <c r="U30" i="67"/>
  <c r="O30" i="67"/>
  <c r="Q30" i="67"/>
  <c r="T30" i="67"/>
  <c r="R30" i="67"/>
  <c r="S30" i="67"/>
  <c r="N32" i="67"/>
  <c r="P29" i="59" l="1"/>
  <c r="W29" i="59"/>
  <c r="N29" i="59"/>
  <c r="O29" i="59"/>
  <c r="V29" i="59"/>
  <c r="Q29" i="59"/>
  <c r="R29" i="59"/>
  <c r="S29" i="59"/>
  <c r="T29" i="59"/>
  <c r="U29" i="59" s="1"/>
  <c r="O33" i="59"/>
  <c r="R33" i="59"/>
  <c r="S33" i="59"/>
  <c r="N33" i="59"/>
  <c r="T33" i="59"/>
  <c r="U33" i="59" s="1"/>
  <c r="P33" i="59"/>
  <c r="V33" i="59"/>
  <c r="Q33" i="59"/>
  <c r="W33" i="59"/>
  <c r="P32" i="67"/>
  <c r="U32" i="67"/>
  <c r="O32" i="67"/>
  <c r="S32" i="67"/>
  <c r="R32" i="67"/>
  <c r="T32" i="67"/>
  <c r="Q32" i="67"/>
  <c r="N33" i="67"/>
  <c r="N31" i="67"/>
  <c r="P33" i="67" l="1"/>
  <c r="U33" i="67"/>
  <c r="O33" i="67"/>
  <c r="Q33" i="67"/>
  <c r="T33" i="67"/>
  <c r="R33" i="67"/>
  <c r="S33" i="67"/>
  <c r="S31" i="67"/>
  <c r="T31" i="67"/>
  <c r="O31" i="67"/>
  <c r="U31" i="67"/>
  <c r="R31" i="67"/>
  <c r="P31" i="67"/>
  <c r="Q31" i="67"/>
  <c r="Y16" i="21" l="1"/>
  <c r="Y20" i="21" l="1"/>
  <c r="Y24" i="21"/>
  <c r="Y28" i="21"/>
  <c r="Y32" i="21"/>
  <c r="Y36" i="21"/>
  <c r="Y40" i="21"/>
  <c r="Y48" i="21"/>
  <c r="Y44" i="21"/>
  <c r="V50" i="22"/>
  <c r="P8" i="76" l="1"/>
  <c r="N13" i="67" l="1"/>
  <c r="T13" i="67" s="1"/>
  <c r="N14" i="65"/>
  <c r="R14" i="65" s="1"/>
  <c r="M13" i="64"/>
  <c r="K13" i="64"/>
  <c r="I15" i="68"/>
  <c r="I13" i="68"/>
  <c r="M13" i="68" s="1"/>
  <c r="K14" i="64"/>
  <c r="P14" i="72"/>
  <c r="I13" i="72"/>
  <c r="K16" i="64"/>
  <c r="AA28" i="79"/>
  <c r="AD28" i="79" s="1"/>
  <c r="AF22" i="79"/>
  <c r="AE22" i="79"/>
  <c r="AD22" i="79"/>
  <c r="AC22" i="79"/>
  <c r="N14" i="67"/>
  <c r="S14" i="67" s="1"/>
  <c r="P14" i="69"/>
  <c r="Y15" i="21"/>
  <c r="Y6" i="22"/>
  <c r="AA6" i="21"/>
  <c r="AD6" i="19"/>
  <c r="AD14" i="21"/>
  <c r="Y14" i="21"/>
  <c r="AA14" i="20"/>
  <c r="Z14" i="20"/>
  <c r="U14" i="93"/>
  <c r="R12" i="58"/>
  <c r="O11" i="56"/>
  <c r="Q4" i="86"/>
  <c r="K13" i="60"/>
  <c r="AE53" i="18"/>
  <c r="AG6" i="18"/>
  <c r="AD53" i="18"/>
  <c r="Y12" i="57"/>
  <c r="P11" i="55"/>
  <c r="D16" i="74"/>
  <c r="H16" i="74" s="1"/>
  <c r="I15" i="74"/>
  <c r="I17" i="74" s="1"/>
  <c r="K17" i="74" s="1"/>
  <c r="L17" i="74" s="1"/>
  <c r="H14" i="74"/>
  <c r="F14" i="74"/>
  <c r="G14" i="74" s="1"/>
  <c r="E14" i="74"/>
  <c r="M14" i="74" s="1"/>
  <c r="K13" i="74"/>
  <c r="L13" i="74" s="1"/>
  <c r="J13" i="74"/>
  <c r="M13" i="74" s="1"/>
  <c r="J26" i="87"/>
  <c r="K26" i="87" s="1"/>
  <c r="L26" i="87" s="1"/>
  <c r="J24" i="87"/>
  <c r="K24" i="87" s="1"/>
  <c r="L24" i="87" s="1"/>
  <c r="J22" i="87"/>
  <c r="M22" i="87" s="1"/>
  <c r="J20" i="87"/>
  <c r="M20" i="87" s="1"/>
  <c r="J18" i="87"/>
  <c r="K18" i="87" s="1"/>
  <c r="L18" i="87" s="1"/>
  <c r="J16" i="87"/>
  <c r="M16" i="87" s="1"/>
  <c r="D15" i="87"/>
  <c r="E15" i="87" s="1"/>
  <c r="G15" i="87" s="1"/>
  <c r="J14" i="87"/>
  <c r="K14" i="87" s="1"/>
  <c r="L14" i="87" s="1"/>
  <c r="E13" i="87"/>
  <c r="M13" i="87" s="1"/>
  <c r="I16" i="77"/>
  <c r="J16" i="77" s="1"/>
  <c r="D15" i="77"/>
  <c r="D17" i="77" s="1"/>
  <c r="D19" i="77" s="1"/>
  <c r="J14" i="77"/>
  <c r="K14" i="77" s="1"/>
  <c r="L14" i="77" s="1"/>
  <c r="E13" i="77"/>
  <c r="F13" i="77" s="1"/>
  <c r="G13" i="77" s="1"/>
  <c r="A10" i="59"/>
  <c r="A10" i="60"/>
  <c r="A10" i="61"/>
  <c r="A10" i="62"/>
  <c r="A10" i="63"/>
  <c r="A10" i="64"/>
  <c r="A10" i="65"/>
  <c r="A10" i="66"/>
  <c r="A10" i="67"/>
  <c r="A10" i="68"/>
  <c r="A10" i="69"/>
  <c r="A10" i="70"/>
  <c r="A10" i="71"/>
  <c r="A10" i="72"/>
  <c r="AC6" i="20"/>
  <c r="AB6" i="50"/>
  <c r="U6" i="16"/>
  <c r="S13" i="61"/>
  <c r="L14" i="70"/>
  <c r="R13" i="63"/>
  <c r="U14" i="61"/>
  <c r="T13" i="61"/>
  <c r="O13" i="61"/>
  <c r="N13" i="61"/>
  <c r="P13" i="61" s="1"/>
  <c r="Q13" i="61" s="1"/>
  <c r="S13" i="63"/>
  <c r="J13" i="64"/>
  <c r="U13" i="61"/>
  <c r="R13" i="61"/>
  <c r="AJ19" i="18"/>
  <c r="AI20" i="18"/>
  <c r="O15" i="63"/>
  <c r="P15" i="63"/>
  <c r="T15" i="63"/>
  <c r="N15" i="63"/>
  <c r="Q15" i="63"/>
  <c r="W15" i="63"/>
  <c r="V15" i="63"/>
  <c r="U15" i="63"/>
  <c r="S15" i="63"/>
  <c r="R15" i="63"/>
  <c r="N14" i="69"/>
  <c r="S14" i="69"/>
  <c r="Q14" i="69"/>
  <c r="O14" i="69"/>
  <c r="R14" i="69"/>
  <c r="AJ20" i="18"/>
  <c r="L16" i="70"/>
  <c r="N16" i="70"/>
  <c r="P13" i="66"/>
  <c r="I13" i="62"/>
  <c r="J13" i="62"/>
  <c r="N13" i="64"/>
  <c r="O13" i="64" s="1"/>
  <c r="P13" i="64"/>
  <c r="AI19" i="18"/>
  <c r="M14" i="70"/>
  <c r="I13" i="66"/>
  <c r="M16" i="70"/>
  <c r="N14" i="70"/>
  <c r="M13" i="66"/>
  <c r="N16" i="61"/>
  <c r="P16" i="61" s="1"/>
  <c r="Q16" i="61" s="1"/>
  <c r="U16" i="61"/>
  <c r="O16" i="61"/>
  <c r="T16" i="61"/>
  <c r="R16" i="61"/>
  <c r="S16" i="61"/>
  <c r="U16" i="63"/>
  <c r="T16" i="63"/>
  <c r="Q16" i="69"/>
  <c r="N16" i="69"/>
  <c r="P16" i="69"/>
  <c r="R16" i="69"/>
  <c r="S16" i="69"/>
  <c r="O16" i="69"/>
  <c r="Q18" i="63"/>
  <c r="S18" i="63"/>
  <c r="R18" i="63"/>
  <c r="U18" i="63"/>
  <c r="V18" i="63"/>
  <c r="P18" i="63"/>
  <c r="N18" i="63"/>
  <c r="W18" i="63"/>
  <c r="O18" i="63"/>
  <c r="T18" i="63"/>
  <c r="L13" i="64"/>
  <c r="I13" i="64"/>
  <c r="L15" i="66"/>
  <c r="N15" i="66"/>
  <c r="M15" i="66"/>
  <c r="Q15" i="66"/>
  <c r="O15" i="66"/>
  <c r="P15" i="66"/>
  <c r="J15" i="66"/>
  <c r="I15" i="66"/>
  <c r="K15" i="66"/>
  <c r="R15" i="66"/>
  <c r="N13" i="62"/>
  <c r="J16" i="60"/>
  <c r="M16" i="60"/>
  <c r="K16" i="60"/>
  <c r="O16" i="60"/>
  <c r="N16" i="60"/>
  <c r="L16" i="60"/>
  <c r="Q16" i="60"/>
  <c r="P16" i="60"/>
  <c r="I16" i="60"/>
  <c r="AJ22" i="18"/>
  <c r="AI22" i="18"/>
  <c r="N13" i="70"/>
  <c r="I13" i="70"/>
  <c r="L13" i="70"/>
  <c r="M13" i="70"/>
  <c r="AI23" i="18"/>
  <c r="AJ23" i="18"/>
  <c r="O20" i="63"/>
  <c r="L13" i="72"/>
  <c r="O18" i="72"/>
  <c r="M18" i="70"/>
  <c r="AJ26" i="18"/>
  <c r="AI26" i="18"/>
  <c r="N18" i="67"/>
  <c r="P18" i="67" s="1"/>
  <c r="R18" i="61"/>
  <c r="T18" i="61"/>
  <c r="N15" i="64"/>
  <c r="O15" i="64" s="1"/>
  <c r="J15" i="64"/>
  <c r="P15" i="64"/>
  <c r="I15" i="64"/>
  <c r="P22" i="63"/>
  <c r="T20" i="61"/>
  <c r="N20" i="63"/>
  <c r="S20" i="63"/>
  <c r="S15" i="59"/>
  <c r="P15" i="59"/>
  <c r="N15" i="59"/>
  <c r="AI30" i="18"/>
  <c r="I17" i="64"/>
  <c r="L17" i="64"/>
  <c r="M17" i="64"/>
  <c r="P17" i="64"/>
  <c r="J17" i="64"/>
  <c r="N17" i="64"/>
  <c r="O17" i="64" s="1"/>
  <c r="Q13" i="59"/>
  <c r="R13" i="59"/>
  <c r="T13" i="59"/>
  <c r="U13" i="59" s="1"/>
  <c r="N13" i="59"/>
  <c r="O13" i="59"/>
  <c r="P13" i="59"/>
  <c r="V13" i="59"/>
  <c r="S13" i="59"/>
  <c r="W13" i="59"/>
  <c r="N22" i="61"/>
  <c r="P22" i="61" s="1"/>
  <c r="Q22" i="61" s="1"/>
  <c r="N18" i="70"/>
  <c r="L18" i="70"/>
  <c r="N20" i="67"/>
  <c r="P20" i="67" s="1"/>
  <c r="U20" i="61"/>
  <c r="R20" i="61"/>
  <c r="N20" i="61"/>
  <c r="P20" i="61" s="1"/>
  <c r="Q20" i="61" s="1"/>
  <c r="Q20" i="72"/>
  <c r="M20" i="72"/>
  <c r="N20" i="72"/>
  <c r="O20" i="72"/>
  <c r="J19" i="64"/>
  <c r="I22" i="72"/>
  <c r="K20" i="70"/>
  <c r="L20" i="70"/>
  <c r="N20" i="70"/>
  <c r="M20" i="70"/>
  <c r="K18" i="70"/>
  <c r="J18" i="70"/>
  <c r="I18" i="70"/>
  <c r="S22" i="61"/>
  <c r="M21" i="64"/>
  <c r="I21" i="64"/>
  <c r="M22" i="72"/>
  <c r="Q22" i="72"/>
  <c r="R17" i="59"/>
  <c r="P17" i="59"/>
  <c r="W17" i="59"/>
  <c r="O17" i="59"/>
  <c r="Q17" i="59"/>
  <c r="S17" i="59"/>
  <c r="T17" i="59"/>
  <c r="U17" i="59" s="1"/>
  <c r="V17" i="59"/>
  <c r="M22" i="70"/>
  <c r="L22" i="70"/>
  <c r="N22" i="70"/>
  <c r="W19" i="59"/>
  <c r="N19" i="59"/>
  <c r="O19" i="59"/>
  <c r="P19" i="59"/>
  <c r="R19" i="59"/>
  <c r="T19" i="59"/>
  <c r="U19" i="59" s="1"/>
  <c r="V19" i="59"/>
  <c r="S19" i="59"/>
  <c r="Q19" i="59"/>
  <c r="I22" i="70"/>
  <c r="K22" i="70"/>
  <c r="J22" i="70"/>
  <c r="M24" i="70"/>
  <c r="L24" i="70"/>
  <c r="N24" i="70"/>
  <c r="S21" i="59"/>
  <c r="R21" i="59"/>
  <c r="K24" i="70"/>
  <c r="I24" i="70"/>
  <c r="J24" i="70"/>
  <c r="Y23" i="21" l="1"/>
  <c r="Y19" i="21"/>
  <c r="Y31" i="21"/>
  <c r="Y35" i="21"/>
  <c r="Y39" i="21"/>
  <c r="Y43" i="21"/>
  <c r="Y27" i="21"/>
  <c r="Y47" i="21"/>
  <c r="D17" i="87"/>
  <c r="D19" i="87" s="1"/>
  <c r="D21" i="87" s="1"/>
  <c r="E21" i="87" s="1"/>
  <c r="F21" i="87" s="1"/>
  <c r="J15" i="74"/>
  <c r="M15" i="74" s="1"/>
  <c r="K15" i="74"/>
  <c r="L15" i="74" s="1"/>
  <c r="M24" i="87"/>
  <c r="M26" i="87"/>
  <c r="AE50" i="18"/>
  <c r="P14" i="67"/>
  <c r="I13" i="60"/>
  <c r="I18" i="77"/>
  <c r="J18" i="77" s="1"/>
  <c r="M18" i="77" s="1"/>
  <c r="L13" i="68"/>
  <c r="U14" i="67"/>
  <c r="Q14" i="67"/>
  <c r="T14" i="67"/>
  <c r="R14" i="67"/>
  <c r="O14" i="67"/>
  <c r="E15" i="77"/>
  <c r="H15" i="77" s="1"/>
  <c r="T20" i="67"/>
  <c r="L13" i="60"/>
  <c r="N13" i="60"/>
  <c r="K13" i="70"/>
  <c r="M13" i="60"/>
  <c r="J13" i="60"/>
  <c r="M13" i="77"/>
  <c r="M18" i="87"/>
  <c r="Q13" i="60"/>
  <c r="P13" i="60"/>
  <c r="O13" i="60"/>
  <c r="H13" i="87"/>
  <c r="F13" i="87"/>
  <c r="G13" i="87" s="1"/>
  <c r="AE28" i="79"/>
  <c r="AA34" i="79"/>
  <c r="AD34" i="79" s="1"/>
  <c r="K16" i="87"/>
  <c r="L16" i="87" s="1"/>
  <c r="AF28" i="79"/>
  <c r="J13" i="70"/>
  <c r="K20" i="87"/>
  <c r="L20" i="87" s="1"/>
  <c r="M14" i="87"/>
  <c r="M14" i="77"/>
  <c r="O13" i="68"/>
  <c r="N13" i="68"/>
  <c r="L23" i="64"/>
  <c r="N23" i="64"/>
  <c r="O23" i="64" s="1"/>
  <c r="M23" i="64"/>
  <c r="J23" i="64"/>
  <c r="I23" i="64"/>
  <c r="P23" i="64"/>
  <c r="J14" i="60"/>
  <c r="Q14" i="60"/>
  <c r="L14" i="60"/>
  <c r="M14" i="60"/>
  <c r="P14" i="60"/>
  <c r="N14" i="60"/>
  <c r="O14" i="60"/>
  <c r="K14" i="60"/>
  <c r="I14" i="60"/>
  <c r="N24" i="67"/>
  <c r="R24" i="67" s="1"/>
  <c r="K16" i="62"/>
  <c r="L16" i="62" s="1"/>
  <c r="M16" i="62"/>
  <c r="J20" i="70"/>
  <c r="R22" i="72"/>
  <c r="R22" i="61"/>
  <c r="N22" i="67"/>
  <c r="S22" i="67" s="1"/>
  <c r="I19" i="74"/>
  <c r="I21" i="74" s="1"/>
  <c r="M18" i="72"/>
  <c r="Q20" i="63"/>
  <c r="V20" i="63"/>
  <c r="K18" i="64"/>
  <c r="N16" i="67"/>
  <c r="P16" i="67" s="1"/>
  <c r="I20" i="70"/>
  <c r="P22" i="72"/>
  <c r="O22" i="61"/>
  <c r="J17" i="74"/>
  <c r="M17" i="74" s="1"/>
  <c r="T20" i="63"/>
  <c r="U20" i="63"/>
  <c r="E16" i="74"/>
  <c r="M16" i="74" s="1"/>
  <c r="L22" i="72"/>
  <c r="T22" i="61"/>
  <c r="R20" i="63"/>
  <c r="P20" i="63"/>
  <c r="D18" i="74"/>
  <c r="E18" i="74" s="1"/>
  <c r="M18" i="74" s="1"/>
  <c r="N22" i="72"/>
  <c r="U22" i="61"/>
  <c r="W20" i="63"/>
  <c r="H13" i="77"/>
  <c r="F16" i="74"/>
  <c r="G16" i="74" s="1"/>
  <c r="O22" i="72"/>
  <c r="K18" i="72"/>
  <c r="J21" i="64"/>
  <c r="N21" i="64"/>
  <c r="O21" i="64" s="1"/>
  <c r="P21" i="64"/>
  <c r="Q26" i="63"/>
  <c r="T26" i="63"/>
  <c r="U26" i="63"/>
  <c r="P26" i="63"/>
  <c r="O26" i="63"/>
  <c r="W26" i="63"/>
  <c r="V26" i="63"/>
  <c r="Q18" i="67"/>
  <c r="M16" i="77"/>
  <c r="K16" i="77"/>
  <c r="L16" i="77" s="1"/>
  <c r="AC28" i="79"/>
  <c r="AG22" i="79"/>
  <c r="AG25" i="79" s="1"/>
  <c r="P14" i="59"/>
  <c r="S14" i="59"/>
  <c r="N15" i="65"/>
  <c r="S15" i="65" s="1"/>
  <c r="O14" i="72"/>
  <c r="J14" i="72"/>
  <c r="M14" i="72"/>
  <c r="I14" i="72"/>
  <c r="N14" i="72"/>
  <c r="R14" i="72"/>
  <c r="Q14" i="72"/>
  <c r="K14" i="72"/>
  <c r="L14" i="72"/>
  <c r="L21" i="64"/>
  <c r="I17" i="68"/>
  <c r="N17" i="68" s="1"/>
  <c r="J14" i="70"/>
  <c r="I14" i="70"/>
  <c r="K14" i="70"/>
  <c r="J15" i="62"/>
  <c r="I15" i="62"/>
  <c r="N16" i="72"/>
  <c r="P16" i="72"/>
  <c r="I16" i="72"/>
  <c r="M16" i="72"/>
  <c r="Q16" i="72"/>
  <c r="O16" i="72"/>
  <c r="K16" i="72"/>
  <c r="J16" i="72"/>
  <c r="L16" i="72"/>
  <c r="N15" i="68"/>
  <c r="L15" i="68"/>
  <c r="P15" i="68"/>
  <c r="K15" i="68"/>
  <c r="M15" i="68"/>
  <c r="J15" i="68"/>
  <c r="O15" i="68"/>
  <c r="K22" i="72"/>
  <c r="P13" i="62"/>
  <c r="O13" i="62"/>
  <c r="K13" i="62"/>
  <c r="L13" i="62" s="1"/>
  <c r="M13" i="62"/>
  <c r="AJ27" i="18"/>
  <c r="AI27" i="18"/>
  <c r="R18" i="69"/>
  <c r="Q18" i="69"/>
  <c r="S18" i="69"/>
  <c r="Q20" i="67"/>
  <c r="O20" i="67"/>
  <c r="S20" i="67"/>
  <c r="U20" i="67"/>
  <c r="R20" i="67"/>
  <c r="R16" i="72"/>
  <c r="Q13" i="66"/>
  <c r="R13" i="66"/>
  <c r="N13" i="66"/>
  <c r="K13" i="66"/>
  <c r="L13" i="66"/>
  <c r="J13" i="66"/>
  <c r="O13" i="66"/>
  <c r="Q13" i="63"/>
  <c r="P13" i="63"/>
  <c r="T13" i="63"/>
  <c r="N13" i="63"/>
  <c r="V13" i="63"/>
  <c r="U13" i="63"/>
  <c r="O13" i="63"/>
  <c r="W13" i="63"/>
  <c r="P13" i="67"/>
  <c r="S13" i="67"/>
  <c r="U13" i="67"/>
  <c r="W14" i="65"/>
  <c r="S14" i="65"/>
  <c r="O14" i="65"/>
  <c r="Q14" i="65"/>
  <c r="P14" i="65"/>
  <c r="V14" i="65"/>
  <c r="U14" i="65"/>
  <c r="T14" i="65"/>
  <c r="J22" i="72"/>
  <c r="T22" i="63"/>
  <c r="U22" i="63"/>
  <c r="S22" i="63"/>
  <c r="W22" i="63"/>
  <c r="R22" i="63"/>
  <c r="O22" i="63"/>
  <c r="N22" i="63"/>
  <c r="V22" i="63"/>
  <c r="Q22" i="63"/>
  <c r="S14" i="61"/>
  <c r="R14" i="61"/>
  <c r="T14" i="61"/>
  <c r="N14" i="61"/>
  <c r="P14" i="61" s="1"/>
  <c r="Q14" i="61" s="1"/>
  <c r="O14" i="61"/>
  <c r="V14" i="63"/>
  <c r="T14" i="63"/>
  <c r="O14" i="63"/>
  <c r="R14" i="63"/>
  <c r="M13" i="72"/>
  <c r="N13" i="72"/>
  <c r="O13" i="72"/>
  <c r="K13" i="72"/>
  <c r="R13" i="72"/>
  <c r="Q13" i="72"/>
  <c r="P13" i="72"/>
  <c r="J13" i="72"/>
  <c r="K22" i="87"/>
  <c r="L22" i="87" s="1"/>
  <c r="S20" i="61"/>
  <c r="O20" i="61"/>
  <c r="V21" i="59"/>
  <c r="O21" i="59"/>
  <c r="W21" i="59"/>
  <c r="Q21" i="59"/>
  <c r="T21" i="59"/>
  <c r="U21" i="59" s="1"/>
  <c r="N21" i="59"/>
  <c r="P21" i="59"/>
  <c r="M19" i="64"/>
  <c r="L19" i="64"/>
  <c r="P19" i="64"/>
  <c r="N19" i="64"/>
  <c r="O19" i="64" s="1"/>
  <c r="I19" i="64"/>
  <c r="P20" i="72"/>
  <c r="L20" i="72"/>
  <c r="J20" i="72"/>
  <c r="I20" i="72"/>
  <c r="R20" i="72"/>
  <c r="K20" i="72"/>
  <c r="R18" i="67"/>
  <c r="U18" i="67"/>
  <c r="P18" i="72"/>
  <c r="Q18" i="72"/>
  <c r="N18" i="72"/>
  <c r="J18" i="72"/>
  <c r="L18" i="72"/>
  <c r="I18" i="72"/>
  <c r="Q15" i="59"/>
  <c r="R15" i="59"/>
  <c r="W15" i="59"/>
  <c r="T15" i="59"/>
  <c r="U15" i="59" s="1"/>
  <c r="O15" i="59"/>
  <c r="V15" i="59"/>
  <c r="O18" i="67"/>
  <c r="N18" i="61"/>
  <c r="P18" i="61" s="1"/>
  <c r="Q18" i="61" s="1"/>
  <c r="O18" i="61"/>
  <c r="S18" i="61"/>
  <c r="U18" i="61"/>
  <c r="D21" i="77"/>
  <c r="E19" i="77"/>
  <c r="AJ30" i="18"/>
  <c r="T18" i="67"/>
  <c r="S24" i="63"/>
  <c r="U24" i="63"/>
  <c r="T24" i="63"/>
  <c r="S18" i="67"/>
  <c r="R18" i="72"/>
  <c r="Q13" i="67"/>
  <c r="O13" i="67"/>
  <c r="R13" i="67"/>
  <c r="F15" i="87"/>
  <c r="M15" i="87"/>
  <c r="H15" i="87"/>
  <c r="R16" i="63"/>
  <c r="O16" i="63"/>
  <c r="N16" i="63"/>
  <c r="W16" i="63"/>
  <c r="P16" i="63"/>
  <c r="S16" i="63"/>
  <c r="V16" i="63"/>
  <c r="Q16" i="63"/>
  <c r="M15" i="64"/>
  <c r="L15" i="64"/>
  <c r="R14" i="59"/>
  <c r="N14" i="59"/>
  <c r="V14" i="59"/>
  <c r="O14" i="59"/>
  <c r="T14" i="59"/>
  <c r="U14" i="59" s="1"/>
  <c r="W14" i="59"/>
  <c r="Q14" i="59"/>
  <c r="J16" i="70"/>
  <c r="I16" i="70"/>
  <c r="K16" i="70"/>
  <c r="S14" i="63"/>
  <c r="P14" i="63"/>
  <c r="U14" i="63"/>
  <c r="W14" i="63"/>
  <c r="N14" i="63"/>
  <c r="Q14" i="63"/>
  <c r="O16" i="62"/>
  <c r="N16" i="62"/>
  <c r="P16" i="62"/>
  <c r="N15" i="67"/>
  <c r="J13" i="68"/>
  <c r="K13" i="68"/>
  <c r="P13" i="68"/>
  <c r="N18" i="69"/>
  <c r="P18" i="69"/>
  <c r="O18" i="69"/>
  <c r="N17" i="66"/>
  <c r="E17" i="77"/>
  <c r="N16" i="65"/>
  <c r="N13" i="65"/>
  <c r="H21" i="87" l="1"/>
  <c r="D23" i="87"/>
  <c r="E23" i="87" s="1"/>
  <c r="H23" i="87" s="1"/>
  <c r="G21" i="87"/>
  <c r="E19" i="87"/>
  <c r="G19" i="87" s="1"/>
  <c r="M21" i="87"/>
  <c r="E17" i="87"/>
  <c r="G17" i="87" s="1"/>
  <c r="K18" i="77"/>
  <c r="L18" i="77" s="1"/>
  <c r="I20" i="77"/>
  <c r="J20" i="77" s="1"/>
  <c r="F18" i="74"/>
  <c r="G18" i="74" s="1"/>
  <c r="O15" i="65"/>
  <c r="G23" i="87"/>
  <c r="M23" i="87"/>
  <c r="J19" i="74"/>
  <c r="M19" i="74" s="1"/>
  <c r="M15" i="77"/>
  <c r="Q24" i="67"/>
  <c r="T24" i="67"/>
  <c r="O24" i="67"/>
  <c r="F15" i="77"/>
  <c r="G15" i="77" s="1"/>
  <c r="M17" i="68"/>
  <c r="O22" i="67"/>
  <c r="AF34" i="79"/>
  <c r="AA40" i="79"/>
  <c r="AC40" i="79" s="1"/>
  <c r="AG40" i="79" s="1"/>
  <c r="D25" i="87"/>
  <c r="D27" i="87" s="1"/>
  <c r="E27" i="87" s="1"/>
  <c r="M27" i="87" s="1"/>
  <c r="S24" i="67"/>
  <c r="R22" i="67"/>
  <c r="U24" i="67"/>
  <c r="AE34" i="79"/>
  <c r="Q22" i="67"/>
  <c r="O16" i="67"/>
  <c r="U22" i="67"/>
  <c r="K19" i="74"/>
  <c r="L19" i="74" s="1"/>
  <c r="P15" i="65"/>
  <c r="P24" i="67"/>
  <c r="R15" i="65"/>
  <c r="K17" i="68"/>
  <c r="O17" i="68"/>
  <c r="R16" i="67"/>
  <c r="S16" i="67"/>
  <c r="U16" i="67"/>
  <c r="T16" i="67"/>
  <c r="Q16" i="67"/>
  <c r="P17" i="68"/>
  <c r="H18" i="74"/>
  <c r="D20" i="74"/>
  <c r="Q17" i="66"/>
  <c r="R17" i="66"/>
  <c r="M17" i="66"/>
  <c r="L17" i="66"/>
  <c r="P17" i="66"/>
  <c r="I17" i="66"/>
  <c r="O17" i="66"/>
  <c r="K17" i="66"/>
  <c r="J17" i="66"/>
  <c r="W24" i="63"/>
  <c r="N24" i="63"/>
  <c r="O24" i="63"/>
  <c r="V24" i="63"/>
  <c r="P24" i="63"/>
  <c r="R24" i="63"/>
  <c r="Q24" i="63"/>
  <c r="N26" i="67"/>
  <c r="K20" i="64"/>
  <c r="N26" i="63"/>
  <c r="S26" i="63"/>
  <c r="R26" i="63"/>
  <c r="K14" i="62"/>
  <c r="L14" i="62" s="1"/>
  <c r="O14" i="62"/>
  <c r="N14" i="62"/>
  <c r="M14" i="62"/>
  <c r="P14" i="62"/>
  <c r="T22" i="67"/>
  <c r="P22" i="67"/>
  <c r="V15" i="65"/>
  <c r="U15" i="65"/>
  <c r="T15" i="65"/>
  <c r="K21" i="74"/>
  <c r="L21" i="74" s="1"/>
  <c r="I23" i="74"/>
  <c r="J21" i="74"/>
  <c r="M21" i="74" s="1"/>
  <c r="Q15" i="65"/>
  <c r="L17" i="68"/>
  <c r="J17" i="68"/>
  <c r="AC34" i="79"/>
  <c r="AG34" i="79" s="1"/>
  <c r="AG28" i="79"/>
  <c r="W15" i="65"/>
  <c r="I19" i="68"/>
  <c r="T17" i="63"/>
  <c r="O17" i="63"/>
  <c r="P17" i="63"/>
  <c r="S17" i="63"/>
  <c r="N17" i="63"/>
  <c r="U17" i="63"/>
  <c r="R17" i="63"/>
  <c r="V17" i="63"/>
  <c r="Q17" i="63"/>
  <c r="W17" i="63"/>
  <c r="P20" i="69"/>
  <c r="O20" i="69"/>
  <c r="R20" i="69"/>
  <c r="Q20" i="69"/>
  <c r="N20" i="69"/>
  <c r="S20" i="69"/>
  <c r="N17" i="65"/>
  <c r="AI25" i="79"/>
  <c r="AJ25" i="79" s="1"/>
  <c r="AG31" i="79"/>
  <c r="AI34" i="18"/>
  <c r="AJ34" i="18"/>
  <c r="H17" i="77"/>
  <c r="F17" i="77"/>
  <c r="G17" i="77" s="1"/>
  <c r="M17" i="77"/>
  <c r="N18" i="65"/>
  <c r="E21" i="77"/>
  <c r="D23" i="77"/>
  <c r="I27" i="64"/>
  <c r="J27" i="64"/>
  <c r="M27" i="64"/>
  <c r="P27" i="64"/>
  <c r="L27" i="64"/>
  <c r="N27" i="64"/>
  <c r="O27" i="64" s="1"/>
  <c r="J25" i="64"/>
  <c r="I25" i="64"/>
  <c r="N25" i="64"/>
  <c r="O25" i="64" s="1"/>
  <c r="L25" i="64"/>
  <c r="M25" i="64"/>
  <c r="P25" i="64"/>
  <c r="AI31" i="18"/>
  <c r="AJ31" i="18"/>
  <c r="S13" i="69"/>
  <c r="R13" i="69"/>
  <c r="O13" i="69"/>
  <c r="N13" i="69"/>
  <c r="P13" i="69"/>
  <c r="Q13" i="69"/>
  <c r="N17" i="67"/>
  <c r="P13" i="65"/>
  <c r="W13" i="65"/>
  <c r="U13" i="65"/>
  <c r="Q13" i="65"/>
  <c r="V13" i="65"/>
  <c r="R13" i="65"/>
  <c r="O13" i="65"/>
  <c r="S13" i="65"/>
  <c r="T13" i="65"/>
  <c r="AI21" i="18"/>
  <c r="AJ21" i="18"/>
  <c r="P52" i="50"/>
  <c r="R24" i="61"/>
  <c r="N24" i="61"/>
  <c r="P24" i="61" s="1"/>
  <c r="Q24" i="61" s="1"/>
  <c r="O24" i="61"/>
  <c r="S24" i="61"/>
  <c r="T24" i="61"/>
  <c r="U24" i="61"/>
  <c r="H19" i="77"/>
  <c r="F19" i="77"/>
  <c r="G19" i="77" s="1"/>
  <c r="M19" i="77"/>
  <c r="M15" i="72"/>
  <c r="J15" i="72"/>
  <c r="K15" i="72"/>
  <c r="N15" i="72"/>
  <c r="Q15" i="72"/>
  <c r="O15" i="72"/>
  <c r="R15" i="72"/>
  <c r="I15" i="72"/>
  <c r="L15" i="72"/>
  <c r="P15" i="72"/>
  <c r="Q15" i="67"/>
  <c r="U15" i="67"/>
  <c r="T15" i="67"/>
  <c r="P15" i="67"/>
  <c r="S15" i="67"/>
  <c r="R15" i="67"/>
  <c r="O15" i="67"/>
  <c r="N19" i="67"/>
  <c r="N16" i="59"/>
  <c r="T16" i="59"/>
  <c r="U16" i="59" s="1"/>
  <c r="S16" i="59"/>
  <c r="Q16" i="59"/>
  <c r="V16" i="59"/>
  <c r="P16" i="59"/>
  <c r="W16" i="59"/>
  <c r="R16" i="59"/>
  <c r="O16" i="59"/>
  <c r="Q16" i="65"/>
  <c r="O16" i="65"/>
  <c r="W16" i="65"/>
  <c r="R16" i="65"/>
  <c r="P16" i="65"/>
  <c r="T16" i="65"/>
  <c r="S16" i="65"/>
  <c r="V16" i="65"/>
  <c r="U16" i="65"/>
  <c r="F17" i="87" l="1"/>
  <c r="M17" i="87"/>
  <c r="F19" i="87"/>
  <c r="M19" i="87"/>
  <c r="H17" i="87"/>
  <c r="H19" i="87"/>
  <c r="F23" i="87"/>
  <c r="I22" i="77"/>
  <c r="J22" i="77" s="1"/>
  <c r="H27" i="87"/>
  <c r="AD40" i="79"/>
  <c r="AF40" i="79"/>
  <c r="F27" i="87"/>
  <c r="AE40" i="79"/>
  <c r="G27" i="87"/>
  <c r="AA46" i="79"/>
  <c r="AF46" i="79" s="1"/>
  <c r="E25" i="87"/>
  <c r="F25" i="87" s="1"/>
  <c r="M20" i="77"/>
  <c r="K20" i="77"/>
  <c r="L20" i="77" s="1"/>
  <c r="K22" i="64"/>
  <c r="P26" i="67"/>
  <c r="Q26" i="67"/>
  <c r="T26" i="67"/>
  <c r="U26" i="67"/>
  <c r="R26" i="67"/>
  <c r="S26" i="67"/>
  <c r="O26" i="67"/>
  <c r="O24" i="72"/>
  <c r="I24" i="72"/>
  <c r="L24" i="72"/>
  <c r="M24" i="72"/>
  <c r="P24" i="72"/>
  <c r="J24" i="72"/>
  <c r="R24" i="72"/>
  <c r="Q24" i="72"/>
  <c r="K24" i="72"/>
  <c r="N24" i="72"/>
  <c r="J19" i="66"/>
  <c r="K19" i="66"/>
  <c r="L19" i="66"/>
  <c r="O19" i="66"/>
  <c r="I19" i="66"/>
  <c r="R19" i="66"/>
  <c r="P19" i="66"/>
  <c r="N19" i="66"/>
  <c r="Q19" i="66"/>
  <c r="M19" i="66"/>
  <c r="S21" i="63"/>
  <c r="U21" i="63"/>
  <c r="O21" i="63"/>
  <c r="R21" i="63"/>
  <c r="W21" i="63"/>
  <c r="P21" i="63"/>
  <c r="Q21" i="63"/>
  <c r="T21" i="63"/>
  <c r="N21" i="63"/>
  <c r="V21" i="63"/>
  <c r="F20" i="74"/>
  <c r="G20" i="74" s="1"/>
  <c r="D22" i="74"/>
  <c r="E20" i="74"/>
  <c r="M20" i="74" s="1"/>
  <c r="H20" i="74"/>
  <c r="T15" i="61"/>
  <c r="R15" i="61"/>
  <c r="U15" i="61"/>
  <c r="S15" i="61"/>
  <c r="O15" i="61"/>
  <c r="N15" i="61"/>
  <c r="P15" i="61" s="1"/>
  <c r="Q15" i="61" s="1"/>
  <c r="O18" i="62"/>
  <c r="P18" i="62"/>
  <c r="M18" i="62"/>
  <c r="N18" i="62"/>
  <c r="K18" i="62"/>
  <c r="L18" i="62" s="1"/>
  <c r="AJ38" i="18"/>
  <c r="AN25" i="79"/>
  <c r="AK25" i="79"/>
  <c r="AM25" i="79"/>
  <c r="AQ25" i="79"/>
  <c r="AP25" i="79"/>
  <c r="AL25" i="79"/>
  <c r="AO25" i="79"/>
  <c r="P15" i="69"/>
  <c r="S15" i="69"/>
  <c r="Q15" i="69"/>
  <c r="N15" i="69"/>
  <c r="O15" i="69"/>
  <c r="R15" i="69"/>
  <c r="I21" i="68"/>
  <c r="I25" i="74"/>
  <c r="K23" i="74"/>
  <c r="L23" i="74" s="1"/>
  <c r="J23" i="74"/>
  <c r="M23" i="74" s="1"/>
  <c r="AI38" i="18"/>
  <c r="N22" i="69"/>
  <c r="P22" i="69"/>
  <c r="R22" i="69"/>
  <c r="S22" i="69"/>
  <c r="Q22" i="69"/>
  <c r="O22" i="69"/>
  <c r="N19" i="65"/>
  <c r="AG37" i="79"/>
  <c r="AI31" i="79"/>
  <c r="AJ31" i="79" s="1"/>
  <c r="N19" i="68"/>
  <c r="J19" i="68"/>
  <c r="L19" i="68"/>
  <c r="K19" i="68"/>
  <c r="P19" i="68"/>
  <c r="M19" i="68"/>
  <c r="O19" i="68"/>
  <c r="W17" i="65"/>
  <c r="U17" i="65"/>
  <c r="R17" i="65"/>
  <c r="P17" i="65"/>
  <c r="T17" i="65"/>
  <c r="V17" i="65"/>
  <c r="S17" i="65"/>
  <c r="O17" i="65"/>
  <c r="Q17" i="65"/>
  <c r="N29" i="64"/>
  <c r="O29" i="64" s="1"/>
  <c r="K30" i="64"/>
  <c r="L29" i="64"/>
  <c r="I29" i="64"/>
  <c r="M29" i="64"/>
  <c r="P29" i="64"/>
  <c r="J29" i="64"/>
  <c r="S19" i="67"/>
  <c r="U19" i="67"/>
  <c r="P19" i="67"/>
  <c r="O19" i="67"/>
  <c r="Q19" i="67"/>
  <c r="T19" i="67"/>
  <c r="R19" i="67"/>
  <c r="S52" i="50"/>
  <c r="R52" i="50"/>
  <c r="U52" i="50" s="1"/>
  <c r="T52" i="50"/>
  <c r="O26" i="61"/>
  <c r="T26" i="61"/>
  <c r="U26" i="61"/>
  <c r="S26" i="61"/>
  <c r="N26" i="61"/>
  <c r="P26" i="61" s="1"/>
  <c r="Q26" i="61" s="1"/>
  <c r="R26" i="61"/>
  <c r="D25" i="77"/>
  <c r="E25" i="77" s="1"/>
  <c r="E23" i="77"/>
  <c r="N21" i="67"/>
  <c r="I18" i="60"/>
  <c r="Q18" i="60"/>
  <c r="P18" i="60"/>
  <c r="O18" i="60"/>
  <c r="M18" i="60"/>
  <c r="N18" i="60"/>
  <c r="J18" i="60"/>
  <c r="L18" i="60"/>
  <c r="K18" i="60"/>
  <c r="F21" i="77"/>
  <c r="G21" i="77" s="1"/>
  <c r="M21" i="77"/>
  <c r="H21" i="77"/>
  <c r="T25" i="59"/>
  <c r="U25" i="59" s="1"/>
  <c r="V25" i="59"/>
  <c r="P25" i="59"/>
  <c r="S25" i="59"/>
  <c r="W25" i="59"/>
  <c r="N25" i="59"/>
  <c r="R25" i="59"/>
  <c r="O25" i="59"/>
  <c r="Q25" i="59"/>
  <c r="N20" i="65"/>
  <c r="I17" i="62"/>
  <c r="J17" i="62"/>
  <c r="R18" i="65"/>
  <c r="O18" i="65"/>
  <c r="P18" i="65"/>
  <c r="U18" i="65"/>
  <c r="T18" i="65"/>
  <c r="V18" i="65"/>
  <c r="S18" i="65"/>
  <c r="W18" i="65"/>
  <c r="Q18" i="65"/>
  <c r="AJ35" i="18"/>
  <c r="AI35" i="18"/>
  <c r="AJ25" i="18"/>
  <c r="AI25" i="18"/>
  <c r="R19" i="63"/>
  <c r="U19" i="63"/>
  <c r="Q19" i="63"/>
  <c r="S19" i="63"/>
  <c r="V19" i="63"/>
  <c r="O19" i="63"/>
  <c r="P19" i="63"/>
  <c r="N19" i="63"/>
  <c r="W19" i="63"/>
  <c r="T19" i="63"/>
  <c r="AI28" i="18"/>
  <c r="AJ28" i="18"/>
  <c r="R23" i="59"/>
  <c r="V23" i="59"/>
  <c r="Q23" i="59"/>
  <c r="T23" i="59"/>
  <c r="U23" i="59" s="1"/>
  <c r="N23" i="59"/>
  <c r="O23" i="59"/>
  <c r="W23" i="59"/>
  <c r="P23" i="59"/>
  <c r="S23" i="59"/>
  <c r="O17" i="72"/>
  <c r="P17" i="72"/>
  <c r="K17" i="72"/>
  <c r="M17" i="72"/>
  <c r="J17" i="72"/>
  <c r="R17" i="72"/>
  <c r="I17" i="72"/>
  <c r="Q17" i="72"/>
  <c r="L17" i="72"/>
  <c r="N17" i="72"/>
  <c r="Q17" i="67"/>
  <c r="R17" i="67"/>
  <c r="O17" i="67"/>
  <c r="T17" i="67"/>
  <c r="U17" i="67"/>
  <c r="P17" i="67"/>
  <c r="S17" i="67"/>
  <c r="I24" i="77" l="1"/>
  <c r="J24" i="77" s="1"/>
  <c r="M25" i="87"/>
  <c r="AD46" i="79"/>
  <c r="AC46" i="79"/>
  <c r="AG46" i="79" s="1"/>
  <c r="AA52" i="79"/>
  <c r="AA58" i="79" s="1"/>
  <c r="AE46" i="79"/>
  <c r="H25" i="87"/>
  <c r="G25" i="87"/>
  <c r="K22" i="77"/>
  <c r="L22" i="77" s="1"/>
  <c r="M22" i="77"/>
  <c r="R21" i="66"/>
  <c r="J21" i="66"/>
  <c r="P21" i="66"/>
  <c r="L21" i="66"/>
  <c r="N21" i="66"/>
  <c r="O21" i="66"/>
  <c r="K21" i="66"/>
  <c r="I21" i="66"/>
  <c r="M21" i="66"/>
  <c r="Q21" i="66"/>
  <c r="P23" i="63"/>
  <c r="V23" i="63"/>
  <c r="Q23" i="63"/>
  <c r="W23" i="63"/>
  <c r="R23" i="63"/>
  <c r="S23" i="63"/>
  <c r="O23" i="63"/>
  <c r="T23" i="63"/>
  <c r="U23" i="63"/>
  <c r="N23" i="63"/>
  <c r="F22" i="74"/>
  <c r="G22" i="74" s="1"/>
  <c r="E22" i="74"/>
  <c r="M22" i="74" s="1"/>
  <c r="H22" i="74"/>
  <c r="D24" i="74"/>
  <c r="M26" i="72"/>
  <c r="Q26" i="72"/>
  <c r="L26" i="72"/>
  <c r="O26" i="72"/>
  <c r="N26" i="72"/>
  <c r="I26" i="72"/>
  <c r="R26" i="72"/>
  <c r="P26" i="72"/>
  <c r="J26" i="72"/>
  <c r="K26" i="72"/>
  <c r="K24" i="64"/>
  <c r="M20" i="62"/>
  <c r="P20" i="62"/>
  <c r="K20" i="62"/>
  <c r="L20" i="62" s="1"/>
  <c r="O20" i="62"/>
  <c r="N20" i="62"/>
  <c r="N21" i="65"/>
  <c r="K25" i="74"/>
  <c r="L25" i="74" s="1"/>
  <c r="J25" i="74"/>
  <c r="M25" i="74" s="1"/>
  <c r="U19" i="65"/>
  <c r="Q19" i="65"/>
  <c r="P19" i="65"/>
  <c r="V19" i="65"/>
  <c r="T19" i="65"/>
  <c r="O19" i="65"/>
  <c r="W19" i="65"/>
  <c r="S19" i="65"/>
  <c r="R19" i="65"/>
  <c r="I23" i="68"/>
  <c r="O17" i="61"/>
  <c r="U17" i="61"/>
  <c r="N17" i="61"/>
  <c r="P17" i="61" s="1"/>
  <c r="Q17" i="61" s="1"/>
  <c r="R17" i="61"/>
  <c r="T17" i="61"/>
  <c r="S17" i="61"/>
  <c r="AP31" i="79"/>
  <c r="AK31" i="79"/>
  <c r="AN31" i="79"/>
  <c r="AQ31" i="79"/>
  <c r="AM31" i="79"/>
  <c r="AL31" i="79"/>
  <c r="AO31" i="79"/>
  <c r="P24" i="69"/>
  <c r="O24" i="69"/>
  <c r="R24" i="69"/>
  <c r="S24" i="69"/>
  <c r="Q24" i="69"/>
  <c r="AG43" i="79"/>
  <c r="AI37" i="79"/>
  <c r="AJ37" i="79" s="1"/>
  <c r="K21" i="68"/>
  <c r="N21" i="68"/>
  <c r="L21" i="68"/>
  <c r="M21" i="68"/>
  <c r="O21" i="68"/>
  <c r="P21" i="68"/>
  <c r="J21" i="68"/>
  <c r="P17" i="69"/>
  <c r="N17" i="69"/>
  <c r="O17" i="69"/>
  <c r="R17" i="69"/>
  <c r="Q17" i="69"/>
  <c r="S17" i="69"/>
  <c r="C37" i="91"/>
  <c r="F37" i="91" s="1"/>
  <c r="AI42" i="18"/>
  <c r="AJ42" i="18"/>
  <c r="AJ29" i="18"/>
  <c r="AI29" i="18"/>
  <c r="AJ32" i="18"/>
  <c r="AI32" i="18"/>
  <c r="N23" i="67"/>
  <c r="M28" i="70"/>
  <c r="L28" i="70"/>
  <c r="N28" i="70"/>
  <c r="M23" i="77"/>
  <c r="H23" i="77"/>
  <c r="F23" i="77"/>
  <c r="G23" i="77" s="1"/>
  <c r="Q18" i="59"/>
  <c r="V18" i="59"/>
  <c r="O18" i="59"/>
  <c r="T18" i="59"/>
  <c r="U18" i="59" s="1"/>
  <c r="P18" i="59"/>
  <c r="N18" i="59"/>
  <c r="S18" i="59"/>
  <c r="W18" i="59"/>
  <c r="R18" i="59"/>
  <c r="J19" i="62"/>
  <c r="I19" i="62"/>
  <c r="M25" i="77"/>
  <c r="F25" i="77"/>
  <c r="G25" i="77" s="1"/>
  <c r="H25" i="77"/>
  <c r="N20" i="59"/>
  <c r="W20" i="59"/>
  <c r="P20" i="59"/>
  <c r="R20" i="59"/>
  <c r="V20" i="59"/>
  <c r="S20" i="59"/>
  <c r="T20" i="59"/>
  <c r="U20" i="59" s="1"/>
  <c r="Q20" i="59"/>
  <c r="O20" i="59"/>
  <c r="AI39" i="18"/>
  <c r="AJ39" i="18"/>
  <c r="W27" i="59"/>
  <c r="P27" i="59"/>
  <c r="S27" i="59"/>
  <c r="Q27" i="59"/>
  <c r="N27" i="59"/>
  <c r="R27" i="59"/>
  <c r="T27" i="59"/>
  <c r="U27" i="59" s="1"/>
  <c r="V27" i="59"/>
  <c r="O27" i="59"/>
  <c r="Z52" i="50"/>
  <c r="X52" i="50"/>
  <c r="Y52" i="50"/>
  <c r="V52" i="50"/>
  <c r="W52" i="50"/>
  <c r="AB52" i="50"/>
  <c r="AA52" i="50"/>
  <c r="I20" i="60"/>
  <c r="O20" i="60"/>
  <c r="Q20" i="60"/>
  <c r="L20" i="60"/>
  <c r="M20" i="60"/>
  <c r="P20" i="60"/>
  <c r="N20" i="60"/>
  <c r="J20" i="60"/>
  <c r="K20" i="60"/>
  <c r="I19" i="72"/>
  <c r="P19" i="72"/>
  <c r="M19" i="72"/>
  <c r="O19" i="72"/>
  <c r="R19" i="72"/>
  <c r="N19" i="72"/>
  <c r="J19" i="72"/>
  <c r="L19" i="72"/>
  <c r="K19" i="72"/>
  <c r="Q19" i="72"/>
  <c r="W20" i="65"/>
  <c r="P20" i="65"/>
  <c r="S20" i="65"/>
  <c r="V20" i="65"/>
  <c r="U20" i="65"/>
  <c r="Q20" i="65"/>
  <c r="R20" i="65"/>
  <c r="T20" i="65"/>
  <c r="O20" i="65"/>
  <c r="N22" i="65"/>
  <c r="U21" i="67"/>
  <c r="P21" i="67"/>
  <c r="T21" i="67"/>
  <c r="S21" i="67"/>
  <c r="Q21" i="67"/>
  <c r="O21" i="67"/>
  <c r="R21" i="67"/>
  <c r="I26" i="77" l="1"/>
  <c r="J26" i="77" s="1"/>
  <c r="AD52" i="79"/>
  <c r="AE52" i="79"/>
  <c r="AF52" i="79"/>
  <c r="AC52" i="79"/>
  <c r="AG52" i="79" s="1"/>
  <c r="K26" i="77"/>
  <c r="L26" i="77" s="1"/>
  <c r="M26" i="77"/>
  <c r="K24" i="77"/>
  <c r="L24" i="77" s="1"/>
  <c r="M24" i="77"/>
  <c r="U25" i="63"/>
  <c r="R25" i="63"/>
  <c r="P25" i="63"/>
  <c r="T25" i="63"/>
  <c r="V25" i="63"/>
  <c r="W25" i="63"/>
  <c r="Q25" i="63"/>
  <c r="O25" i="63"/>
  <c r="S25" i="63"/>
  <c r="N25" i="63"/>
  <c r="K26" i="64"/>
  <c r="E24" i="74"/>
  <c r="M24" i="74" s="1"/>
  <c r="F24" i="74"/>
  <c r="G24" i="74" s="1"/>
  <c r="D26" i="74"/>
  <c r="H24" i="74"/>
  <c r="J23" i="66"/>
  <c r="N23" i="66"/>
  <c r="M23" i="66"/>
  <c r="R23" i="66"/>
  <c r="I23" i="66"/>
  <c r="O23" i="66"/>
  <c r="K23" i="66"/>
  <c r="P23" i="66"/>
  <c r="Q23" i="66"/>
  <c r="L23" i="66"/>
  <c r="O28" i="72"/>
  <c r="P28" i="72"/>
  <c r="K28" i="72"/>
  <c r="N28" i="72"/>
  <c r="R28" i="72"/>
  <c r="I28" i="72"/>
  <c r="L28" i="72"/>
  <c r="J28" i="72"/>
  <c r="M28" i="72"/>
  <c r="Q28" i="72"/>
  <c r="AM37" i="79"/>
  <c r="AL37" i="79"/>
  <c r="AO37" i="79"/>
  <c r="AN37" i="79"/>
  <c r="AK37" i="79"/>
  <c r="AP37" i="79"/>
  <c r="AQ37" i="79"/>
  <c r="I25" i="68"/>
  <c r="AG49" i="79"/>
  <c r="AI43" i="79"/>
  <c r="AJ43" i="79" s="1"/>
  <c r="AD58" i="79"/>
  <c r="AC58" i="79"/>
  <c r="AG58" i="79" s="1"/>
  <c r="AF58" i="79"/>
  <c r="AA64" i="79"/>
  <c r="AE58" i="79"/>
  <c r="Q19" i="69"/>
  <c r="N19" i="69"/>
  <c r="S19" i="69"/>
  <c r="R19" i="69"/>
  <c r="P19" i="69"/>
  <c r="O19" i="69"/>
  <c r="O21" i="65"/>
  <c r="P21" i="65"/>
  <c r="R21" i="65"/>
  <c r="U21" i="65"/>
  <c r="V21" i="65"/>
  <c r="W21" i="65"/>
  <c r="T21" i="65"/>
  <c r="S21" i="65"/>
  <c r="Q21" i="65"/>
  <c r="N23" i="65"/>
  <c r="O22" i="62"/>
  <c r="M22" i="62"/>
  <c r="K22" i="62"/>
  <c r="L22" i="62" s="1"/>
  <c r="N22" i="62"/>
  <c r="P22" i="62"/>
  <c r="U19" i="61"/>
  <c r="S19" i="61"/>
  <c r="O19" i="61"/>
  <c r="N19" i="61"/>
  <c r="P19" i="61" s="1"/>
  <c r="Q19" i="61" s="1"/>
  <c r="R19" i="61"/>
  <c r="T19" i="61"/>
  <c r="M23" i="68"/>
  <c r="L23" i="68"/>
  <c r="N23" i="68"/>
  <c r="J23" i="68"/>
  <c r="K23" i="68"/>
  <c r="P23" i="68"/>
  <c r="O23" i="68"/>
  <c r="G37" i="91"/>
  <c r="E37" i="91"/>
  <c r="C38" i="91"/>
  <c r="P52" i="19"/>
  <c r="J21" i="62"/>
  <c r="I21" i="62"/>
  <c r="N24" i="65"/>
  <c r="L21" i="72"/>
  <c r="I21" i="72"/>
  <c r="P21" i="72"/>
  <c r="M21" i="72"/>
  <c r="O21" i="72"/>
  <c r="K21" i="72"/>
  <c r="Q21" i="72"/>
  <c r="R21" i="72"/>
  <c r="N21" i="72"/>
  <c r="J21" i="72"/>
  <c r="T23" i="67"/>
  <c r="S23" i="67"/>
  <c r="O23" i="67"/>
  <c r="U23" i="67"/>
  <c r="R23" i="67"/>
  <c r="Q23" i="67"/>
  <c r="P23" i="67"/>
  <c r="S22" i="59"/>
  <c r="P22" i="59"/>
  <c r="Q22" i="59"/>
  <c r="T22" i="59"/>
  <c r="U22" i="59" s="1"/>
  <c r="R22" i="59"/>
  <c r="N22" i="59"/>
  <c r="W22" i="59"/>
  <c r="O22" i="59"/>
  <c r="V22" i="59"/>
  <c r="V22" i="65"/>
  <c r="S22" i="65"/>
  <c r="P22" i="65"/>
  <c r="O22" i="65"/>
  <c r="W22" i="65"/>
  <c r="T22" i="65"/>
  <c r="R22" i="65"/>
  <c r="Q22" i="65"/>
  <c r="U22" i="65"/>
  <c r="M26" i="70"/>
  <c r="N26" i="70"/>
  <c r="L26" i="70"/>
  <c r="I22" i="60"/>
  <c r="N22" i="60"/>
  <c r="L22" i="60"/>
  <c r="K22" i="60"/>
  <c r="M22" i="60"/>
  <c r="P22" i="60"/>
  <c r="J22" i="60"/>
  <c r="O22" i="60"/>
  <c r="Q22" i="60"/>
  <c r="N25" i="67"/>
  <c r="J28" i="70"/>
  <c r="I28" i="70"/>
  <c r="K28" i="70"/>
  <c r="L32" i="70"/>
  <c r="J32" i="70"/>
  <c r="N32" i="70"/>
  <c r="I32" i="70"/>
  <c r="M32" i="70"/>
  <c r="K32" i="70"/>
  <c r="AI33" i="18"/>
  <c r="AJ33" i="18"/>
  <c r="AI36" i="18"/>
  <c r="AJ36" i="18"/>
  <c r="Q25" i="66" l="1"/>
  <c r="O25" i="66"/>
  <c r="K25" i="66"/>
  <c r="M25" i="66"/>
  <c r="P25" i="66"/>
  <c r="J25" i="66"/>
  <c r="L25" i="66"/>
  <c r="R25" i="66"/>
  <c r="I25" i="66"/>
  <c r="N25" i="66"/>
  <c r="K28" i="64"/>
  <c r="C31" i="64"/>
  <c r="N29" i="63"/>
  <c r="Q29" i="63"/>
  <c r="S29" i="63"/>
  <c r="R29" i="63"/>
  <c r="V29" i="63"/>
  <c r="U29" i="63"/>
  <c r="W29" i="63"/>
  <c r="O29" i="63"/>
  <c r="T29" i="63"/>
  <c r="P29" i="63"/>
  <c r="H26" i="74"/>
  <c r="E26" i="74"/>
  <c r="M26" i="74" s="1"/>
  <c r="F26" i="74"/>
  <c r="G26" i="74" s="1"/>
  <c r="P21" i="69"/>
  <c r="N21" i="69"/>
  <c r="O21" i="69"/>
  <c r="Q21" i="69"/>
  <c r="R21" i="69"/>
  <c r="S21" i="69"/>
  <c r="T21" i="61"/>
  <c r="U21" i="61"/>
  <c r="R21" i="61"/>
  <c r="O21" i="61"/>
  <c r="N21" i="61"/>
  <c r="P21" i="61" s="1"/>
  <c r="Q21" i="61" s="1"/>
  <c r="S21" i="61"/>
  <c r="N25" i="65"/>
  <c r="I27" i="68"/>
  <c r="Q23" i="65"/>
  <c r="W23" i="65"/>
  <c r="T23" i="65"/>
  <c r="S23" i="65"/>
  <c r="R23" i="65"/>
  <c r="P23" i="65"/>
  <c r="O23" i="65"/>
  <c r="U23" i="65"/>
  <c r="V23" i="65"/>
  <c r="AL43" i="79"/>
  <c r="AK43" i="79"/>
  <c r="AN43" i="79"/>
  <c r="AM43" i="79"/>
  <c r="AP43" i="79"/>
  <c r="AO43" i="79"/>
  <c r="AQ43" i="79"/>
  <c r="L25" i="68"/>
  <c r="N25" i="68"/>
  <c r="O25" i="68"/>
  <c r="P25" i="68"/>
  <c r="K25" i="68"/>
  <c r="J25" i="68"/>
  <c r="M25" i="68"/>
  <c r="K24" i="62"/>
  <c r="L24" i="62" s="1"/>
  <c r="N24" i="62"/>
  <c r="P24" i="62"/>
  <c r="O24" i="62"/>
  <c r="M24" i="62"/>
  <c r="AE64" i="79"/>
  <c r="AD64" i="79"/>
  <c r="AF64" i="79"/>
  <c r="AA70" i="79"/>
  <c r="AC64" i="79"/>
  <c r="AG64" i="79" s="1"/>
  <c r="AG55" i="79"/>
  <c r="AI49" i="79"/>
  <c r="AJ49" i="79" s="1"/>
  <c r="F38" i="91"/>
  <c r="G38" i="91"/>
  <c r="E38" i="91"/>
  <c r="J37" i="91"/>
  <c r="I37" i="91"/>
  <c r="H37" i="91"/>
  <c r="AG50" i="18"/>
  <c r="AD50" i="18"/>
  <c r="AB50" i="18"/>
  <c r="W50" i="18"/>
  <c r="Z50" i="18"/>
  <c r="V50" i="18"/>
  <c r="AH50" i="18"/>
  <c r="X50" i="18"/>
  <c r="AF50" i="18"/>
  <c r="Y50" i="18"/>
  <c r="AC50" i="18"/>
  <c r="AA50" i="18"/>
  <c r="AB50" i="20"/>
  <c r="AA50" i="20"/>
  <c r="X50" i="20"/>
  <c r="V50" i="20"/>
  <c r="AC50" i="20"/>
  <c r="AD50" i="20"/>
  <c r="W50" i="20"/>
  <c r="Y50" i="20"/>
  <c r="Z50" i="20"/>
  <c r="S52" i="19"/>
  <c r="T52" i="19"/>
  <c r="R52" i="19"/>
  <c r="U52" i="19" s="1"/>
  <c r="F53" i="19"/>
  <c r="Y50" i="21"/>
  <c r="AA50" i="21"/>
  <c r="AC50" i="21"/>
  <c r="W50" i="21"/>
  <c r="Z50" i="21"/>
  <c r="X50" i="21"/>
  <c r="AB50" i="21"/>
  <c r="AD50" i="21"/>
  <c r="AE50" i="21"/>
  <c r="V50" i="21"/>
  <c r="F53" i="21"/>
  <c r="P23" i="72"/>
  <c r="L23" i="72"/>
  <c r="N23" i="72"/>
  <c r="O23" i="72"/>
  <c r="J23" i="72"/>
  <c r="K23" i="72"/>
  <c r="Q23" i="72"/>
  <c r="R23" i="72"/>
  <c r="I23" i="72"/>
  <c r="M23" i="72"/>
  <c r="AI40" i="18"/>
  <c r="AJ40" i="18"/>
  <c r="S24" i="59"/>
  <c r="N24" i="59"/>
  <c r="T24" i="59"/>
  <c r="U24" i="59" s="1"/>
  <c r="V24" i="59"/>
  <c r="O24" i="59"/>
  <c r="P24" i="59"/>
  <c r="Q24" i="59"/>
  <c r="W24" i="59"/>
  <c r="R24" i="59"/>
  <c r="AI37" i="18"/>
  <c r="AJ37" i="18"/>
  <c r="AG51" i="22"/>
  <c r="X51" i="22"/>
  <c r="Z51" i="22"/>
  <c r="V51" i="22"/>
  <c r="AI51" i="22"/>
  <c r="AB51" i="22"/>
  <c r="Y51" i="22"/>
  <c r="W51" i="22"/>
  <c r="AH51" i="22"/>
  <c r="K26" i="70"/>
  <c r="I26" i="70"/>
  <c r="J26" i="70"/>
  <c r="I24" i="60"/>
  <c r="K24" i="60"/>
  <c r="N24" i="60"/>
  <c r="J24" i="60"/>
  <c r="Q24" i="60"/>
  <c r="O24" i="60"/>
  <c r="M24" i="60"/>
  <c r="L24" i="60"/>
  <c r="P24" i="60"/>
  <c r="AI47" i="18"/>
  <c r="AJ47" i="18"/>
  <c r="I23" i="62"/>
  <c r="J23" i="62"/>
  <c r="N26" i="65"/>
  <c r="O25" i="67"/>
  <c r="U25" i="67"/>
  <c r="R25" i="67"/>
  <c r="T25" i="67"/>
  <c r="Q25" i="67"/>
  <c r="S25" i="67"/>
  <c r="P25" i="67"/>
  <c r="N29" i="67"/>
  <c r="S24" i="65"/>
  <c r="O24" i="65"/>
  <c r="R24" i="65"/>
  <c r="V24" i="65"/>
  <c r="Q24" i="65"/>
  <c r="T24" i="65"/>
  <c r="U24" i="65"/>
  <c r="W24" i="65"/>
  <c r="P24" i="65"/>
  <c r="R27" i="66" l="1"/>
  <c r="M27" i="66"/>
  <c r="I27" i="66"/>
  <c r="N27" i="66"/>
  <c r="J27" i="66"/>
  <c r="K27" i="66"/>
  <c r="Q27" i="66"/>
  <c r="P27" i="66"/>
  <c r="L27" i="66"/>
  <c r="O27" i="66"/>
  <c r="G31" i="64"/>
  <c r="E31" i="64"/>
  <c r="H31" i="64" s="1"/>
  <c r="F31" i="64"/>
  <c r="N23" i="69"/>
  <c r="S23" i="69"/>
  <c r="Q23" i="69"/>
  <c r="O23" i="69"/>
  <c r="R23" i="69"/>
  <c r="P23" i="69"/>
  <c r="N29" i="65"/>
  <c r="R23" i="61"/>
  <c r="U23" i="61"/>
  <c r="S23" i="61"/>
  <c r="O23" i="61"/>
  <c r="T23" i="61"/>
  <c r="N23" i="61"/>
  <c r="P23" i="61" s="1"/>
  <c r="Q23" i="61" s="1"/>
  <c r="C31" i="68"/>
  <c r="AK49" i="79"/>
  <c r="AM49" i="79"/>
  <c r="AQ49" i="79"/>
  <c r="AP49" i="79"/>
  <c r="AL49" i="79"/>
  <c r="AO49" i="79"/>
  <c r="AN49" i="79"/>
  <c r="O25" i="65"/>
  <c r="V25" i="65"/>
  <c r="U25" i="65"/>
  <c r="S25" i="65"/>
  <c r="Q25" i="65"/>
  <c r="W25" i="65"/>
  <c r="P25" i="65"/>
  <c r="T25" i="65"/>
  <c r="R25" i="65"/>
  <c r="AG61" i="79"/>
  <c r="AI55" i="79"/>
  <c r="AJ55" i="79" s="1"/>
  <c r="P27" i="68"/>
  <c r="L27" i="68"/>
  <c r="K27" i="68"/>
  <c r="O27" i="68"/>
  <c r="J27" i="68"/>
  <c r="M27" i="68"/>
  <c r="N27" i="68"/>
  <c r="AC70" i="79"/>
  <c r="AG70" i="79" s="1"/>
  <c r="AF70" i="79"/>
  <c r="AE70" i="79"/>
  <c r="AD70" i="79"/>
  <c r="C31" i="62"/>
  <c r="I29" i="68"/>
  <c r="M26" i="62"/>
  <c r="P26" i="62"/>
  <c r="N26" i="62"/>
  <c r="O26" i="62"/>
  <c r="K26" i="62"/>
  <c r="L26" i="62" s="1"/>
  <c r="I38" i="91"/>
  <c r="H38" i="91"/>
  <c r="J38" i="91"/>
  <c r="I53" i="19"/>
  <c r="H53" i="19"/>
  <c r="U53" i="19" s="1"/>
  <c r="J53" i="19"/>
  <c r="K53" i="19" s="1"/>
  <c r="AC52" i="19"/>
  <c r="AD52" i="19"/>
  <c r="AB52" i="19"/>
  <c r="AE52" i="19"/>
  <c r="AA52" i="19"/>
  <c r="AC51" i="19"/>
  <c r="AA51" i="19"/>
  <c r="AE51" i="19"/>
  <c r="AB51" i="19"/>
  <c r="AD51" i="19"/>
  <c r="H53" i="21"/>
  <c r="U53" i="21" s="1"/>
  <c r="I53" i="21"/>
  <c r="J53" i="21"/>
  <c r="K53" i="21" s="1"/>
  <c r="X51" i="21"/>
  <c r="Z51" i="21"/>
  <c r="AE51" i="21"/>
  <c r="AD51" i="21"/>
  <c r="AA51" i="21"/>
  <c r="W51" i="21"/>
  <c r="AB51" i="21"/>
  <c r="Y51" i="21"/>
  <c r="V51" i="21"/>
  <c r="AC51" i="21"/>
  <c r="W50" i="22"/>
  <c r="Z50" i="22"/>
  <c r="AG50" i="22"/>
  <c r="AB50" i="22"/>
  <c r="AI50" i="22"/>
  <c r="Y50" i="22"/>
  <c r="AH50" i="22"/>
  <c r="X50" i="22"/>
  <c r="F53" i="22"/>
  <c r="F53" i="50"/>
  <c r="N30" i="70"/>
  <c r="L30" i="70"/>
  <c r="M30" i="70"/>
  <c r="T29" i="67"/>
  <c r="S29" i="67"/>
  <c r="R29" i="67"/>
  <c r="O29" i="67"/>
  <c r="Q29" i="67"/>
  <c r="U29" i="67"/>
  <c r="P29" i="67"/>
  <c r="L26" i="60"/>
  <c r="Q26" i="60"/>
  <c r="J26" i="60"/>
  <c r="K26" i="60"/>
  <c r="M26" i="60"/>
  <c r="P26" i="60"/>
  <c r="O26" i="60"/>
  <c r="I26" i="60"/>
  <c r="N26" i="60"/>
  <c r="T26" i="59"/>
  <c r="U26" i="59" s="1"/>
  <c r="W26" i="59"/>
  <c r="R26" i="59"/>
  <c r="P26" i="59"/>
  <c r="N26" i="59"/>
  <c r="Q26" i="59"/>
  <c r="S26" i="59"/>
  <c r="O26" i="59"/>
  <c r="V26" i="59"/>
  <c r="Q25" i="72"/>
  <c r="N25" i="72"/>
  <c r="M25" i="72"/>
  <c r="I25" i="72"/>
  <c r="R25" i="72"/>
  <c r="O25" i="72"/>
  <c r="J25" i="72"/>
  <c r="L25" i="72"/>
  <c r="P25" i="72"/>
  <c r="K25" i="72"/>
  <c r="P52" i="22"/>
  <c r="J25" i="62"/>
  <c r="I25" i="62"/>
  <c r="V50" i="50"/>
  <c r="Z50" i="50"/>
  <c r="X50" i="50"/>
  <c r="AA50" i="50"/>
  <c r="W50" i="50"/>
  <c r="AB50" i="50"/>
  <c r="P52" i="21"/>
  <c r="P52" i="20"/>
  <c r="AJ41" i="18"/>
  <c r="AI41" i="18"/>
  <c r="P52" i="18"/>
  <c r="S26" i="65"/>
  <c r="V26" i="65"/>
  <c r="T26" i="65"/>
  <c r="W26" i="65"/>
  <c r="O26" i="65"/>
  <c r="R26" i="65"/>
  <c r="U26" i="65"/>
  <c r="Q26" i="65"/>
  <c r="P26" i="65"/>
  <c r="AF51" i="18"/>
  <c r="Z51" i="18"/>
  <c r="W51" i="18"/>
  <c r="X51" i="18"/>
  <c r="AC51" i="18"/>
  <c r="AB51" i="18"/>
  <c r="AA51" i="18"/>
  <c r="AH51" i="18"/>
  <c r="V51" i="18"/>
  <c r="Y51" i="18"/>
  <c r="AG51" i="18"/>
  <c r="AD51" i="18"/>
  <c r="AE51" i="18" s="1"/>
  <c r="F53" i="20"/>
  <c r="I29" i="66" l="1"/>
  <c r="O29" i="66"/>
  <c r="J29" i="66"/>
  <c r="P29" i="66"/>
  <c r="K29" i="66"/>
  <c r="Q29" i="66"/>
  <c r="L29" i="66"/>
  <c r="R29" i="66"/>
  <c r="M29" i="66"/>
  <c r="N29" i="66"/>
  <c r="L31" i="64"/>
  <c r="I31" i="64"/>
  <c r="J31" i="64"/>
  <c r="M31" i="64"/>
  <c r="N31" i="64"/>
  <c r="O31" i="64" s="1"/>
  <c r="P31" i="64"/>
  <c r="E31" i="62"/>
  <c r="H31" i="62" s="1"/>
  <c r="G31" i="62"/>
  <c r="F31" i="62"/>
  <c r="O25" i="61"/>
  <c r="U25" i="61"/>
  <c r="S25" i="61"/>
  <c r="R25" i="61"/>
  <c r="T25" i="61"/>
  <c r="N25" i="61"/>
  <c r="P25" i="61" s="1"/>
  <c r="Q25" i="61" s="1"/>
  <c r="AQ55" i="79"/>
  <c r="AP55" i="79"/>
  <c r="AO55" i="79"/>
  <c r="AL55" i="79"/>
  <c r="AM55" i="79"/>
  <c r="AK55" i="79"/>
  <c r="AN55" i="79"/>
  <c r="Q29" i="65"/>
  <c r="O29" i="65"/>
  <c r="U29" i="65"/>
  <c r="R29" i="65"/>
  <c r="T29" i="65"/>
  <c r="S29" i="65"/>
  <c r="P29" i="65"/>
  <c r="V29" i="65"/>
  <c r="W29" i="65"/>
  <c r="N29" i="68"/>
  <c r="O29" i="68"/>
  <c r="P29" i="68"/>
  <c r="M29" i="68"/>
  <c r="L29" i="68"/>
  <c r="J29" i="68"/>
  <c r="K29" i="68"/>
  <c r="O28" i="62"/>
  <c r="N28" i="62"/>
  <c r="M28" i="62"/>
  <c r="K28" i="62"/>
  <c r="L28" i="62" s="1"/>
  <c r="P28" i="62"/>
  <c r="AG67" i="79"/>
  <c r="AI61" i="79"/>
  <c r="AJ61" i="79" s="1"/>
  <c r="R25" i="69"/>
  <c r="N25" i="69"/>
  <c r="Q25" i="69"/>
  <c r="S25" i="69"/>
  <c r="O25" i="69"/>
  <c r="P25" i="69"/>
  <c r="G31" i="68"/>
  <c r="F31" i="68"/>
  <c r="E31" i="68"/>
  <c r="H31" i="68" s="1"/>
  <c r="I31" i="68" s="1"/>
  <c r="AA51" i="50"/>
  <c r="Z51" i="50"/>
  <c r="W51" i="50"/>
  <c r="V51" i="50"/>
  <c r="X51" i="50"/>
  <c r="AB51" i="50"/>
  <c r="Y51" i="50"/>
  <c r="X51" i="20"/>
  <c r="W51" i="20"/>
  <c r="V51" i="20"/>
  <c r="AC51" i="20"/>
  <c r="Y51" i="20"/>
  <c r="AB51" i="20"/>
  <c r="AA51" i="20"/>
  <c r="Z51" i="20"/>
  <c r="AD51" i="20"/>
  <c r="AC53" i="19"/>
  <c r="AA53" i="19"/>
  <c r="AB53" i="19"/>
  <c r="AD53" i="19"/>
  <c r="AE53" i="19"/>
  <c r="AC53" i="21"/>
  <c r="AD53" i="21"/>
  <c r="AB53" i="21"/>
  <c r="W53" i="21"/>
  <c r="AA53" i="21"/>
  <c r="AE53" i="21"/>
  <c r="X53" i="21"/>
  <c r="Z53" i="21"/>
  <c r="V53" i="21"/>
  <c r="Y53" i="21"/>
  <c r="I53" i="22"/>
  <c r="H53" i="22"/>
  <c r="U53" i="22" s="1"/>
  <c r="J53" i="22"/>
  <c r="K53" i="22" s="1"/>
  <c r="F53" i="18"/>
  <c r="C32" i="60"/>
  <c r="T52" i="22"/>
  <c r="R52" i="22"/>
  <c r="U52" i="22" s="1"/>
  <c r="S52" i="22"/>
  <c r="J28" i="60"/>
  <c r="P28" i="60"/>
  <c r="N28" i="60"/>
  <c r="M28" i="60"/>
  <c r="O28" i="60"/>
  <c r="Q28" i="60"/>
  <c r="K28" i="60"/>
  <c r="L28" i="60"/>
  <c r="I28" i="60"/>
  <c r="S52" i="20"/>
  <c r="R52" i="20"/>
  <c r="U52" i="20" s="1"/>
  <c r="T52" i="20"/>
  <c r="H53" i="20"/>
  <c r="U53" i="20" s="1"/>
  <c r="I53" i="20"/>
  <c r="J53" i="20"/>
  <c r="K53" i="20" s="1"/>
  <c r="T52" i="18"/>
  <c r="S52" i="18"/>
  <c r="R52" i="18"/>
  <c r="C31" i="66"/>
  <c r="Q27" i="72"/>
  <c r="M27" i="72"/>
  <c r="I27" i="72"/>
  <c r="O27" i="72"/>
  <c r="L27" i="72"/>
  <c r="K27" i="72"/>
  <c r="J27" i="72"/>
  <c r="R27" i="72"/>
  <c r="P27" i="72"/>
  <c r="N27" i="72"/>
  <c r="AD50" i="19"/>
  <c r="AC50" i="19"/>
  <c r="AA50" i="19"/>
  <c r="AB50" i="19"/>
  <c r="AE50" i="19"/>
  <c r="K30" i="70"/>
  <c r="I30" i="70"/>
  <c r="J30" i="70"/>
  <c r="J53" i="50"/>
  <c r="K53" i="50" s="1"/>
  <c r="I53" i="50"/>
  <c r="H53" i="50"/>
  <c r="U53" i="50" s="1"/>
  <c r="AI48" i="18"/>
  <c r="AJ48" i="18"/>
  <c r="I27" i="62"/>
  <c r="J27" i="62"/>
  <c r="S52" i="21"/>
  <c r="T52" i="21"/>
  <c r="R52" i="21"/>
  <c r="U52" i="21" s="1"/>
  <c r="R31" i="64" l="1"/>
  <c r="Q31" i="64"/>
  <c r="AI67" i="79"/>
  <c r="AJ67" i="79" s="1"/>
  <c r="AG73" i="79"/>
  <c r="AI73" i="79" s="1"/>
  <c r="AJ73" i="79" s="1"/>
  <c r="AQ61" i="79"/>
  <c r="AO61" i="79"/>
  <c r="AN61" i="79"/>
  <c r="AM61" i="79"/>
  <c r="AP61" i="79"/>
  <c r="AL61" i="79"/>
  <c r="AK61" i="79"/>
  <c r="R29" i="61"/>
  <c r="U29" i="61"/>
  <c r="O29" i="61"/>
  <c r="N29" i="61"/>
  <c r="P29" i="61" s="1"/>
  <c r="Q29" i="61" s="1"/>
  <c r="T29" i="61"/>
  <c r="S29" i="61"/>
  <c r="P31" i="68"/>
  <c r="J31" i="68"/>
  <c r="M31" i="68"/>
  <c r="L31" i="68"/>
  <c r="K31" i="68"/>
  <c r="N31" i="68"/>
  <c r="O31" i="68"/>
  <c r="P27" i="69"/>
  <c r="S27" i="69"/>
  <c r="Q27" i="69"/>
  <c r="R27" i="69"/>
  <c r="O27" i="69"/>
  <c r="N27" i="69"/>
  <c r="J31" i="62"/>
  <c r="I31" i="62"/>
  <c r="AG53" i="22"/>
  <c r="Z53" i="22"/>
  <c r="AI53" i="22"/>
  <c r="AB53" i="22"/>
  <c r="AH53" i="22"/>
  <c r="Z52" i="22"/>
  <c r="AG52" i="22"/>
  <c r="AH52" i="22"/>
  <c r="AB52" i="22"/>
  <c r="AI52" i="22"/>
  <c r="Z53" i="20"/>
  <c r="AA53" i="20"/>
  <c r="X53" i="20"/>
  <c r="AC53" i="20"/>
  <c r="Y53" i="20"/>
  <c r="AD53" i="20"/>
  <c r="V53" i="20"/>
  <c r="W53" i="20"/>
  <c r="AB53" i="20"/>
  <c r="E32" i="60"/>
  <c r="H32" i="60" s="1"/>
  <c r="G32" i="60"/>
  <c r="F32" i="60"/>
  <c r="F31" i="66"/>
  <c r="G31" i="66"/>
  <c r="E31" i="66"/>
  <c r="H31" i="66" s="1"/>
  <c r="AC52" i="20"/>
  <c r="X52" i="20"/>
  <c r="W52" i="20"/>
  <c r="Z52" i="20"/>
  <c r="AD52" i="20"/>
  <c r="AB52" i="20"/>
  <c r="V52" i="20"/>
  <c r="AA52" i="20"/>
  <c r="Y52" i="20"/>
  <c r="J29" i="72"/>
  <c r="N29" i="72"/>
  <c r="Q29" i="72"/>
  <c r="I29" i="72"/>
  <c r="O29" i="72"/>
  <c r="P29" i="72"/>
  <c r="M29" i="72"/>
  <c r="R29" i="72"/>
  <c r="L29" i="72"/>
  <c r="K29" i="72"/>
  <c r="W53" i="50"/>
  <c r="AA53" i="50"/>
  <c r="V53" i="50"/>
  <c r="Z53" i="50"/>
  <c r="X53" i="50"/>
  <c r="AB53" i="50"/>
  <c r="Y53" i="50"/>
  <c r="X52" i="22"/>
  <c r="X53" i="22"/>
  <c r="J53" i="18"/>
  <c r="K53" i="18" s="1"/>
  <c r="I53" i="18"/>
  <c r="H53" i="18"/>
  <c r="U53" i="18" s="1"/>
  <c r="U52" i="18"/>
  <c r="AE52" i="18"/>
  <c r="AD52" i="18"/>
  <c r="AJ49" i="18"/>
  <c r="AI49" i="18"/>
  <c r="Y52" i="22"/>
  <c r="Y53" i="22"/>
  <c r="W52" i="22"/>
  <c r="W53" i="22"/>
  <c r="J29" i="62"/>
  <c r="K30" i="62"/>
  <c r="L30" i="62" s="1"/>
  <c r="I29" i="62"/>
  <c r="M30" i="62"/>
  <c r="P30" i="62"/>
  <c r="O30" i="62"/>
  <c r="N30" i="62"/>
  <c r="AC52" i="21"/>
  <c r="AA52" i="21"/>
  <c r="AE52" i="21"/>
  <c r="V52" i="21"/>
  <c r="X52" i="21"/>
  <c r="Z52" i="21"/>
  <c r="AB52" i="21"/>
  <c r="W52" i="21"/>
  <c r="Y52" i="21"/>
  <c r="AD52" i="21"/>
  <c r="V53" i="22"/>
  <c r="V52" i="22"/>
  <c r="P30" i="60"/>
  <c r="Q30" i="60"/>
  <c r="L30" i="60"/>
  <c r="K30" i="60"/>
  <c r="J30" i="60"/>
  <c r="M30" i="60"/>
  <c r="O30" i="60"/>
  <c r="I30" i="60"/>
  <c r="N30" i="60"/>
  <c r="AK73" i="79" l="1"/>
  <c r="AN73" i="79"/>
  <c r="AL73" i="79"/>
  <c r="AP73" i="79"/>
  <c r="AQ73" i="79"/>
  <c r="AO73" i="79"/>
  <c r="AM73" i="79"/>
  <c r="AQ67" i="79"/>
  <c r="AO67" i="79"/>
  <c r="AM67" i="79"/>
  <c r="AL67" i="79"/>
  <c r="AK67" i="79"/>
  <c r="AP67" i="79"/>
  <c r="AN67" i="79"/>
  <c r="AC53" i="18"/>
  <c r="AG53" i="18"/>
  <c r="V53" i="18"/>
  <c r="Y53" i="18"/>
  <c r="AA53" i="18"/>
  <c r="Z53" i="18"/>
  <c r="X53" i="18"/>
  <c r="AB53" i="18"/>
  <c r="AI53" i="18"/>
  <c r="AJ53" i="18"/>
  <c r="AH53" i="18"/>
  <c r="AF53" i="18"/>
  <c r="W53" i="18"/>
  <c r="R31" i="66"/>
  <c r="P31" i="66"/>
  <c r="K31" i="66"/>
  <c r="N31" i="66"/>
  <c r="Q31" i="66"/>
  <c r="J31" i="66"/>
  <c r="M31" i="66"/>
  <c r="L31" i="66"/>
  <c r="I31" i="66"/>
  <c r="O31" i="66"/>
  <c r="AB52" i="18"/>
  <c r="V52" i="18"/>
  <c r="Y52" i="18"/>
  <c r="X52" i="18"/>
  <c r="AC52" i="18"/>
  <c r="AJ52" i="18"/>
  <c r="AI52" i="18"/>
  <c r="AH52" i="18"/>
  <c r="Z52" i="18"/>
  <c r="AG52" i="18"/>
  <c r="AF52" i="18"/>
  <c r="AA52" i="18"/>
  <c r="W52" i="18"/>
  <c r="I32" i="60"/>
  <c r="J32" i="60"/>
  <c r="P32" i="60"/>
  <c r="O32" i="60"/>
  <c r="Q32" i="60"/>
  <c r="M32" i="60"/>
  <c r="N32" i="60"/>
  <c r="K32" i="60"/>
  <c r="L32" i="60"/>
</calcChain>
</file>

<file path=xl/sharedStrings.xml><?xml version="1.0" encoding="utf-8"?>
<sst xmlns="http://schemas.openxmlformats.org/spreadsheetml/2006/main" count="5605" uniqueCount="1700">
  <si>
    <t xml:space="preserve">                                  TOKYO OFFICE</t>
    <phoneticPr fontId="38"/>
  </si>
  <si>
    <t>OSAKA OFFICE</t>
    <phoneticPr fontId="38"/>
  </si>
  <si>
    <t xml:space="preserve">                                  NISHIKANDA YS BLDG. 4TH FLOOR,</t>
    <phoneticPr fontId="38"/>
  </si>
  <si>
    <t xml:space="preserve">3RD FLOOR, CREATORS BLDG. </t>
    <phoneticPr fontId="38"/>
  </si>
  <si>
    <t xml:space="preserve">                                  3-3-12, NISHIKANDA</t>
    <phoneticPr fontId="38"/>
  </si>
  <si>
    <t>2-2-27, KITAHORIE,NISHI-KU,</t>
    <phoneticPr fontId="38"/>
  </si>
  <si>
    <t xml:space="preserve">                                  CHIYODA-KU, TOKYO 101-0065</t>
    <phoneticPr fontId="38"/>
  </si>
  <si>
    <t>OSAKA 550-0014</t>
    <phoneticPr fontId="38"/>
  </si>
  <si>
    <t>輸出混載スケジュール</t>
    <phoneticPr fontId="38"/>
  </si>
  <si>
    <t>オーストラリア</t>
    <phoneticPr fontId="38"/>
  </si>
  <si>
    <t>Adelaide / Brisbane / Fremantle / Melbourne / Sydney</t>
    <phoneticPr fontId="38"/>
  </si>
  <si>
    <t>Page.1</t>
    <phoneticPr fontId="38"/>
  </si>
  <si>
    <t>中南米</t>
    <rPh sb="0" eb="3">
      <t>チュウナンベイ</t>
    </rPh>
    <phoneticPr fontId="38"/>
  </si>
  <si>
    <t>コロンビア</t>
    <phoneticPr fontId="38"/>
  </si>
  <si>
    <t>Barranquilla / Cartagena</t>
    <phoneticPr fontId="38"/>
  </si>
  <si>
    <t>Page.19(KOB)</t>
    <phoneticPr fontId="38"/>
  </si>
  <si>
    <t>ニュージーランド</t>
    <phoneticPr fontId="38"/>
  </si>
  <si>
    <t xml:space="preserve">Auckland / Christchurch / Lytterton / Wellington </t>
    <phoneticPr fontId="38"/>
  </si>
  <si>
    <t>Page.2</t>
    <phoneticPr fontId="38"/>
  </si>
  <si>
    <t>(HKG経由/
Colon経由)</t>
    <rPh sb="4" eb="6">
      <t>ケイユ</t>
    </rPh>
    <phoneticPr fontId="38"/>
  </si>
  <si>
    <t>パシフィックアイランド
（AKL経由）</t>
  </si>
  <si>
    <t>パシフィックアイランド</t>
    <phoneticPr fontId="38"/>
  </si>
  <si>
    <t>Apia (W.Samoa) / Funafuti (Tuvalu) / Futuna (Futuna Island) / Honiara (Solomon Is) / Honolulu (U.S.A, Hw) / Lae (Paoua New Guinea) / Lautoka (Fiji) / Niue (Niue) / Norfolk Island (Norfolk Is) / Noumea (New Caledonia) / Nuku'alofa (Tonga) / Pago Pago (American Samoa) / Papeete (Tahiti) / Port Moresby (Papua New Guinea) / Rarotonga (Cook Islands) / Santo (Vanuatu) / Suva (Fiji) / Tarawa (Kiribati) / Vila (Vanuatu) / Wallis (Wallis Island)</t>
    <phoneticPr fontId="38"/>
  </si>
  <si>
    <t>ガイアナ</t>
    <phoneticPr fontId="38"/>
  </si>
  <si>
    <t>Georgetown</t>
    <phoneticPr fontId="38"/>
  </si>
  <si>
    <t>Page.20(TYO)</t>
    <phoneticPr fontId="38"/>
  </si>
  <si>
    <t>シンガポール</t>
    <phoneticPr fontId="38"/>
  </si>
  <si>
    <t>Singapore</t>
    <phoneticPr fontId="38"/>
  </si>
  <si>
    <t>Page.3</t>
    <phoneticPr fontId="38"/>
  </si>
  <si>
    <t>スリナメ</t>
    <phoneticPr fontId="38"/>
  </si>
  <si>
    <t>Paramaribo</t>
    <phoneticPr fontId="38"/>
  </si>
  <si>
    <t>オセアニア</t>
    <phoneticPr fontId="38"/>
  </si>
  <si>
    <t>Adelaide / Fremantle</t>
    <phoneticPr fontId="38"/>
  </si>
  <si>
    <t>Page.4</t>
    <phoneticPr fontId="38"/>
  </si>
  <si>
    <t>グアテマラ</t>
    <phoneticPr fontId="38"/>
  </si>
  <si>
    <t>Guatemala City</t>
    <phoneticPr fontId="38"/>
  </si>
  <si>
    <t>（SIN経由）</t>
    <rPh sb="4" eb="6">
      <t>ケイユ</t>
    </rPh>
    <phoneticPr fontId="38"/>
  </si>
  <si>
    <t>Auckland / Lytterton</t>
    <phoneticPr fontId="38"/>
  </si>
  <si>
    <t>コスタリカ</t>
    <phoneticPr fontId="38"/>
  </si>
  <si>
    <t>San Jose / Puerto Cardera</t>
    <phoneticPr fontId="38"/>
  </si>
  <si>
    <t>パプアニューギニア</t>
    <phoneticPr fontId="38"/>
  </si>
  <si>
    <t>Lae / Port Moresby</t>
    <phoneticPr fontId="38"/>
  </si>
  <si>
    <t>パナマ</t>
    <phoneticPr fontId="38"/>
  </si>
  <si>
    <t>Colon Free Zone</t>
    <phoneticPr fontId="38"/>
  </si>
  <si>
    <t>Page.21(KOB)</t>
    <phoneticPr fontId="38"/>
  </si>
  <si>
    <t>東南アジア</t>
    <rPh sb="0" eb="2">
      <t>トウナン</t>
    </rPh>
    <phoneticPr fontId="38"/>
  </si>
  <si>
    <t>インドネシア</t>
    <phoneticPr fontId="38"/>
  </si>
  <si>
    <t>Belawan / Jakarta / Semarang / Surabaya</t>
    <phoneticPr fontId="38"/>
  </si>
  <si>
    <t>Page.5</t>
    <phoneticPr fontId="38"/>
  </si>
  <si>
    <t>（HKG経由）</t>
    <phoneticPr fontId="38"/>
  </si>
  <si>
    <t>Buenaventure</t>
    <phoneticPr fontId="38"/>
  </si>
  <si>
    <t>（SIN経由）</t>
    <phoneticPr fontId="38"/>
  </si>
  <si>
    <t>マレーシア</t>
    <phoneticPr fontId="38"/>
  </si>
  <si>
    <t>Pasir Gudang / Penang / Port Kelang</t>
    <phoneticPr fontId="38"/>
  </si>
  <si>
    <t>ペルー</t>
    <phoneticPr fontId="38"/>
  </si>
  <si>
    <t>Callao</t>
    <phoneticPr fontId="38"/>
  </si>
  <si>
    <t>Page.22(TYO)</t>
    <phoneticPr fontId="38"/>
  </si>
  <si>
    <t>カンボジア</t>
    <phoneticPr fontId="38"/>
  </si>
  <si>
    <t>Shihonoukville</t>
    <phoneticPr fontId="38"/>
  </si>
  <si>
    <t>アルゼンチン</t>
    <phoneticPr fontId="38"/>
  </si>
  <si>
    <t>Buenos Aires</t>
    <phoneticPr fontId="38"/>
  </si>
  <si>
    <t>ブルネイ</t>
    <phoneticPr fontId="38"/>
  </si>
  <si>
    <t>Muara</t>
    <phoneticPr fontId="38"/>
  </si>
  <si>
    <t>ウルグアイ</t>
    <phoneticPr fontId="38"/>
  </si>
  <si>
    <t>Montevideo</t>
    <phoneticPr fontId="38"/>
  </si>
  <si>
    <t>タイ</t>
    <phoneticPr fontId="38"/>
  </si>
  <si>
    <t>Bangkok / Leam Chabang</t>
    <phoneticPr fontId="38"/>
  </si>
  <si>
    <t>パラグアイ</t>
    <phoneticPr fontId="38"/>
  </si>
  <si>
    <t>Asuncion</t>
    <phoneticPr fontId="38"/>
  </si>
  <si>
    <t>フィリピン</t>
    <phoneticPr fontId="38"/>
  </si>
  <si>
    <t>Cebu / Manila</t>
    <phoneticPr fontId="38"/>
  </si>
  <si>
    <t>エクアドル</t>
    <phoneticPr fontId="38"/>
  </si>
  <si>
    <t>Guayaquil</t>
    <phoneticPr fontId="38"/>
  </si>
  <si>
    <t>ベトナム</t>
    <phoneticPr fontId="38"/>
  </si>
  <si>
    <t>Haiphong / Ho Chi Minh</t>
    <phoneticPr fontId="38"/>
  </si>
  <si>
    <t>チリ</t>
    <phoneticPr fontId="38"/>
  </si>
  <si>
    <t>Valparaiso</t>
    <phoneticPr fontId="38"/>
  </si>
  <si>
    <t>中東/アフリカ</t>
    <rPh sb="0" eb="2">
      <t>チュウトウ</t>
    </rPh>
    <phoneticPr fontId="38"/>
  </si>
  <si>
    <t>アラブ首長国連邦</t>
    <rPh sb="3" eb="5">
      <t>シュチョウ</t>
    </rPh>
    <rPh sb="5" eb="6">
      <t>コク</t>
    </rPh>
    <rPh sb="6" eb="8">
      <t>レンポウ</t>
    </rPh>
    <phoneticPr fontId="38"/>
  </si>
  <si>
    <t>Dubai (Jebel Ali)</t>
    <phoneticPr fontId="38"/>
  </si>
  <si>
    <t>Page.6</t>
    <phoneticPr fontId="38"/>
  </si>
  <si>
    <t>ブラジル</t>
    <phoneticPr fontId="38"/>
  </si>
  <si>
    <t>Paranagua</t>
    <phoneticPr fontId="38"/>
  </si>
  <si>
    <t>モーリシャス</t>
    <phoneticPr fontId="38"/>
  </si>
  <si>
    <t>Port Louis</t>
    <phoneticPr fontId="38"/>
  </si>
  <si>
    <t>ヨーロッパ</t>
    <phoneticPr fontId="38"/>
  </si>
  <si>
    <t>ドイツ</t>
    <phoneticPr fontId="38"/>
  </si>
  <si>
    <t>Hamburg</t>
    <phoneticPr fontId="38"/>
  </si>
  <si>
    <t>Page.23(KOB)</t>
    <phoneticPr fontId="38"/>
  </si>
  <si>
    <t>オマーン</t>
    <phoneticPr fontId="38"/>
  </si>
  <si>
    <t>Muscat</t>
    <phoneticPr fontId="38"/>
  </si>
  <si>
    <t>ポーランド</t>
    <phoneticPr fontId="38"/>
  </si>
  <si>
    <t>Gdynia</t>
    <phoneticPr fontId="38"/>
  </si>
  <si>
    <t>Page.24(TYO)</t>
    <phoneticPr fontId="38"/>
  </si>
  <si>
    <t>サウジアラビア</t>
    <phoneticPr fontId="38"/>
  </si>
  <si>
    <t>Dammam / Jeddah / Riyadh</t>
    <phoneticPr fontId="38"/>
  </si>
  <si>
    <t>スカンジナビア</t>
    <phoneticPr fontId="38"/>
  </si>
  <si>
    <t>デンマーク</t>
    <phoneticPr fontId="38"/>
  </si>
  <si>
    <t>Aarhus / Copenhagen</t>
    <phoneticPr fontId="38"/>
  </si>
  <si>
    <t>南アフリカ</t>
    <rPh sb="0" eb="1">
      <t>ミナミ</t>
    </rPh>
    <phoneticPr fontId="38"/>
  </si>
  <si>
    <t>Cape Town / Durban / Johannesburg</t>
    <phoneticPr fontId="38"/>
  </si>
  <si>
    <t>スウェーデン</t>
    <phoneticPr fontId="38"/>
  </si>
  <si>
    <t>Gothenburg</t>
    <phoneticPr fontId="38"/>
  </si>
  <si>
    <t>インド・周辺諸国</t>
    <rPh sb="4" eb="6">
      <t>シュウヘン</t>
    </rPh>
    <rPh sb="6" eb="8">
      <t>ショコク</t>
    </rPh>
    <phoneticPr fontId="38"/>
  </si>
  <si>
    <t>インド</t>
    <phoneticPr fontId="38"/>
  </si>
  <si>
    <t>Bangalore / Calcutta / Chennai / Cochin / Mumbai / Nhava Sheva / New Delhi</t>
    <phoneticPr fontId="38"/>
  </si>
  <si>
    <t>Page.7</t>
    <phoneticPr fontId="38"/>
  </si>
  <si>
    <t>フィンランド</t>
    <phoneticPr fontId="38"/>
  </si>
  <si>
    <t>Helsinki</t>
    <phoneticPr fontId="38"/>
  </si>
  <si>
    <t>バングラデッシュ</t>
    <phoneticPr fontId="38"/>
  </si>
  <si>
    <t>Chittagong</t>
    <phoneticPr fontId="38"/>
  </si>
  <si>
    <t>ノルウェー</t>
    <phoneticPr fontId="38"/>
  </si>
  <si>
    <t>Oslo</t>
    <phoneticPr fontId="38"/>
  </si>
  <si>
    <t>スリランカ</t>
    <phoneticPr fontId="38"/>
  </si>
  <si>
    <t>Colombo</t>
    <phoneticPr fontId="38"/>
  </si>
  <si>
    <t>地中海</t>
    <rPh sb="0" eb="3">
      <t>チチュウカイ</t>
    </rPh>
    <phoneticPr fontId="38"/>
  </si>
  <si>
    <t>イタリア</t>
    <phoneticPr fontId="38"/>
  </si>
  <si>
    <t>Genova / Milano</t>
    <phoneticPr fontId="38"/>
  </si>
  <si>
    <t>Page.25(KOB)</t>
    <phoneticPr fontId="38"/>
  </si>
  <si>
    <t>パキスタン</t>
    <phoneticPr fontId="38"/>
  </si>
  <si>
    <t>Karachi</t>
    <phoneticPr fontId="38"/>
  </si>
  <si>
    <t>スペイン</t>
    <phoneticPr fontId="38"/>
  </si>
  <si>
    <t>Barcelona / Valencia</t>
    <phoneticPr fontId="38"/>
  </si>
  <si>
    <t>Page.8</t>
    <phoneticPr fontId="38"/>
  </si>
  <si>
    <t>キプロス</t>
    <phoneticPr fontId="38"/>
  </si>
  <si>
    <t>Limassol</t>
    <phoneticPr fontId="38"/>
  </si>
  <si>
    <t>Page.26(TYO)</t>
    <phoneticPr fontId="38"/>
  </si>
  <si>
    <t>Barcelona / Madrid / Valencia</t>
    <phoneticPr fontId="38"/>
  </si>
  <si>
    <t>ヨルダン</t>
    <phoneticPr fontId="38"/>
  </si>
  <si>
    <t>Aqaba</t>
    <phoneticPr fontId="38"/>
  </si>
  <si>
    <t>ポルトガル</t>
    <phoneticPr fontId="38"/>
  </si>
  <si>
    <t>Lisbon / Leixoes</t>
    <phoneticPr fontId="38"/>
  </si>
  <si>
    <t>レバノン</t>
    <phoneticPr fontId="38"/>
  </si>
  <si>
    <t>Beirut</t>
    <phoneticPr fontId="38"/>
  </si>
  <si>
    <t>イスラエル</t>
    <phoneticPr fontId="38"/>
  </si>
  <si>
    <t>Ashdod / Haifa</t>
    <phoneticPr fontId="38"/>
  </si>
  <si>
    <t>トルコ</t>
    <phoneticPr fontId="38"/>
  </si>
  <si>
    <t>Yarimica</t>
    <phoneticPr fontId="38"/>
  </si>
  <si>
    <t>エジプト</t>
    <phoneticPr fontId="38"/>
  </si>
  <si>
    <t>Alexandria</t>
    <phoneticPr fontId="38"/>
  </si>
  <si>
    <t>ギリシャ</t>
    <phoneticPr fontId="38"/>
  </si>
  <si>
    <t>Piraeus</t>
    <phoneticPr fontId="38"/>
  </si>
  <si>
    <t>Istanbul (Ambarli=Marport/Haydarpasa)</t>
    <phoneticPr fontId="38"/>
  </si>
  <si>
    <t>Alexsandria / Port Said</t>
    <phoneticPr fontId="38"/>
  </si>
  <si>
    <t>ヨーロッパ/スカンジナビア</t>
    <phoneticPr fontId="38"/>
  </si>
  <si>
    <t>Page.9</t>
    <phoneticPr fontId="38"/>
  </si>
  <si>
    <t>カナダ</t>
    <phoneticPr fontId="38"/>
  </si>
  <si>
    <r>
      <rPr>
        <b/>
        <sz val="11"/>
        <rFont val="ＭＳ Ｐゴシック"/>
        <family val="3"/>
        <charset val="128"/>
      </rPr>
      <t>カナダ</t>
    </r>
    <r>
      <rPr>
        <sz val="11"/>
        <rFont val="Microsoft Sans Serif"/>
        <family val="2"/>
      </rPr>
      <t>(</t>
    </r>
    <r>
      <rPr>
        <sz val="11"/>
        <rFont val="ＭＳ Ｐゴシック"/>
        <family val="3"/>
        <charset val="128"/>
      </rPr>
      <t>関西受け</t>
    </r>
    <r>
      <rPr>
        <sz val="11"/>
        <rFont val="Microsoft Sans Serif"/>
        <family val="2"/>
      </rPr>
      <t>)</t>
    </r>
    <rPh sb="4" eb="6">
      <t>カンサイ</t>
    </rPh>
    <rPh sb="6" eb="7">
      <t>ウ</t>
    </rPh>
    <phoneticPr fontId="38"/>
  </si>
  <si>
    <t>Vancouver / Toronto / Montreal</t>
    <phoneticPr fontId="38"/>
  </si>
  <si>
    <r>
      <rPr>
        <b/>
        <sz val="11"/>
        <rFont val="ＭＳ Ｐゴシック"/>
        <family val="3"/>
        <charset val="128"/>
      </rPr>
      <t>カナダ</t>
    </r>
    <r>
      <rPr>
        <sz val="11"/>
        <rFont val="Microsoft Sans Serif"/>
        <family val="2"/>
      </rPr>
      <t>(</t>
    </r>
    <r>
      <rPr>
        <sz val="11"/>
        <rFont val="ＭＳ Ｐゴシック"/>
        <family val="3"/>
        <charset val="128"/>
      </rPr>
      <t>関東受け</t>
    </r>
    <r>
      <rPr>
        <sz val="11"/>
        <rFont val="Microsoft Sans Serif"/>
        <family val="2"/>
      </rPr>
      <t>)</t>
    </r>
    <rPh sb="4" eb="6">
      <t>カントウ</t>
    </rPh>
    <rPh sb="6" eb="7">
      <t>ウ</t>
    </rPh>
    <phoneticPr fontId="38"/>
  </si>
  <si>
    <t>香港（関西受け）</t>
  </si>
  <si>
    <t>Hong Kong</t>
    <phoneticPr fontId="38"/>
  </si>
  <si>
    <t>Page.10(KOB)</t>
    <phoneticPr fontId="38"/>
  </si>
  <si>
    <t>北米</t>
    <rPh sb="0" eb="2">
      <t>ホクベイ</t>
    </rPh>
    <phoneticPr fontId="38"/>
  </si>
  <si>
    <r>
      <t>アメリカ</t>
    </r>
    <r>
      <rPr>
        <sz val="11"/>
        <rFont val="HGPｺﾞｼｯｸM"/>
        <family val="3"/>
        <charset val="128"/>
      </rPr>
      <t>（関西/名古屋受け）</t>
    </r>
    <phoneticPr fontId="38"/>
  </si>
  <si>
    <t>Los Angeles / Chicago / New York / Miami</t>
    <phoneticPr fontId="38"/>
  </si>
  <si>
    <t>Page.27</t>
    <phoneticPr fontId="38"/>
  </si>
  <si>
    <t>香港</t>
    <rPh sb="0" eb="2">
      <t>ホンコン</t>
    </rPh>
    <phoneticPr fontId="38"/>
  </si>
  <si>
    <r>
      <t>香港</t>
    </r>
    <r>
      <rPr>
        <sz val="11"/>
        <rFont val="HGPｺﾞｼｯｸM"/>
        <family val="3"/>
        <charset val="128"/>
      </rPr>
      <t>（名古屋受け）</t>
    </r>
    <rPh sb="0" eb="2">
      <t>ホンコン</t>
    </rPh>
    <rPh sb="3" eb="6">
      <t>ナゴヤ</t>
    </rPh>
    <rPh sb="6" eb="7">
      <t>ウ</t>
    </rPh>
    <phoneticPr fontId="38"/>
  </si>
  <si>
    <t>Page.11(NGO)</t>
    <phoneticPr fontId="38"/>
  </si>
  <si>
    <r>
      <t>アメリカ</t>
    </r>
    <r>
      <rPr>
        <sz val="11"/>
        <rFont val="HGPｺﾞｼｯｸM"/>
        <family val="3"/>
        <charset val="128"/>
      </rPr>
      <t>（関東受け）</t>
    </r>
    <rPh sb="6" eb="7">
      <t>ヒガシ</t>
    </rPh>
    <phoneticPr fontId="38"/>
  </si>
  <si>
    <t>New York (DIRECT)</t>
    <phoneticPr fontId="38"/>
  </si>
  <si>
    <t>Page.28</t>
    <phoneticPr fontId="38"/>
  </si>
  <si>
    <r>
      <t>香港</t>
    </r>
    <r>
      <rPr>
        <sz val="11"/>
        <rFont val="HGPｺﾞｼｯｸM"/>
        <family val="3"/>
        <charset val="128"/>
      </rPr>
      <t>（関東受け）</t>
    </r>
    <rPh sb="0" eb="2">
      <t>ホンコン</t>
    </rPh>
    <rPh sb="3" eb="5">
      <t>カントウ</t>
    </rPh>
    <rPh sb="5" eb="6">
      <t>ウ</t>
    </rPh>
    <phoneticPr fontId="38"/>
  </si>
  <si>
    <t>Page.12(TYO)</t>
    <phoneticPr fontId="38"/>
  </si>
  <si>
    <t>Page.29</t>
    <phoneticPr fontId="38"/>
  </si>
  <si>
    <t>東アジア
（HKG経由）</t>
    <rPh sb="0" eb="1">
      <t>ヒガシ</t>
    </rPh>
    <rPh sb="9" eb="11">
      <t>ケイユ</t>
    </rPh>
    <phoneticPr fontId="38"/>
  </si>
  <si>
    <t>中国</t>
    <rPh sb="0" eb="2">
      <t>チュウゴク</t>
    </rPh>
    <phoneticPr fontId="38"/>
  </si>
  <si>
    <t>Fuzhou / Ningbo / Shenzhen / Macau / Jiang Men / Huangpu /</t>
    <phoneticPr fontId="38"/>
  </si>
  <si>
    <t>Page.13(KOB)</t>
    <phoneticPr fontId="38"/>
  </si>
  <si>
    <t>韓国</t>
    <rPh sb="0" eb="2">
      <t>カンコク</t>
    </rPh>
    <phoneticPr fontId="38"/>
  </si>
  <si>
    <r>
      <t>釜山</t>
    </r>
    <r>
      <rPr>
        <sz val="11"/>
        <rFont val="HGPｺﾞｼｯｸM"/>
        <family val="3"/>
        <charset val="128"/>
      </rPr>
      <t>(横浜/名古屋受け)</t>
    </r>
    <rPh sb="0" eb="2">
      <t>プサン</t>
    </rPh>
    <rPh sb="3" eb="5">
      <t>ヨコハマ</t>
    </rPh>
    <rPh sb="6" eb="9">
      <t>ナゴヤ</t>
    </rPh>
    <rPh sb="9" eb="10">
      <t>ウ</t>
    </rPh>
    <phoneticPr fontId="38"/>
  </si>
  <si>
    <t>Busan</t>
    <phoneticPr fontId="38"/>
  </si>
  <si>
    <t>Page.30</t>
    <phoneticPr fontId="38"/>
  </si>
  <si>
    <t>Lian Hua Shan / Nansha / Sanshan / Shantou</t>
    <phoneticPr fontId="38"/>
  </si>
  <si>
    <t>Page.14(TYO)</t>
    <phoneticPr fontId="38"/>
  </si>
  <si>
    <r>
      <t>釜山</t>
    </r>
    <r>
      <rPr>
        <sz val="11"/>
        <rFont val="HGPｺﾞｼｯｸM"/>
        <family val="3"/>
        <charset val="128"/>
      </rPr>
      <t>(神戸受け)</t>
    </r>
    <rPh sb="0" eb="2">
      <t>プサン</t>
    </rPh>
    <rPh sb="3" eb="5">
      <t>コウベ</t>
    </rPh>
    <rPh sb="5" eb="6">
      <t>ウ</t>
    </rPh>
    <phoneticPr fontId="38"/>
  </si>
  <si>
    <t>Page.31</t>
    <phoneticPr fontId="38"/>
  </si>
  <si>
    <t>Jakarta</t>
    <phoneticPr fontId="38"/>
  </si>
  <si>
    <t>Page.15(KOB)</t>
    <phoneticPr fontId="38"/>
  </si>
  <si>
    <t>メキシコ</t>
    <phoneticPr fontId="38"/>
  </si>
  <si>
    <t>Manzanillo</t>
    <phoneticPr fontId="38"/>
  </si>
  <si>
    <t>横浜/名古屋受け</t>
    <phoneticPr fontId="38"/>
  </si>
  <si>
    <t>Penang / Port Kelang</t>
    <phoneticPr fontId="38"/>
  </si>
  <si>
    <t>(BUSAN経由)</t>
    <rPh sb="6" eb="8">
      <t>ケイユ</t>
    </rPh>
    <phoneticPr fontId="38"/>
  </si>
  <si>
    <t>Santos/Rio De Janeiro</t>
    <phoneticPr fontId="38"/>
  </si>
  <si>
    <t>↓</t>
    <phoneticPr fontId="38"/>
  </si>
  <si>
    <t>Bangkok /Lat Kabang / Leam Chabang</t>
    <phoneticPr fontId="38"/>
  </si>
  <si>
    <t>Page.16(TYO)</t>
    <phoneticPr fontId="38"/>
  </si>
  <si>
    <t>Valparaiso / San Antonio</t>
    <phoneticPr fontId="38"/>
  </si>
  <si>
    <t>Page.32</t>
    <phoneticPr fontId="38"/>
  </si>
  <si>
    <t>Cebu / Manila (North) / Manila (South)</t>
    <phoneticPr fontId="38"/>
  </si>
  <si>
    <t>神戸/門司受け</t>
    <rPh sb="0" eb="2">
      <t>コウベ</t>
    </rPh>
    <phoneticPr fontId="38"/>
  </si>
  <si>
    <t>カリブ海</t>
    <rPh sb="3" eb="4">
      <t>カイ</t>
    </rPh>
    <phoneticPr fontId="38"/>
  </si>
  <si>
    <t>Page.17(KOB)</t>
    <phoneticPr fontId="38"/>
  </si>
  <si>
    <t>Istanbul(Ambarli) / (Marport) / (Kumport)</t>
    <phoneticPr fontId="38"/>
  </si>
  <si>
    <t>Page.33</t>
    <phoneticPr fontId="38"/>
  </si>
  <si>
    <t>バルバドス</t>
    <phoneticPr fontId="38"/>
  </si>
  <si>
    <t>Bridge Town</t>
    <phoneticPr fontId="38"/>
  </si>
  <si>
    <r>
      <t>上海</t>
    </r>
    <r>
      <rPr>
        <sz val="11"/>
        <rFont val="HGPｺﾞｼｯｸM"/>
        <family val="3"/>
        <charset val="128"/>
      </rPr>
      <t>（関西/名古屋受け）</t>
    </r>
    <rPh sb="0" eb="2">
      <t>シャンハイ</t>
    </rPh>
    <rPh sb="3" eb="5">
      <t>カンサイ</t>
    </rPh>
    <rPh sb="6" eb="9">
      <t>ナゴヤ</t>
    </rPh>
    <rPh sb="9" eb="10">
      <t>ウ</t>
    </rPh>
    <phoneticPr fontId="38"/>
  </si>
  <si>
    <t>Shanghai</t>
    <phoneticPr fontId="38"/>
  </si>
  <si>
    <t>Page.34</t>
    <phoneticPr fontId="38"/>
  </si>
  <si>
    <t>ドミニカ</t>
    <phoneticPr fontId="38"/>
  </si>
  <si>
    <t>Rio Haina</t>
    <phoneticPr fontId="38"/>
  </si>
  <si>
    <t>Page.18(TYO)</t>
    <phoneticPr fontId="38"/>
  </si>
  <si>
    <r>
      <t>上海</t>
    </r>
    <r>
      <rPr>
        <sz val="11"/>
        <rFont val="HGPｺﾞｼｯｸM"/>
        <family val="3"/>
        <charset val="128"/>
      </rPr>
      <t>（関東受け）</t>
    </r>
    <rPh sb="0" eb="2">
      <t>シャンハイ</t>
    </rPh>
    <rPh sb="3" eb="5">
      <t>カントウ</t>
    </rPh>
    <rPh sb="5" eb="6">
      <t>ウ</t>
    </rPh>
    <phoneticPr fontId="38"/>
  </si>
  <si>
    <t>Page.35</t>
    <phoneticPr fontId="38"/>
  </si>
  <si>
    <t>ニカラグア</t>
    <phoneticPr fontId="38"/>
  </si>
  <si>
    <t>Managua</t>
    <phoneticPr fontId="38"/>
  </si>
  <si>
    <t>新港</t>
    <rPh sb="0" eb="1">
      <t>シン</t>
    </rPh>
    <rPh sb="1" eb="2">
      <t>ミナト</t>
    </rPh>
    <phoneticPr fontId="38"/>
  </si>
  <si>
    <t>Xingang</t>
    <phoneticPr fontId="38"/>
  </si>
  <si>
    <t>Page.36</t>
    <phoneticPr fontId="38"/>
  </si>
  <si>
    <t>プエルトリコ</t>
    <phoneticPr fontId="38"/>
  </si>
  <si>
    <t>San Juan</t>
    <phoneticPr fontId="38"/>
  </si>
  <si>
    <t>大連</t>
    <rPh sb="0" eb="2">
      <t>ダイレン</t>
    </rPh>
    <phoneticPr fontId="38"/>
  </si>
  <si>
    <t>Dlian</t>
    <phoneticPr fontId="38"/>
  </si>
  <si>
    <t>Page.37</t>
    <phoneticPr fontId="38"/>
  </si>
  <si>
    <t>ジャマイカ</t>
    <phoneticPr fontId="38"/>
  </si>
  <si>
    <t>Kingston</t>
    <phoneticPr fontId="38"/>
  </si>
  <si>
    <t>青島</t>
    <rPh sb="0" eb="1">
      <t>アオ</t>
    </rPh>
    <rPh sb="1" eb="2">
      <t>シマ</t>
    </rPh>
    <phoneticPr fontId="38"/>
  </si>
  <si>
    <t>Qingdao</t>
    <phoneticPr fontId="38"/>
  </si>
  <si>
    <t>Page.38</t>
    <phoneticPr fontId="38"/>
  </si>
  <si>
    <t>トリニダード</t>
    <phoneticPr fontId="38"/>
  </si>
  <si>
    <t>Port of Spain / Point Lisas</t>
    <phoneticPr fontId="38"/>
  </si>
  <si>
    <t>Page.39</t>
    <phoneticPr fontId="38"/>
  </si>
  <si>
    <t>ハイチ</t>
    <phoneticPr fontId="38"/>
  </si>
  <si>
    <t>Port Au Prince</t>
    <phoneticPr fontId="38"/>
  </si>
  <si>
    <t>Contact us</t>
    <phoneticPr fontId="38"/>
  </si>
  <si>
    <t>ヴァンガ－ド・ロジスティックス・サ－ヴィセス日本（株）</t>
    <phoneticPr fontId="38"/>
  </si>
  <si>
    <t>TEL：06-6978-8727　　FAX：06-6978-8728</t>
    <phoneticPr fontId="38"/>
  </si>
  <si>
    <r>
      <t>URL：</t>
    </r>
    <r>
      <rPr>
        <b/>
        <u/>
        <sz val="14"/>
        <color indexed="12"/>
        <rFont val="ＭＳ Ｐゴシック"/>
        <family val="3"/>
        <charset val="128"/>
      </rPr>
      <t>http://www.vanguardlogistics.jp</t>
    </r>
    <phoneticPr fontId="38"/>
  </si>
  <si>
    <t>TOKYO OFFICE</t>
  </si>
  <si>
    <t>NISHIKANDA YS BLDG. 4TH FLOOR,</t>
    <phoneticPr fontId="38"/>
  </si>
  <si>
    <t>3-3-12, NISHIKANDA</t>
    <phoneticPr fontId="38"/>
  </si>
  <si>
    <t>CHIYODA-KU, TOKYO 101-0065</t>
    <phoneticPr fontId="38"/>
  </si>
  <si>
    <t>LCL CONSOLIDATION SERVICE TO S.E. AUSTRALIA</t>
  </si>
  <si>
    <t>*SUBJECT TO CHANGE WITH OR WITHOUT NOTICE*</t>
  </si>
  <si>
    <t>VESSEL</t>
  </si>
  <si>
    <t>VOY</t>
  </si>
  <si>
    <t>ETD
TOKYO</t>
  </si>
  <si>
    <t>CUT</t>
  </si>
  <si>
    <t>ETD
NAGOYA</t>
  </si>
  <si>
    <t>ETD
KOBE</t>
  </si>
  <si>
    <t>ETA</t>
  </si>
  <si>
    <t>TYO</t>
  </si>
  <si>
    <t>YOK</t>
  </si>
  <si>
    <t>SMZ</t>
    <phoneticPr fontId="38"/>
  </si>
  <si>
    <t>NGO</t>
  </si>
  <si>
    <t>KOBE</t>
  </si>
  <si>
    <t>OSAKA</t>
  </si>
  <si>
    <t>MEL</t>
    <phoneticPr fontId="38"/>
  </si>
  <si>
    <t>SYD</t>
  </si>
  <si>
    <t>Transit Time&gt;&gt;&gt;</t>
  </si>
  <si>
    <t>&lt;-2&gt;</t>
    <phoneticPr fontId="38"/>
  </si>
  <si>
    <t>THU</t>
  </si>
  <si>
    <t>WED</t>
  </si>
  <si>
    <t>TUE</t>
    <phoneticPr fontId="38"/>
  </si>
  <si>
    <t>&lt;-1&gt;</t>
  </si>
  <si>
    <t>FRI</t>
    <phoneticPr fontId="38"/>
  </si>
  <si>
    <t>&lt;0&gt;</t>
  </si>
  <si>
    <t>TUE</t>
  </si>
  <si>
    <t>&lt;19&gt;</t>
  </si>
  <si>
    <t>&lt;22&gt;</t>
  </si>
  <si>
    <t>-</t>
  </si>
  <si>
    <t>NO SERVICE</t>
    <phoneticPr fontId="38"/>
  </si>
  <si>
    <r>
      <t>*</t>
    </r>
    <r>
      <rPr>
        <b/>
        <i/>
        <u/>
        <sz val="16"/>
        <color indexed="10"/>
        <rFont val="ＭＳ Ｐゴシック"/>
        <family val="3"/>
        <charset val="128"/>
      </rPr>
      <t>斜字体</t>
    </r>
    <r>
      <rPr>
        <sz val="16"/>
        <rFont val="ＭＳ Ｐゴシック"/>
        <family val="3"/>
        <charset val="128"/>
      </rPr>
      <t>はCUT日が通常より早くなります。</t>
    </r>
  </si>
  <si>
    <t>接続船の累積遅延により高雄以遠スケジュールが大幅に乱れております。</t>
    <rPh sb="0" eb="3">
      <t>セツゾクセン</t>
    </rPh>
    <rPh sb="4" eb="6">
      <t>ルイセキ</t>
    </rPh>
    <rPh sb="6" eb="8">
      <t>チエン</t>
    </rPh>
    <rPh sb="22" eb="24">
      <t>オオハバ</t>
    </rPh>
    <rPh sb="25" eb="26">
      <t>ミダ</t>
    </rPh>
    <phoneticPr fontId="38"/>
  </si>
  <si>
    <t>お問い合わせ並びにBOOKINGは、下記にてお願いいたします</t>
    <phoneticPr fontId="38"/>
  </si>
  <si>
    <t>ヴァンガ－ド・ロジスティックス・サ－ヴィセス日本（株）</t>
  </si>
  <si>
    <t>jpnexpdoc@vanguardlogistics.com</t>
    <phoneticPr fontId="38"/>
  </si>
  <si>
    <t xml:space="preserve"> *D/Rを作成されましたら、弊社へもEXCELをメールにてご送付をお願い致します。（倉庫へはFAXお願い致します。）</t>
    <phoneticPr fontId="38"/>
  </si>
  <si>
    <t xml:space="preserve">  D/R受信専用アドレス</t>
    <phoneticPr fontId="38"/>
  </si>
  <si>
    <t>-FOOD STUFF及びN/H CHEMICALのBOOKINGに関する注意事項-</t>
  </si>
  <si>
    <t xml:space="preserve"> *BOOKINGの際、長尺/重量物/背高/段積不可/裸梱包/ など、及び条件付貨物（段積み不可など）に関しては、</t>
  </si>
  <si>
    <t>FOOD STUFF (食品添加物/香料等含む)のBOOKINGの際は、必ずその旨BOOKING時にご連絡頂きますようお願い致します。</t>
  </si>
  <si>
    <t xml:space="preserve">  必ずお知らせください。お引き受けできない場合もございます。
(単体の重さ2t以上、長さ2m以上、高さ2m以上など)</t>
  </si>
  <si>
    <t>食用品との相積み不可貨物を先に受領している場合は、お引き受け出来ませんのでご留意ください。</t>
  </si>
  <si>
    <t xml:space="preserve"> *送り状にはブッキングナンバー、個数、仕向け地、通関業者名、MARK、VLS扱いの旨を明記願います。</t>
  </si>
  <si>
    <t>また、NON-HAZ CHEMICALのBOOKINGについても、使用用途(工業用/INK/食品添加物等)を必ずご確認の上BOOKING頂きますようお願い致します。</t>
  </si>
  <si>
    <t>搬入先</t>
  </si>
  <si>
    <t>TOKYO CFS</t>
  </si>
  <si>
    <t>㈱日成（協同組合 東京海貨センター内4F） 東京都大田区東海4-3-1</t>
  </si>
  <si>
    <t xml:space="preserve">TEL:03-5492-7251 FAX:03-3790-8085　　 NACCS CODE:1FW69 </t>
  </si>
  <si>
    <t>YOKOHAMA CFS</t>
  </si>
  <si>
    <t>㈱日成（横浜港運事業協同組合内２F） 神奈川県横浜市中区本牧埠頭１</t>
  </si>
  <si>
    <t>TEL:045-622-5771 FAX:045-622-6344 　　NACCS CODE:2EW30</t>
  </si>
  <si>
    <t>SHIMIZU CFS</t>
  </si>
  <si>
    <t>天野回漕店　袖師第一埠頭事務所</t>
  </si>
  <si>
    <t>静岡県静岡市清水区横砂御林脇408-18</t>
  </si>
  <si>
    <t>TEL:054-365-4021</t>
  </si>
  <si>
    <t>FAX:054-364-5195</t>
  </si>
  <si>
    <t>NACCS CODE:5NW10</t>
  </si>
  <si>
    <t>NAGOYA CFS</t>
  </si>
  <si>
    <t>伊勢湾海運11号地現業所　</t>
  </si>
  <si>
    <t>名古屋市港区空見町33-2※DOCK持ち込み先:コクサイ物流</t>
  </si>
  <si>
    <t>TEL:052-398-1171</t>
  </si>
  <si>
    <t>OSAKA CFS</t>
  </si>
  <si>
    <t>日東物流株式会社　大阪総合物流センター　　　</t>
  </si>
  <si>
    <t>大阪市住之江区南港東9-4-36</t>
  </si>
  <si>
    <t>TEL: 06-6612-2600 FAX: 06-6612-2605</t>
  </si>
  <si>
    <t>NACCS: 4IWM4</t>
  </si>
  <si>
    <t>LCL CONSOLIDATION SERVICE TO NEW ZEALAND &amp; TRANSHIPMENT TO SOUTH PACIFIC ISLANDS</t>
    <phoneticPr fontId="38"/>
  </si>
  <si>
    <t>*SUBJECT TO CHANGE WITH OR WITHOUT NOTICE*</t>
    <phoneticPr fontId="38"/>
  </si>
  <si>
    <t>慢性的な遅延のため、本船・スケジュールが変更になる可能性がございます。</t>
    <rPh sb="0" eb="3">
      <t>マンセイテキ</t>
    </rPh>
    <rPh sb="4" eb="6">
      <t>チエン</t>
    </rPh>
    <rPh sb="10" eb="12">
      <t>ホンセン</t>
    </rPh>
    <rPh sb="20" eb="22">
      <t>ヘンコウ</t>
    </rPh>
    <rPh sb="25" eb="28">
      <t>カノウセイ</t>
    </rPh>
    <phoneticPr fontId="38"/>
  </si>
  <si>
    <t>※神戸出港は危険品引き受け不可</t>
    <rPh sb="1" eb="3">
      <t>コウベ</t>
    </rPh>
    <rPh sb="3" eb="5">
      <t>シュッコウ</t>
    </rPh>
    <rPh sb="6" eb="8">
      <t>キケン</t>
    </rPh>
    <rPh sb="8" eb="9">
      <t>ヒン</t>
    </rPh>
    <rPh sb="9" eb="10">
      <t>ヒ</t>
    </rPh>
    <rPh sb="11" eb="12">
      <t>ウ</t>
    </rPh>
    <rPh sb="13" eb="15">
      <t>フカ</t>
    </rPh>
    <phoneticPr fontId="38"/>
  </si>
  <si>
    <t>ETD
TOKYO(TUE-WED)</t>
  </si>
  <si>
    <t>ETA AKL</t>
  </si>
  <si>
    <t>ETA WLG</t>
  </si>
  <si>
    <t>Destination via AUCKLAND</t>
    <phoneticPr fontId="38"/>
  </si>
  <si>
    <t>SMZ</t>
  </si>
  <si>
    <t>OSA</t>
  </si>
  <si>
    <t>KOB</t>
  </si>
  <si>
    <t>In NEW ZEALAND</t>
    <phoneticPr fontId="38"/>
  </si>
  <si>
    <t>PACIFIC ISLANDS</t>
    <phoneticPr fontId="38"/>
  </si>
  <si>
    <t>&lt;27&gt;</t>
  </si>
  <si>
    <t>&lt;32&gt;</t>
  </si>
  <si>
    <t>GISBORN</t>
    <phoneticPr fontId="38"/>
  </si>
  <si>
    <t>WANGANUI</t>
    <phoneticPr fontId="38"/>
  </si>
  <si>
    <t>APIA</t>
    <phoneticPr fontId="38"/>
  </si>
  <si>
    <t>PAPEETE</t>
    <phoneticPr fontId="38"/>
  </si>
  <si>
    <t>HAMILTON</t>
    <phoneticPr fontId="38"/>
  </si>
  <si>
    <t>WHANGAREI</t>
    <phoneticPr fontId="38"/>
  </si>
  <si>
    <t>FUNAFUTI</t>
    <phoneticPr fontId="38"/>
  </si>
  <si>
    <t>RABAUL</t>
    <phoneticPr fontId="38"/>
  </si>
  <si>
    <t>HASTINGS</t>
    <phoneticPr fontId="38"/>
  </si>
  <si>
    <t>FUTUNA</t>
    <phoneticPr fontId="38"/>
  </si>
  <si>
    <t>RAROTONGA</t>
    <phoneticPr fontId="38"/>
  </si>
  <si>
    <t>NAPIER</t>
    <phoneticPr fontId="38"/>
  </si>
  <si>
    <t>HONIARA</t>
    <phoneticPr fontId="38"/>
  </si>
  <si>
    <t>SANTO</t>
    <phoneticPr fontId="38"/>
  </si>
  <si>
    <t>NEW PLYMOUTH</t>
    <phoneticPr fontId="38"/>
  </si>
  <si>
    <t>NIUE</t>
    <phoneticPr fontId="38"/>
  </si>
  <si>
    <t>SUVA</t>
    <phoneticPr fontId="38"/>
  </si>
  <si>
    <t>PALMERSTON NORTH</t>
    <phoneticPr fontId="38"/>
  </si>
  <si>
    <t>NORFOLK</t>
    <phoneticPr fontId="38"/>
  </si>
  <si>
    <t>TARAWA</t>
    <phoneticPr fontId="38"/>
  </si>
  <si>
    <t>ROTORUA</t>
    <phoneticPr fontId="38"/>
  </si>
  <si>
    <t>NOUMEA</t>
    <phoneticPr fontId="38"/>
  </si>
  <si>
    <t>VILA</t>
    <phoneticPr fontId="38"/>
  </si>
  <si>
    <t>TAUPO</t>
    <phoneticPr fontId="38"/>
  </si>
  <si>
    <t>NUKU'ALOFA</t>
    <phoneticPr fontId="38"/>
  </si>
  <si>
    <t>WALLIS</t>
    <phoneticPr fontId="38"/>
  </si>
  <si>
    <t>TAURANGA</t>
    <phoneticPr fontId="38"/>
  </si>
  <si>
    <t>PAGO PAGO</t>
    <phoneticPr fontId="38"/>
  </si>
  <si>
    <t>**　MSK船のため危険品はお引き受け不可となります。</t>
    <rPh sb="6" eb="7">
      <t>セン</t>
    </rPh>
    <rPh sb="10" eb="12">
      <t>キケン</t>
    </rPh>
    <rPh sb="12" eb="13">
      <t>ヒン</t>
    </rPh>
    <rPh sb="15" eb="16">
      <t>ヒ</t>
    </rPh>
    <rPh sb="17" eb="18">
      <t>ウ</t>
    </rPh>
    <rPh sb="19" eb="21">
      <t>フカ</t>
    </rPh>
    <phoneticPr fontId="38"/>
  </si>
  <si>
    <t>※South IslandへはSingapore経由となります。お問い合わせください。</t>
    <rPh sb="24" eb="26">
      <t>ケイユ</t>
    </rPh>
    <rPh sb="33" eb="34">
      <t>ト</t>
    </rPh>
    <rPh sb="35" eb="36">
      <t>ア</t>
    </rPh>
    <phoneticPr fontId="38"/>
  </si>
  <si>
    <t>CFS 搬入先</t>
    <rPh sb="4" eb="6">
      <t>ハンニュウ</t>
    </rPh>
    <rPh sb="6" eb="7">
      <t>サキ</t>
    </rPh>
    <phoneticPr fontId="38"/>
  </si>
  <si>
    <t xml:space="preserve">via SINGAPORE from NAGOYA </t>
    <phoneticPr fontId="38"/>
  </si>
  <si>
    <r>
      <t xml:space="preserve"> </t>
    </r>
    <r>
      <rPr>
        <sz val="16"/>
        <rFont val="ＭＳ Ｐゴシック"/>
        <family val="3"/>
        <charset val="128"/>
      </rPr>
      <t>東京</t>
    </r>
    <rPh sb="1" eb="3">
      <t>トウキョウ</t>
    </rPh>
    <phoneticPr fontId="38"/>
  </si>
  <si>
    <t>山九　大井物流センター保税蔵置場　(NACCS: 1FWR1)</t>
    <rPh sb="0" eb="2">
      <t>サンキュウ</t>
    </rPh>
    <rPh sb="3" eb="5">
      <t>オオイ</t>
    </rPh>
    <rPh sb="5" eb="7">
      <t>ブツリュウ</t>
    </rPh>
    <rPh sb="11" eb="13">
      <t>ホゼイ</t>
    </rPh>
    <rPh sb="13" eb="14">
      <t>ゾウ</t>
    </rPh>
    <rPh sb="14" eb="15">
      <t>チ</t>
    </rPh>
    <rPh sb="15" eb="16">
      <t>ジョウ</t>
    </rPh>
    <phoneticPr fontId="38"/>
  </si>
  <si>
    <t>VESSEL</t>
    <phoneticPr fontId="38"/>
  </si>
  <si>
    <t>VOY</t>
    <phoneticPr fontId="38"/>
  </si>
  <si>
    <t>ETD
NAGOYA</t>
    <phoneticPr fontId="38"/>
  </si>
  <si>
    <t>CUT</t>
    <phoneticPr fontId="38"/>
  </si>
  <si>
    <t>ETA SIN</t>
    <phoneticPr fontId="38"/>
  </si>
  <si>
    <t>ETA</t>
    <phoneticPr fontId="38"/>
  </si>
  <si>
    <t>東京都大田区東海4-7-4　TEL：03-5755-0039　FAX：03-3790-3901</t>
    <rPh sb="0" eb="3">
      <t>トウキョウト</t>
    </rPh>
    <rPh sb="3" eb="6">
      <t>オオタク</t>
    </rPh>
    <rPh sb="6" eb="8">
      <t>トウカイ</t>
    </rPh>
    <phoneticPr fontId="38"/>
  </si>
  <si>
    <t>NGO</t>
    <phoneticPr fontId="38"/>
  </si>
  <si>
    <t>AKL</t>
    <phoneticPr fontId="38"/>
  </si>
  <si>
    <t>WLG</t>
    <phoneticPr fontId="38"/>
  </si>
  <si>
    <t>CHC</t>
    <phoneticPr fontId="38"/>
  </si>
  <si>
    <t>横浜</t>
    <phoneticPr fontId="38"/>
  </si>
  <si>
    <t>清水</t>
    <rPh sb="0" eb="2">
      <t>シミズ</t>
    </rPh>
    <phoneticPr fontId="38"/>
  </si>
  <si>
    <t>天野回漕店袖師第一埠頭事務所  (NACCS CODE:5NW10)</t>
    <rPh sb="0" eb="2">
      <t>アマノ</t>
    </rPh>
    <rPh sb="2" eb="4">
      <t>カイソウ</t>
    </rPh>
    <rPh sb="4" eb="5">
      <t>テン</t>
    </rPh>
    <rPh sb="5" eb="6">
      <t>ソデ</t>
    </rPh>
    <rPh sb="6" eb="7">
      <t>シ</t>
    </rPh>
    <rPh sb="7" eb="9">
      <t>ダイイチ</t>
    </rPh>
    <rPh sb="9" eb="11">
      <t>フトウ</t>
    </rPh>
    <rPh sb="11" eb="13">
      <t>ジム</t>
    </rPh>
    <rPh sb="13" eb="14">
      <t>ショ</t>
    </rPh>
    <phoneticPr fontId="38"/>
  </si>
  <si>
    <t>名古屋</t>
    <rPh sb="0" eb="3">
      <t>ナゴヤ</t>
    </rPh>
    <phoneticPr fontId="38"/>
  </si>
  <si>
    <t>神戸</t>
    <rPh sb="0" eb="2">
      <t>コウベ</t>
    </rPh>
    <phoneticPr fontId="38"/>
  </si>
  <si>
    <t>神戸市中央区港島7-6　ＴＥＬ：078-302-0456</t>
    <rPh sb="0" eb="3">
      <t>コウベシ</t>
    </rPh>
    <rPh sb="3" eb="6">
      <t>チュウオウク</t>
    </rPh>
    <rPh sb="6" eb="7">
      <t>ミナト</t>
    </rPh>
    <rPh sb="7" eb="8">
      <t>ジマ</t>
    </rPh>
    <phoneticPr fontId="38"/>
  </si>
  <si>
    <r>
      <t>D/R送付先 : 　</t>
    </r>
    <r>
      <rPr>
        <u/>
        <sz val="16"/>
        <color rgb="FF00B0F0"/>
        <rFont val="ＭＳ Ｐゴシック"/>
        <family val="3"/>
        <charset val="128"/>
      </rPr>
      <t>receive_vls@taiyounyu.co.jp</t>
    </r>
    <r>
      <rPr>
        <sz val="16"/>
        <rFont val="ＭＳ Ｐゴシック"/>
        <family val="3"/>
        <charset val="128"/>
      </rPr>
      <t xml:space="preserve"> (メールタイトルに本船名+BOOKING NO.をご記入ください。）</t>
    </r>
    <rPh sb="3" eb="6">
      <t>ソウフサキ</t>
    </rPh>
    <phoneticPr fontId="38"/>
  </si>
  <si>
    <r>
      <t>*</t>
    </r>
    <r>
      <rPr>
        <b/>
        <i/>
        <u/>
        <sz val="14"/>
        <color indexed="10"/>
        <rFont val="ＭＳ Ｐゴシック"/>
        <family val="3"/>
        <charset val="128"/>
      </rPr>
      <t>斜字体</t>
    </r>
    <r>
      <rPr>
        <sz val="14"/>
        <rFont val="ＭＳ Ｐゴシック"/>
        <family val="3"/>
        <charset val="128"/>
      </rPr>
      <t>はCUT日が通常より早くなります</t>
    </r>
    <rPh sb="1" eb="2">
      <t>シャ</t>
    </rPh>
    <rPh sb="2" eb="4">
      <t>ジタイ</t>
    </rPh>
    <rPh sb="8" eb="9">
      <t>ビ</t>
    </rPh>
    <rPh sb="10" eb="12">
      <t>ツウジョウ</t>
    </rPh>
    <rPh sb="14" eb="15">
      <t>ハヤ</t>
    </rPh>
    <phoneticPr fontId="38"/>
  </si>
  <si>
    <r>
      <t>D/R送付先 : 　</t>
    </r>
    <r>
      <rPr>
        <u/>
        <sz val="16"/>
        <color rgb="FF00B0F0"/>
        <rFont val="ＭＳ Ｐゴシック"/>
        <family val="3"/>
        <charset val="128"/>
      </rPr>
      <t>kfvls@sumitomo-soko.co.jp</t>
    </r>
    <r>
      <rPr>
        <sz val="16"/>
        <rFont val="ＭＳ Ｐゴシック"/>
        <family val="3"/>
        <charset val="128"/>
      </rPr>
      <t xml:space="preserve"> (メールタイトルに本船名+BOOKING NO.をご記入ください。）</t>
    </r>
    <rPh sb="3" eb="6">
      <t>ソウフサキ</t>
    </rPh>
    <phoneticPr fontId="38"/>
  </si>
  <si>
    <t>*BOOKINGの際、重量物、2m以上の長尺物、及び条件付貨物（段積み不可など）に関しては、必ずお知らせください。</t>
    <rPh sb="9" eb="10">
      <t>サイ</t>
    </rPh>
    <rPh sb="11" eb="13">
      <t>ジュウリョウ</t>
    </rPh>
    <rPh sb="13" eb="14">
      <t>ブツ</t>
    </rPh>
    <rPh sb="17" eb="19">
      <t>イジョウ</t>
    </rPh>
    <rPh sb="20" eb="21">
      <t>チョウ</t>
    </rPh>
    <rPh sb="21" eb="22">
      <t>シャク</t>
    </rPh>
    <rPh sb="22" eb="23">
      <t>ブツ</t>
    </rPh>
    <rPh sb="24" eb="25">
      <t>オヨ</t>
    </rPh>
    <rPh sb="26" eb="29">
      <t>ジョウケンツキ</t>
    </rPh>
    <rPh sb="29" eb="31">
      <t>カモツ</t>
    </rPh>
    <rPh sb="32" eb="33">
      <t>ダン</t>
    </rPh>
    <rPh sb="33" eb="34">
      <t>ヅ</t>
    </rPh>
    <rPh sb="35" eb="37">
      <t>フカ</t>
    </rPh>
    <rPh sb="41" eb="42">
      <t>カン</t>
    </rPh>
    <phoneticPr fontId="38"/>
  </si>
  <si>
    <t>　お引き受けの難しい場合もございます。</t>
    <rPh sb="2" eb="3">
      <t>ヒ</t>
    </rPh>
    <rPh sb="4" eb="5">
      <t>ウ</t>
    </rPh>
    <rPh sb="7" eb="8">
      <t>ムズカ</t>
    </rPh>
    <rPh sb="10" eb="12">
      <t>バアイ</t>
    </rPh>
    <phoneticPr fontId="38"/>
  </si>
  <si>
    <t>BOOKINGお問合せ先</t>
    <rPh sb="8" eb="10">
      <t>トイアワ</t>
    </rPh>
    <rPh sb="11" eb="12">
      <t>サキ</t>
    </rPh>
    <phoneticPr fontId="38"/>
  </si>
  <si>
    <t>LCL CONSOLIDATION SERVICE FOR SINGAPORE</t>
    <phoneticPr fontId="38"/>
  </si>
  <si>
    <t>ETD
YOKOHAMA</t>
  </si>
  <si>
    <t>ETA
SINGAPORE</t>
  </si>
  <si>
    <t>-</t>
    <phoneticPr fontId="38"/>
  </si>
  <si>
    <t>089S</t>
    <phoneticPr fontId="38"/>
  </si>
  <si>
    <r>
      <t>*</t>
    </r>
    <r>
      <rPr>
        <b/>
        <u/>
        <sz val="11"/>
        <color rgb="FFFF0000"/>
        <rFont val="ＭＳ Ｐゴシック"/>
        <family val="3"/>
        <charset val="128"/>
      </rPr>
      <t>赤字体</t>
    </r>
    <r>
      <rPr>
        <sz val="11"/>
        <rFont val="ＭＳ Ｐゴシック"/>
        <family val="3"/>
        <charset val="128"/>
      </rPr>
      <t>はCUT日が通常より早くなります。</t>
    </r>
    <rPh sb="1" eb="2">
      <t>アカ</t>
    </rPh>
    <rPh sb="2" eb="4">
      <t>ジタイ</t>
    </rPh>
    <rPh sb="8" eb="9">
      <t>ビ</t>
    </rPh>
    <rPh sb="10" eb="12">
      <t>ツウジョウ</t>
    </rPh>
    <rPh sb="14" eb="15">
      <t>ハヤ</t>
    </rPh>
    <phoneticPr fontId="38"/>
  </si>
  <si>
    <t>CFS搬入先</t>
    <rPh sb="3" eb="5">
      <t>ハンニュウ</t>
    </rPh>
    <rPh sb="5" eb="6">
      <t>サキ</t>
    </rPh>
    <phoneticPr fontId="38"/>
  </si>
  <si>
    <t>東京</t>
    <rPh sb="0" eb="2">
      <t>トウキョウ</t>
    </rPh>
    <phoneticPr fontId="38"/>
  </si>
  <si>
    <t>株式会社 日成（協同組合 東京海貨センター内4F） 東京都大田区東海4-3-1</t>
    <phoneticPr fontId="38"/>
  </si>
  <si>
    <t>*送り状には個数、仕向け地、通関業者名、CASE MARKの表記、VLS扱いの旨を明記願います。</t>
    <rPh sb="30" eb="32">
      <t>ヒョウキ</t>
    </rPh>
    <phoneticPr fontId="38"/>
  </si>
  <si>
    <t xml:space="preserve">TEL:03-5492-7251 FAX:03-3790-8085 NACCS CODE:1FW69 </t>
    <phoneticPr fontId="38"/>
  </si>
  <si>
    <t>*BOOKINGの際、重量物、長尺物、及び条件付貨物（段積み不可など）に関しては、</t>
    <phoneticPr fontId="38"/>
  </si>
  <si>
    <t>横浜</t>
    <rPh sb="0" eb="2">
      <t>ヨコハマ</t>
    </rPh>
    <phoneticPr fontId="38"/>
  </si>
  <si>
    <t>株式会社 日成（横浜港運事業協同組合内２F） 神奈川県横浜市中区本牧埠頭１</t>
    <rPh sb="0" eb="4">
      <t>カブシキガイシャ</t>
    </rPh>
    <rPh sb="5" eb="7">
      <t>ニッセイ</t>
    </rPh>
    <rPh sb="8" eb="10">
      <t>ヨコハマ</t>
    </rPh>
    <rPh sb="10" eb="12">
      <t>コウウン</t>
    </rPh>
    <rPh sb="12" eb="14">
      <t>ジギョウ</t>
    </rPh>
    <rPh sb="14" eb="16">
      <t>キョウドウ</t>
    </rPh>
    <rPh sb="16" eb="18">
      <t>クミアイ</t>
    </rPh>
    <rPh sb="18" eb="19">
      <t>ナイ</t>
    </rPh>
    <rPh sb="23" eb="26">
      <t>カナガワ</t>
    </rPh>
    <rPh sb="26" eb="27">
      <t>ケン</t>
    </rPh>
    <rPh sb="27" eb="29">
      <t>ヨコハマ</t>
    </rPh>
    <rPh sb="29" eb="30">
      <t>シ</t>
    </rPh>
    <rPh sb="30" eb="31">
      <t>ナカ</t>
    </rPh>
    <rPh sb="31" eb="32">
      <t>ク</t>
    </rPh>
    <rPh sb="32" eb="34">
      <t>ホンモク</t>
    </rPh>
    <rPh sb="34" eb="36">
      <t>フトウ</t>
    </rPh>
    <phoneticPr fontId="38"/>
  </si>
  <si>
    <t>必ずお知らせください。お受けできない場合もございます。</t>
    <phoneticPr fontId="38"/>
  </si>
  <si>
    <t>TEL:045-622-5771 FAX:045-622-6344 NACCS CODE:2EW30</t>
    <phoneticPr fontId="38"/>
  </si>
  <si>
    <t>BOOKING　お問合せ先/ヴァンガ－ド・ロジスティックス・サ－ヴィセス日本（株）</t>
    <rPh sb="9" eb="11">
      <t>トイアワ</t>
    </rPh>
    <rPh sb="12" eb="13">
      <t>サキ</t>
    </rPh>
    <phoneticPr fontId="38"/>
  </si>
  <si>
    <t xml:space="preserve">天野回漕店袖師第一埠頭事務所  静岡市清水区横砂御林脇408-18  </t>
    <rPh sb="0" eb="2">
      <t>アマノ</t>
    </rPh>
    <rPh sb="2" eb="4">
      <t>カイソウ</t>
    </rPh>
    <rPh sb="4" eb="5">
      <t>テン</t>
    </rPh>
    <rPh sb="5" eb="6">
      <t>ソデ</t>
    </rPh>
    <rPh sb="6" eb="7">
      <t>シ</t>
    </rPh>
    <rPh sb="7" eb="9">
      <t>ダイイチ</t>
    </rPh>
    <rPh sb="9" eb="11">
      <t>フトウ</t>
    </rPh>
    <rPh sb="11" eb="13">
      <t>ジム</t>
    </rPh>
    <rPh sb="13" eb="14">
      <t>ショ</t>
    </rPh>
    <rPh sb="18" eb="19">
      <t>シ</t>
    </rPh>
    <rPh sb="22" eb="23">
      <t>ヨコ</t>
    </rPh>
    <rPh sb="23" eb="24">
      <t>スナ</t>
    </rPh>
    <rPh sb="24" eb="26">
      <t>ミバヤシ</t>
    </rPh>
    <rPh sb="26" eb="27">
      <t>ワキ</t>
    </rPh>
    <phoneticPr fontId="38"/>
  </si>
  <si>
    <t>TEL:054-365-4021 FAX:054-364-5195 NACCS CODE:5NW10</t>
    <phoneticPr fontId="38"/>
  </si>
  <si>
    <t>伊勢湾海運11号地現業所　名古屋市港区空見町33-2　※DOCK持ち込み先:コクサイ物流</t>
    <rPh sb="0" eb="3">
      <t>イセワン</t>
    </rPh>
    <rPh sb="3" eb="5">
      <t>カイウン</t>
    </rPh>
    <rPh sb="7" eb="8">
      <t>ゴウ</t>
    </rPh>
    <rPh sb="8" eb="9">
      <t>チ</t>
    </rPh>
    <rPh sb="9" eb="11">
      <t>ゲンギョウ</t>
    </rPh>
    <rPh sb="11" eb="12">
      <t>ショ</t>
    </rPh>
    <rPh sb="13" eb="17">
      <t>ナゴヤシ</t>
    </rPh>
    <rPh sb="17" eb="19">
      <t>ミナトク</t>
    </rPh>
    <rPh sb="19" eb="20">
      <t>ソラ</t>
    </rPh>
    <rPh sb="20" eb="21">
      <t>ミ</t>
    </rPh>
    <rPh sb="21" eb="22">
      <t>マチ</t>
    </rPh>
    <rPh sb="32" eb="33">
      <t>モ</t>
    </rPh>
    <rPh sb="34" eb="35">
      <t>コ</t>
    </rPh>
    <rPh sb="36" eb="37">
      <t>サキ</t>
    </rPh>
    <rPh sb="42" eb="44">
      <t>ブツリュウ</t>
    </rPh>
    <phoneticPr fontId="38"/>
  </si>
  <si>
    <t>TEL:052-398-1171 FAX:052-653-7678 NACCS CODE:5CW16</t>
    <phoneticPr fontId="38"/>
  </si>
  <si>
    <t>大阪</t>
    <rPh sb="0" eb="2">
      <t>オオサカ</t>
    </rPh>
    <phoneticPr fontId="38"/>
  </si>
  <si>
    <t>日東物流㈱　大阪総合物流センター　大阪市住之江区南港東9-4-36　　　　</t>
    <rPh sb="0" eb="2">
      <t>ニットウ</t>
    </rPh>
    <rPh sb="2" eb="4">
      <t>ブツリュウ</t>
    </rPh>
    <rPh sb="6" eb="8">
      <t>オオサカ</t>
    </rPh>
    <rPh sb="8" eb="10">
      <t>ソウゴウ</t>
    </rPh>
    <rPh sb="10" eb="12">
      <t>ブツリュウ</t>
    </rPh>
    <rPh sb="17" eb="20">
      <t>オオサカシ</t>
    </rPh>
    <rPh sb="20" eb="24">
      <t>スミノエク</t>
    </rPh>
    <rPh sb="24" eb="27">
      <t>ナンコウヒガシ</t>
    </rPh>
    <phoneticPr fontId="38"/>
  </si>
  <si>
    <t>TEL:06-6612-2600 FAX:06-6612-4200 NACCS CODE:4IWM4</t>
    <phoneticPr fontId="38"/>
  </si>
  <si>
    <t>LCL CONSOLIDATION SERVICE FOR OCEANIA VIA  SINGAPORE</t>
    <phoneticPr fontId="38"/>
  </si>
  <si>
    <t>CNC</t>
    <phoneticPr fontId="38"/>
  </si>
  <si>
    <t>WH YOK</t>
    <phoneticPr fontId="38"/>
  </si>
  <si>
    <t>ONE TYO</t>
    <phoneticPr fontId="38"/>
  </si>
  <si>
    <t>ONE KOB</t>
    <phoneticPr fontId="38"/>
  </si>
  <si>
    <t>ETD
TOKYO</t>
    <phoneticPr fontId="38"/>
  </si>
  <si>
    <t>ETD
YOKOHAMA</t>
    <phoneticPr fontId="38"/>
  </si>
  <si>
    <t>ETD
KOBE</t>
    <phoneticPr fontId="38"/>
  </si>
  <si>
    <t>ETA
SINGAPORE</t>
    <phoneticPr fontId="38"/>
  </si>
  <si>
    <t>AUSTRALIA</t>
    <phoneticPr fontId="38"/>
  </si>
  <si>
    <t>NEW ZEALAND</t>
    <phoneticPr fontId="38"/>
  </si>
  <si>
    <t>PAPUA NEW GUINEA</t>
    <phoneticPr fontId="38"/>
  </si>
  <si>
    <t>YOK</t>
    <phoneticPr fontId="38"/>
  </si>
  <si>
    <t>TYO</t>
    <phoneticPr fontId="38"/>
  </si>
  <si>
    <t>OSAKA</t>
    <phoneticPr fontId="38"/>
  </si>
  <si>
    <t>KOBE</t>
    <phoneticPr fontId="38"/>
  </si>
  <si>
    <t>FREMANTLE</t>
    <phoneticPr fontId="38"/>
  </si>
  <si>
    <t>ADELAIDE</t>
    <phoneticPr fontId="38"/>
  </si>
  <si>
    <t>BRISBANE</t>
    <phoneticPr fontId="38"/>
  </si>
  <si>
    <t>AUCKLAND</t>
    <phoneticPr fontId="38"/>
  </si>
  <si>
    <t>LYTTLETON</t>
    <phoneticPr fontId="38"/>
  </si>
  <si>
    <t>LAE</t>
    <phoneticPr fontId="38"/>
  </si>
  <si>
    <t>MOTUKEA PORT    (PORT MORESBY)</t>
    <phoneticPr fontId="38"/>
  </si>
  <si>
    <t>SEE NZ SCHE</t>
    <phoneticPr fontId="38"/>
  </si>
  <si>
    <t>MOL GATEWAY</t>
    <phoneticPr fontId="38"/>
  </si>
  <si>
    <t>S133</t>
    <phoneticPr fontId="38"/>
  </si>
  <si>
    <t>*ニュージーランド向け貨物につきまして、大阪・神戸・横浜・東京受けの場合はDIRECTサービスのスケジュールをご参照下さい。</t>
    <rPh sb="9" eb="10">
      <t>ム</t>
    </rPh>
    <rPh sb="11" eb="13">
      <t>カモツ</t>
    </rPh>
    <rPh sb="20" eb="22">
      <t>オオサカ</t>
    </rPh>
    <rPh sb="23" eb="25">
      <t>コウベ</t>
    </rPh>
    <rPh sb="26" eb="28">
      <t>ヨコハマ</t>
    </rPh>
    <rPh sb="29" eb="31">
      <t>トウキョウ</t>
    </rPh>
    <rPh sb="31" eb="32">
      <t>ウ</t>
    </rPh>
    <rPh sb="34" eb="36">
      <t>バアイ</t>
    </rPh>
    <rPh sb="56" eb="58">
      <t>サンショウ</t>
    </rPh>
    <rPh sb="58" eb="59">
      <t>クダ</t>
    </rPh>
    <phoneticPr fontId="38"/>
  </si>
  <si>
    <t>LCL CONSOLIDATION SERVICE FOR SOUTH EAST ASIA VIA SINGAPORE</t>
    <phoneticPr fontId="38"/>
  </si>
  <si>
    <t>*NO SERVICE</t>
    <phoneticPr fontId="38"/>
  </si>
  <si>
    <t>027S</t>
    <phoneticPr fontId="38"/>
  </si>
  <si>
    <t>INDONESIA</t>
    <phoneticPr fontId="38"/>
  </si>
  <si>
    <t>MALAYSIA</t>
    <phoneticPr fontId="38"/>
  </si>
  <si>
    <t>CAMBODIA</t>
    <phoneticPr fontId="38"/>
  </si>
  <si>
    <t>MYANMAR</t>
    <phoneticPr fontId="38"/>
  </si>
  <si>
    <t>BRUNEI</t>
    <phoneticPr fontId="38"/>
  </si>
  <si>
    <t>PHILLIPINES</t>
    <phoneticPr fontId="38"/>
  </si>
  <si>
    <t>VIETNAM</t>
    <phoneticPr fontId="38"/>
  </si>
  <si>
    <t>BELAWAN</t>
    <phoneticPr fontId="38"/>
  </si>
  <si>
    <t>JAKARTA</t>
    <phoneticPr fontId="38"/>
  </si>
  <si>
    <t>SEMARANG</t>
    <phoneticPr fontId="38"/>
  </si>
  <si>
    <t>SURABAYA</t>
    <phoneticPr fontId="38"/>
  </si>
  <si>
    <t>PORT KELANG</t>
    <phoneticPr fontId="38"/>
  </si>
  <si>
    <t>PASIR GUDANG</t>
    <phoneticPr fontId="38"/>
  </si>
  <si>
    <t>PENANG
(GEORGE
TOWN)</t>
    <phoneticPr fontId="38"/>
  </si>
  <si>
    <t>SHIHANOUKVILLE</t>
    <phoneticPr fontId="38"/>
  </si>
  <si>
    <t>YANGON(AWP)</t>
    <phoneticPr fontId="38"/>
  </si>
  <si>
    <t>YANGON(MIP Terminal)</t>
    <phoneticPr fontId="38"/>
  </si>
  <si>
    <t>MUARA</t>
    <phoneticPr fontId="38"/>
  </si>
  <si>
    <t>MANILA(NORTH)</t>
    <phoneticPr fontId="38"/>
  </si>
  <si>
    <t>CEBU</t>
    <phoneticPr fontId="38"/>
  </si>
  <si>
    <t>HO CHI MINH(CAT LAI)</t>
    <phoneticPr fontId="38"/>
  </si>
  <si>
    <t>HAIPHONG</t>
    <phoneticPr fontId="38"/>
  </si>
  <si>
    <t xml:space="preserve">LCL CONSOLIDATION SERVICE FOR MIDDLE EAST &amp; AFRICA VIA SINGAPORE </t>
    <phoneticPr fontId="38"/>
  </si>
  <si>
    <t>UAE</t>
    <phoneticPr fontId="38"/>
  </si>
  <si>
    <t>MAURITIUS</t>
    <phoneticPr fontId="38"/>
  </si>
  <si>
    <t>OMAN</t>
    <phoneticPr fontId="38"/>
  </si>
  <si>
    <t>SAUDI ARABIA</t>
    <phoneticPr fontId="38"/>
  </si>
  <si>
    <t>SOUTH AFRICA</t>
    <phoneticPr fontId="38"/>
  </si>
  <si>
    <t>JEBEL ALI (DUBAI)</t>
    <phoneticPr fontId="38"/>
  </si>
  <si>
    <t>PORT LOUIS</t>
    <phoneticPr fontId="38"/>
  </si>
  <si>
    <t>SOHAR (MUSCAT)</t>
    <phoneticPr fontId="38"/>
  </si>
  <si>
    <t>DAMMAM</t>
    <phoneticPr fontId="38"/>
  </si>
  <si>
    <t>JEDDAH</t>
    <phoneticPr fontId="38"/>
  </si>
  <si>
    <t>RIYADH</t>
    <phoneticPr fontId="38"/>
  </si>
  <si>
    <t>DURBAN</t>
    <phoneticPr fontId="38"/>
  </si>
  <si>
    <t>CAPE TOWN</t>
    <phoneticPr fontId="38"/>
  </si>
  <si>
    <t>JOHANNESBURG</t>
    <phoneticPr fontId="38"/>
  </si>
  <si>
    <t>LCL CONSOLIDATION SERVICE FOR INDIA &amp; SUB CONTINENT VIA SINGAPORE</t>
    <phoneticPr fontId="38"/>
  </si>
  <si>
    <t>INDIA</t>
    <phoneticPr fontId="38"/>
  </si>
  <si>
    <t>BANGLADESH</t>
    <phoneticPr fontId="38"/>
  </si>
  <si>
    <t>SRI LANKA</t>
    <phoneticPr fontId="38"/>
  </si>
  <si>
    <t>PAKISTAN</t>
    <phoneticPr fontId="38"/>
  </si>
  <si>
    <t>CHENNAI</t>
    <phoneticPr fontId="38"/>
  </si>
  <si>
    <t>BANGALORE</t>
    <phoneticPr fontId="38"/>
  </si>
  <si>
    <t>COCHIN</t>
    <phoneticPr fontId="38"/>
  </si>
  <si>
    <t>CALCUTTA</t>
    <phoneticPr fontId="38"/>
  </si>
  <si>
    <t>NHAVA SHEVA</t>
    <phoneticPr fontId="38"/>
  </si>
  <si>
    <t>NEW DELHI</t>
    <phoneticPr fontId="38"/>
  </si>
  <si>
    <t>CHITTAGONG</t>
    <phoneticPr fontId="38"/>
  </si>
  <si>
    <t>COLOMBO</t>
    <phoneticPr fontId="38"/>
  </si>
  <si>
    <t>KARACHI</t>
    <phoneticPr fontId="38"/>
  </si>
  <si>
    <t>*インド向け貨物につきまして、大阪・神戸・横浜・東京受けの場合はDIRECTサービスのスケジュールをご参照下さい。</t>
    <phoneticPr fontId="38"/>
  </si>
  <si>
    <t xml:space="preserve">LCL CONSOLIDATION SERVICE FOR EUROPE &amp; SCANDINAVIA VIA SINGAPORE  </t>
    <phoneticPr fontId="38"/>
  </si>
  <si>
    <t>BULGARIA</t>
    <phoneticPr fontId="38"/>
  </si>
  <si>
    <t>ROMANIA</t>
    <phoneticPr fontId="38"/>
  </si>
  <si>
    <t>SWEDEN</t>
    <phoneticPr fontId="38"/>
  </si>
  <si>
    <t>NETHERLANDS</t>
    <phoneticPr fontId="38"/>
  </si>
  <si>
    <t>GERMANY</t>
    <phoneticPr fontId="38"/>
  </si>
  <si>
    <t>UK</t>
    <phoneticPr fontId="38"/>
  </si>
  <si>
    <t>BELGIUM</t>
    <phoneticPr fontId="38"/>
  </si>
  <si>
    <t>FRANCE</t>
    <phoneticPr fontId="38"/>
  </si>
  <si>
    <t>DENMARK</t>
    <phoneticPr fontId="38"/>
  </si>
  <si>
    <t>NORWAY</t>
    <phoneticPr fontId="38"/>
  </si>
  <si>
    <t>VARNA</t>
    <phoneticPr fontId="38"/>
  </si>
  <si>
    <t>SOFIA</t>
    <phoneticPr fontId="38"/>
  </si>
  <si>
    <t>BUCHAREST</t>
    <phoneticPr fontId="38"/>
  </si>
  <si>
    <t>CONSTANTA</t>
    <phoneticPr fontId="38"/>
  </si>
  <si>
    <t>GOTHENBURG</t>
    <phoneticPr fontId="38"/>
  </si>
  <si>
    <t>ROTTERDAM</t>
    <phoneticPr fontId="38"/>
  </si>
  <si>
    <t>HAMBURG</t>
    <phoneticPr fontId="38"/>
  </si>
  <si>
    <t>FELIXSTOWE</t>
    <phoneticPr fontId="38"/>
  </si>
  <si>
    <t>SOUTHAMPTON</t>
    <phoneticPr fontId="38"/>
  </si>
  <si>
    <t>ANTWERP</t>
    <phoneticPr fontId="38"/>
  </si>
  <si>
    <t>LE HAVRE</t>
    <phoneticPr fontId="38"/>
  </si>
  <si>
    <t>COPENHAGEN</t>
    <phoneticPr fontId="38"/>
  </si>
  <si>
    <t>AARHUS</t>
    <phoneticPr fontId="38"/>
  </si>
  <si>
    <t>OSLO</t>
    <phoneticPr fontId="38"/>
  </si>
  <si>
    <t>接続船の遅れによりETAも変更する場合がありますので、詳細なスケジュールにつきましてはお問い合わせ下さい。</t>
    <phoneticPr fontId="38"/>
  </si>
  <si>
    <t>LCL CONSOLIDATION SERVICE FOR HONG KONG (KOB)</t>
    <phoneticPr fontId="38"/>
  </si>
  <si>
    <t>ETA
HONG KONG</t>
    <phoneticPr fontId="38"/>
  </si>
  <si>
    <t>大阪</t>
  </si>
  <si>
    <t>日東物流㈱　大阪総合物流センター(NACCS CODE:4IWM4)　</t>
  </si>
  <si>
    <t>TEL:06-6612-2600 FAX:06-6612-4200</t>
    <phoneticPr fontId="38"/>
  </si>
  <si>
    <t>神戸</t>
  </si>
  <si>
    <t>*D/Rを作成されましたら、弊社へもご送付をお願い致します。</t>
    <phoneticPr fontId="38"/>
  </si>
  <si>
    <t xml:space="preserve"> (EXCEL形式でいただけますと幸甚です。)</t>
    <phoneticPr fontId="38"/>
  </si>
  <si>
    <t>D/R受信専用アドレス</t>
  </si>
  <si>
    <t>drjpn@vanguardlogistics.com</t>
  </si>
  <si>
    <t>※必ずBOOKING#を件名にご入力下さい。</t>
  </si>
  <si>
    <t>*BOOKINGの際、重量物、2メートル以上の長尺物、</t>
    <rPh sb="20" eb="22">
      <t>イジョウ</t>
    </rPh>
    <phoneticPr fontId="38"/>
  </si>
  <si>
    <t>及び条件付貨物（段積み不可など）に関しては、</t>
    <phoneticPr fontId="38"/>
  </si>
  <si>
    <t>必ずお知らせください。お引き受けできない場合もございます。</t>
  </si>
  <si>
    <t>*送り状にはブッキングナンバー、個数、仕向け地、通関業者名、</t>
    <phoneticPr fontId="38"/>
  </si>
  <si>
    <t>.</t>
    <phoneticPr fontId="38"/>
  </si>
  <si>
    <t>MARK、VLS扱いの旨を明記願います。</t>
  </si>
  <si>
    <t>斜字 赤字CFS CUTが早くなっております。</t>
    <rPh sb="0" eb="2">
      <t>シャジ</t>
    </rPh>
    <rPh sb="3" eb="5">
      <t>アカジ</t>
    </rPh>
    <rPh sb="13" eb="14">
      <t>ハヤ</t>
    </rPh>
    <phoneticPr fontId="38"/>
  </si>
  <si>
    <t>e-mail: jpnexpdoc@vanguardlogistics.com</t>
  </si>
  <si>
    <t xml:space="preserve">LCL CONSOLIDATION SERVICE FOR MEDITERRANEAN VIA SINGAPORE  </t>
    <phoneticPr fontId="38"/>
  </si>
  <si>
    <t>ITALY</t>
    <phoneticPr fontId="38"/>
  </si>
  <si>
    <t>SPAIN</t>
    <phoneticPr fontId="38"/>
  </si>
  <si>
    <t>PORTUGAL</t>
    <phoneticPr fontId="38"/>
  </si>
  <si>
    <t>ISRAEL</t>
    <phoneticPr fontId="38"/>
  </si>
  <si>
    <t>TURKEY</t>
    <phoneticPr fontId="38"/>
  </si>
  <si>
    <t>GENOVA</t>
    <phoneticPr fontId="38"/>
  </si>
  <si>
    <t>MILANO</t>
    <phoneticPr fontId="38"/>
  </si>
  <si>
    <t>BARCELONA</t>
    <phoneticPr fontId="38"/>
  </si>
  <si>
    <t>MADRID</t>
    <phoneticPr fontId="38"/>
  </si>
  <si>
    <t>VALENCIA</t>
    <phoneticPr fontId="38"/>
  </si>
  <si>
    <t>LISBON</t>
    <phoneticPr fontId="38"/>
  </si>
  <si>
    <t>LEIXOES</t>
    <phoneticPr fontId="38"/>
  </si>
  <si>
    <t>ASHDOD</t>
    <phoneticPr fontId="38"/>
  </si>
  <si>
    <t>HAIFA</t>
    <phoneticPr fontId="38"/>
  </si>
  <si>
    <t>IZMIR</t>
    <phoneticPr fontId="38"/>
  </si>
  <si>
    <t>LCL CONSOLIDATION SERVICE FOR HONG KONG (NAGOYA)</t>
    <phoneticPr fontId="38"/>
  </si>
  <si>
    <t>NAGOYA</t>
    <phoneticPr fontId="38"/>
  </si>
  <si>
    <t>伊勢湾海運　金城埠頭現業所 (NACCS CODE:5DW09)</t>
    <rPh sb="0" eb="3">
      <t>イセワン</t>
    </rPh>
    <rPh sb="3" eb="5">
      <t>カイウン</t>
    </rPh>
    <rPh sb="6" eb="8">
      <t>キンジョウ</t>
    </rPh>
    <rPh sb="8" eb="10">
      <t>フトウ</t>
    </rPh>
    <rPh sb="10" eb="12">
      <t>ゲンギョウ</t>
    </rPh>
    <rPh sb="12" eb="13">
      <t>ショ</t>
    </rPh>
    <phoneticPr fontId="38"/>
  </si>
  <si>
    <r>
      <t>名古屋市港区金城埠頭1-</t>
    </r>
    <r>
      <rPr>
        <sz val="11"/>
        <rFont val="ＭＳ Ｐゴシック"/>
        <family val="3"/>
        <charset val="128"/>
      </rPr>
      <t>1</t>
    </r>
    <rPh sb="6" eb="8">
      <t>キンジョウ</t>
    </rPh>
    <rPh sb="8" eb="10">
      <t>フトウ</t>
    </rPh>
    <phoneticPr fontId="38"/>
  </si>
  <si>
    <t>TEL:052-398-1812</t>
    <phoneticPr fontId="38"/>
  </si>
  <si>
    <t>※DOCK持ち込み先:コクサイ物流</t>
    <phoneticPr fontId="38"/>
  </si>
  <si>
    <t xml:space="preserve">  (EXCEL形式でいただけますと幸甚です。)</t>
  </si>
  <si>
    <t>◎4/1より変更</t>
    <rPh sb="6" eb="8">
      <t>ヘンコウ</t>
    </rPh>
    <phoneticPr fontId="38"/>
  </si>
  <si>
    <t>*名古屋CFSへの搬入は、必ずCUT日当日、外貨にてお願い致します。</t>
  </si>
  <si>
    <t>*BOOKINGの際、重量物、長尺物、及び条件付貨物（段積み不可など）に</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phoneticPr fontId="38"/>
  </si>
  <si>
    <t>関しては、必ずお知らせください。お受けできない場合もございます。</t>
    <phoneticPr fontId="38"/>
  </si>
  <si>
    <t xml:space="preserve">TEL：06-6226-2938　　FAX：06-6203-7565   </t>
    <phoneticPr fontId="38"/>
  </si>
  <si>
    <t>LCL CONSOLIDATION SERVICE FOR HONG KONG (TYO)</t>
    <phoneticPr fontId="38"/>
  </si>
  <si>
    <r>
      <rPr>
        <sz val="11"/>
        <rFont val="ＭＳ Ｐゴシック"/>
        <family val="3"/>
        <charset val="128"/>
      </rPr>
      <t>*</t>
    </r>
    <r>
      <rPr>
        <b/>
        <i/>
        <u/>
        <sz val="11"/>
        <color rgb="FFFF0000"/>
        <rFont val="ＭＳ Ｐゴシック"/>
        <family val="3"/>
        <charset val="128"/>
      </rPr>
      <t>斜字体</t>
    </r>
    <r>
      <rPr>
        <b/>
        <sz val="11"/>
        <rFont val="ＭＳ Ｐゴシック"/>
        <family val="3"/>
        <charset val="128"/>
      </rPr>
      <t xml:space="preserve"> </t>
    </r>
    <r>
      <rPr>
        <sz val="11"/>
        <rFont val="ＭＳ Ｐゴシック"/>
        <family val="3"/>
        <charset val="128"/>
      </rPr>
      <t>はCUT日が通常より早くなります。</t>
    </r>
    <rPh sb="1" eb="2">
      <t>シャ</t>
    </rPh>
    <rPh sb="2" eb="4">
      <t>ジタイ</t>
    </rPh>
    <rPh sb="9" eb="10">
      <t>ビ</t>
    </rPh>
    <rPh sb="11" eb="13">
      <t>ツウジョウ</t>
    </rPh>
    <rPh sb="15" eb="16">
      <t>ハヤ</t>
    </rPh>
    <phoneticPr fontId="38"/>
  </si>
  <si>
    <t>*送り状には個数、仕向け地、通関業者名、MARK、VLS扱いの旨を明記願います。</t>
    <rPh sb="1" eb="2">
      <t>オク</t>
    </rPh>
    <rPh sb="3" eb="4">
      <t>ジョウ</t>
    </rPh>
    <rPh sb="6" eb="8">
      <t>コスウ</t>
    </rPh>
    <rPh sb="9" eb="11">
      <t>シム</t>
    </rPh>
    <rPh sb="12" eb="13">
      <t>チ</t>
    </rPh>
    <rPh sb="14" eb="16">
      <t>ツウカン</t>
    </rPh>
    <rPh sb="16" eb="18">
      <t>ギョウシャ</t>
    </rPh>
    <rPh sb="18" eb="19">
      <t>メイ</t>
    </rPh>
    <rPh sb="28" eb="29">
      <t>アツカ</t>
    </rPh>
    <rPh sb="31" eb="32">
      <t>ムネ</t>
    </rPh>
    <rPh sb="33" eb="35">
      <t>メイキ</t>
    </rPh>
    <rPh sb="35" eb="36">
      <t>ネガ</t>
    </rPh>
    <phoneticPr fontId="38"/>
  </si>
  <si>
    <t>*BOOKINGの際、重量物、長尺物、及び条件付貨物（段積み不可など）に関しては、</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rPh sb="36" eb="37">
      <t>カン</t>
    </rPh>
    <phoneticPr fontId="38"/>
  </si>
  <si>
    <t>　必ずお知らせください。お引き受けの難しい場合もございます。</t>
    <rPh sb="13" eb="14">
      <t>ヒ</t>
    </rPh>
    <rPh sb="15" eb="16">
      <t>ウ</t>
    </rPh>
    <rPh sb="18" eb="19">
      <t>ムズカ</t>
    </rPh>
    <rPh sb="21" eb="23">
      <t>バアイ</t>
    </rPh>
    <phoneticPr fontId="38"/>
  </si>
  <si>
    <t>*D/Rを作成されましたら、弊社へもご送付をお願い致します。</t>
  </si>
  <si>
    <t>株式会社　日成　（協同組合　東京海貨センター内4F）</t>
  </si>
  <si>
    <t>東京都大田区東海4-3-1　　NACCS: 1FW69</t>
  </si>
  <si>
    <t>株式会社　日成　（横浜港運事業協同組合内2Ｆ）</t>
  </si>
  <si>
    <t>神奈川県横浜市中区本牧埠頭1　　　NACCS: 2EW30</t>
  </si>
  <si>
    <t>TEL: 045-622-5771 FAX: 045-622-6344</t>
  </si>
  <si>
    <t>天野回漕店袖師第一埠頭事務所 (NACCS CODE:5NW10)</t>
    <rPh sb="0" eb="2">
      <t>アマノ</t>
    </rPh>
    <rPh sb="2" eb="4">
      <t>カイソウ</t>
    </rPh>
    <rPh sb="4" eb="5">
      <t>テン</t>
    </rPh>
    <rPh sb="5" eb="6">
      <t>ソデ</t>
    </rPh>
    <rPh sb="6" eb="7">
      <t>シ</t>
    </rPh>
    <rPh sb="7" eb="9">
      <t>ダイイチ</t>
    </rPh>
    <rPh sb="9" eb="11">
      <t>フトウ</t>
    </rPh>
    <rPh sb="11" eb="13">
      <t>ジム</t>
    </rPh>
    <rPh sb="13" eb="14">
      <t>ショ</t>
    </rPh>
    <phoneticPr fontId="38"/>
  </si>
  <si>
    <t xml:space="preserve">静岡市清水区横砂御林脇408-18  </t>
    <phoneticPr fontId="38"/>
  </si>
  <si>
    <t>TEL:054-365-4021 FAX:054-364-5195</t>
    <phoneticPr fontId="38"/>
  </si>
  <si>
    <t>NISHIKANDA YS BLDG 4F</t>
  </si>
  <si>
    <t>3-2-12,NIHONBASHI-KAYABACHO</t>
  </si>
  <si>
    <t>TOKYO 101-0065</t>
  </si>
  <si>
    <t>LCL CONSOLIDATION SERVICE FOR SOUTH CHINA &amp; PEARL RIVER DELTA VIA HONG KONG (KOB)</t>
    <phoneticPr fontId="38"/>
  </si>
  <si>
    <t>**下記以外の向け地に関しましては弊社までお問い合わせ下さい</t>
    <phoneticPr fontId="38"/>
  </si>
  <si>
    <t>SOUTH CHINA</t>
    <phoneticPr fontId="38"/>
  </si>
  <si>
    <t>FUZHOU</t>
  </si>
  <si>
    <t>NINGBO</t>
  </si>
  <si>
    <t>SHENZHEN</t>
  </si>
  <si>
    <t>MACAU</t>
  </si>
  <si>
    <t>JIANG MEN</t>
  </si>
  <si>
    <t>HUANGPU, LIAN HUA SHAN</t>
  </si>
  <si>
    <t>JIAOXIN</t>
  </si>
  <si>
    <t>NANSHA</t>
  </si>
  <si>
    <t>SANSHAN</t>
  </si>
  <si>
    <t>XIAMEN</t>
  </si>
  <si>
    <t>Destination via Hong Kong</t>
    <phoneticPr fontId="38"/>
  </si>
  <si>
    <t>BOOKINGお問合せ先/</t>
    <rPh sb="8" eb="10">
      <t>トイアワ</t>
    </rPh>
    <rPh sb="11" eb="12">
      <t>サキ</t>
    </rPh>
    <phoneticPr fontId="38"/>
  </si>
  <si>
    <t>CHANGSHA</t>
    <phoneticPr fontId="38"/>
  </si>
  <si>
    <t>CHENGDU</t>
    <phoneticPr fontId="38"/>
  </si>
  <si>
    <t>CHONGQIN</t>
    <phoneticPr fontId="38"/>
  </si>
  <si>
    <t>DOUMEN</t>
    <phoneticPr fontId="38"/>
  </si>
  <si>
    <t>FOSHAN(NEW PORT)</t>
    <phoneticPr fontId="38"/>
  </si>
  <si>
    <t>FUZHOU(MAWEI)</t>
    <phoneticPr fontId="38"/>
  </si>
  <si>
    <t>GAMOMING</t>
    <phoneticPr fontId="38"/>
  </si>
  <si>
    <t>GUIGANG</t>
    <phoneticPr fontId="38"/>
  </si>
  <si>
    <t>GUIYANG</t>
    <phoneticPr fontId="38"/>
  </si>
  <si>
    <t>GUANGDONG</t>
    <phoneticPr fontId="38"/>
  </si>
  <si>
    <t>HAIKOU</t>
    <phoneticPr fontId="38"/>
  </si>
  <si>
    <t>HESHAN</t>
    <phoneticPr fontId="38"/>
  </si>
  <si>
    <t>HUADU</t>
    <phoneticPr fontId="38"/>
  </si>
  <si>
    <t>RONGQI</t>
    <phoneticPr fontId="38"/>
  </si>
  <si>
    <t>LANSHI,FOSHAN</t>
    <phoneticPr fontId="38"/>
  </si>
  <si>
    <t>LCL CONSOLIDATION SERVICE FOR SOUTH CHINA &amp; PEARL RIVER DELTA VIA HONG KONG (TYO)</t>
    <phoneticPr fontId="38"/>
  </si>
  <si>
    <t>**下記以外の向け地に関しましては弊社までお問い合わせ下さい</t>
    <rPh sb="2" eb="4">
      <t>カキ</t>
    </rPh>
    <rPh sb="4" eb="6">
      <t>イガイ</t>
    </rPh>
    <rPh sb="7" eb="8">
      <t>ム</t>
    </rPh>
    <rPh sb="9" eb="10">
      <t>チ</t>
    </rPh>
    <rPh sb="11" eb="12">
      <t>カン</t>
    </rPh>
    <rPh sb="17" eb="19">
      <t>ヘイシャ</t>
    </rPh>
    <rPh sb="22" eb="23">
      <t>ト</t>
    </rPh>
    <rPh sb="24" eb="25">
      <t>ア</t>
    </rPh>
    <rPh sb="27" eb="28">
      <t>クダ</t>
    </rPh>
    <phoneticPr fontId="38"/>
  </si>
  <si>
    <t>HUANGPU, LIAN HUA SHAN</t>
    <phoneticPr fontId="38"/>
  </si>
  <si>
    <t>*HONG KONGより先の向地は全てTRANSHIPとなります</t>
    <phoneticPr fontId="38"/>
  </si>
  <si>
    <t>*最終向け地のETAは接続船がスムーズにつながった場合の日にちとなっております。接続船の遅れによりETAも変更する場合がありますので、詳細なスケジュールにつきましてはお問い合わせ下さい。</t>
    <rPh sb="1" eb="3">
      <t>サイシュウ</t>
    </rPh>
    <rPh sb="3" eb="4">
      <t>ム</t>
    </rPh>
    <rPh sb="5" eb="6">
      <t>チ</t>
    </rPh>
    <rPh sb="11" eb="13">
      <t>セツゾク</t>
    </rPh>
    <rPh sb="13" eb="14">
      <t>セン</t>
    </rPh>
    <rPh sb="25" eb="27">
      <t>バアイ</t>
    </rPh>
    <rPh sb="28" eb="29">
      <t>ヒ</t>
    </rPh>
    <phoneticPr fontId="38"/>
  </si>
  <si>
    <t>東京都大田区東海4-3-1　　NACCS: 1FW69 TEL: 03-5492-7251 FAX:03-3790-8085</t>
    <phoneticPr fontId="38"/>
  </si>
  <si>
    <t>神奈川県横浜市中区本牧埠頭1 NACCS: 2EW30 TEL: 045-622-5771 FAX: 045-622-6344</t>
    <phoneticPr fontId="38"/>
  </si>
  <si>
    <t>TOKYO OFFICE</t>
    <phoneticPr fontId="38"/>
  </si>
  <si>
    <t xml:space="preserve">ASK BLDG 3F 3-12-22, </t>
    <phoneticPr fontId="38"/>
  </si>
  <si>
    <t xml:space="preserve">KAYABA-CHO, NIHONBASHI </t>
    <phoneticPr fontId="38"/>
  </si>
  <si>
    <t>CHUOKU, TOKYO 103-0025</t>
    <phoneticPr fontId="38"/>
  </si>
  <si>
    <t>LCL CONSOLIDATION SERVICE FOR SOUTH EAST ASIA VIA HONG KONG (KOB)</t>
    <phoneticPr fontId="38"/>
  </si>
  <si>
    <t>PENANG</t>
    <phoneticPr fontId="38"/>
  </si>
  <si>
    <t>MANILA  (NORTH)</t>
    <phoneticPr fontId="38"/>
  </si>
  <si>
    <t>MANILA  (SOUTH)</t>
    <phoneticPr fontId="38"/>
  </si>
  <si>
    <t>LCL CONSOLIDATION SERVICE FOR SOUTH EAST ASIA VIA HONG KONG (TYO)</t>
    <phoneticPr fontId="38"/>
  </si>
  <si>
    <t>*最終向け地のETAは接続船がスムーズにつながった場合の日にちとなっております。</t>
    <rPh sb="1" eb="3">
      <t>サイシュウ</t>
    </rPh>
    <rPh sb="3" eb="4">
      <t>ム</t>
    </rPh>
    <rPh sb="5" eb="6">
      <t>チ</t>
    </rPh>
    <rPh sb="11" eb="13">
      <t>セツゾク</t>
    </rPh>
    <rPh sb="13" eb="14">
      <t>セン</t>
    </rPh>
    <rPh sb="25" eb="27">
      <t>バアイ</t>
    </rPh>
    <rPh sb="28" eb="29">
      <t>ヒ</t>
    </rPh>
    <phoneticPr fontId="38"/>
  </si>
  <si>
    <t>*D/Rを作成されましたら、弊社へもご送付をお願い致します。 (EXCEL形式でいただけますと幸甚です。)</t>
    <phoneticPr fontId="38"/>
  </si>
  <si>
    <t>LCL CONSOLIDATION SERVICE FOR CA &amp; CARIB VIA HONG KONG VIA COLON (KOB)</t>
    <phoneticPr fontId="38"/>
  </si>
  <si>
    <t>PANAMA</t>
    <phoneticPr fontId="38"/>
  </si>
  <si>
    <t>BARBADOS</t>
    <phoneticPr fontId="38"/>
  </si>
  <si>
    <t>DOMINICAN 
REP</t>
    <phoneticPr fontId="38"/>
  </si>
  <si>
    <t>NICARAGUA</t>
    <phoneticPr fontId="38"/>
  </si>
  <si>
    <t>PUERTO RICO</t>
    <phoneticPr fontId="38"/>
  </si>
  <si>
    <t>JAMAICA</t>
    <phoneticPr fontId="38"/>
  </si>
  <si>
    <t>TRINIDAD</t>
    <phoneticPr fontId="38"/>
  </si>
  <si>
    <t>HAITI</t>
    <phoneticPr fontId="38"/>
  </si>
  <si>
    <t>COLON FREE ZONE</t>
    <phoneticPr fontId="38"/>
  </si>
  <si>
    <t>BRIDGE TOWN</t>
    <phoneticPr fontId="38"/>
  </si>
  <si>
    <t>RIO HAINA</t>
    <phoneticPr fontId="38"/>
  </si>
  <si>
    <t>MANAGUA</t>
    <phoneticPr fontId="38"/>
  </si>
  <si>
    <t>SAN JUAN</t>
    <phoneticPr fontId="38"/>
  </si>
  <si>
    <t>KINGSTON</t>
    <phoneticPr fontId="38"/>
  </si>
  <si>
    <t>POINT LISAS</t>
    <phoneticPr fontId="38"/>
  </si>
  <si>
    <t>PORT AU PRINCE</t>
    <phoneticPr fontId="38"/>
  </si>
  <si>
    <t>LCL CONSOLIDATION SERVICE FOR CA &amp; CARIB VIA HONG KONG VIA COLON (TYO)</t>
    <phoneticPr fontId="38"/>
  </si>
  <si>
    <t>LCL CONSOLIDATION SERVICE FOR CSA VIA HONG KONG VIA COLON (KOB)</t>
    <phoneticPr fontId="38"/>
  </si>
  <si>
    <t>COLOMBIA</t>
    <phoneticPr fontId="38"/>
  </si>
  <si>
    <t>VENEZUELA</t>
    <phoneticPr fontId="38"/>
  </si>
  <si>
    <t>GUYANA</t>
    <phoneticPr fontId="38"/>
  </si>
  <si>
    <t>SURINAME</t>
    <phoneticPr fontId="38"/>
  </si>
  <si>
    <t>GUATEMALA</t>
    <phoneticPr fontId="38"/>
  </si>
  <si>
    <t>COSTA RICA</t>
    <phoneticPr fontId="38"/>
  </si>
  <si>
    <t>BARRANQUILLA</t>
    <phoneticPr fontId="38"/>
  </si>
  <si>
    <t>CARTAGENA</t>
    <phoneticPr fontId="38"/>
  </si>
  <si>
    <t>PUERTO CABELLO</t>
    <phoneticPr fontId="38"/>
  </si>
  <si>
    <t>LA GUAIRA</t>
    <phoneticPr fontId="38"/>
  </si>
  <si>
    <t>GEORGETOWN</t>
    <phoneticPr fontId="38"/>
  </si>
  <si>
    <t>PARAMARIBO</t>
    <phoneticPr fontId="38"/>
  </si>
  <si>
    <t>GUATEMALA CITY</t>
    <phoneticPr fontId="38"/>
  </si>
  <si>
    <t>SAN JOSE</t>
    <phoneticPr fontId="38"/>
  </si>
  <si>
    <t>PUERTO CARDERA</t>
    <phoneticPr fontId="38"/>
  </si>
  <si>
    <t>LCL CONSOLIDATION SERVICE FOR CSA VIA HONG KONG VIA COLON (TYO)</t>
    <phoneticPr fontId="38"/>
  </si>
  <si>
    <t>*D/Rを作成されましたら、弊社へもご送付をお願い致します。  (EXCEL形式でいただけますと幸甚です。)</t>
    <phoneticPr fontId="38"/>
  </si>
  <si>
    <t>LCL CONSOLIDATION SERVICE FOR NORTH, CENTRAL &amp; SOUTH AMERICA VIA HONG KONG (KOB)</t>
    <phoneticPr fontId="38"/>
  </si>
  <si>
    <t>ARGENTINA</t>
    <phoneticPr fontId="38"/>
  </si>
  <si>
    <t>PARAGUAY</t>
    <phoneticPr fontId="38"/>
  </si>
  <si>
    <t>ECUADOR</t>
    <phoneticPr fontId="38"/>
  </si>
  <si>
    <t>CHILE</t>
    <phoneticPr fontId="38"/>
  </si>
  <si>
    <t>BRAZIL</t>
    <phoneticPr fontId="38"/>
  </si>
  <si>
    <t>CANADA</t>
    <phoneticPr fontId="38"/>
  </si>
  <si>
    <t>BUENA VENTURA</t>
    <phoneticPr fontId="38"/>
  </si>
  <si>
    <t>BUENOS AIRES</t>
    <phoneticPr fontId="38"/>
  </si>
  <si>
    <t>ASUNCION</t>
    <phoneticPr fontId="38"/>
  </si>
  <si>
    <t>GUAYAQUIL</t>
    <phoneticPr fontId="38"/>
  </si>
  <si>
    <t>VALPARAISO</t>
    <phoneticPr fontId="38"/>
  </si>
  <si>
    <t>SANTOS</t>
    <phoneticPr fontId="38"/>
  </si>
  <si>
    <t>RIO DE JANEIRO</t>
    <phoneticPr fontId="38"/>
  </si>
  <si>
    <t>VANCOUVER</t>
    <phoneticPr fontId="38"/>
  </si>
  <si>
    <t>TORONTO</t>
    <phoneticPr fontId="38"/>
  </si>
  <si>
    <t>MONTREAL</t>
    <phoneticPr fontId="38"/>
  </si>
  <si>
    <t>LCL CONSOLIDATION SERVICE FOR CANADA, CENTRAL &amp; SOUTH AMERICA VIA HONG KONG (TYO)</t>
    <phoneticPr fontId="38"/>
  </si>
  <si>
    <t>*BOOKINGの際、重量物、長尺物、及び条件付貨物（段積み不可など）</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phoneticPr fontId="38"/>
  </si>
  <si>
    <t>　に関しては、必ずお知らせください。お引き受けの難しい場合もございます。</t>
    <rPh sb="19" eb="20">
      <t>ヒ</t>
    </rPh>
    <rPh sb="21" eb="22">
      <t>ウ</t>
    </rPh>
    <rPh sb="24" eb="25">
      <t>ムズカ</t>
    </rPh>
    <rPh sb="27" eb="29">
      <t>バアイ</t>
    </rPh>
    <phoneticPr fontId="38"/>
  </si>
  <si>
    <t>LCL CONSOLIDATION SERVICE FOR EUROPE &amp; SCANDINAVIA VIA HONG KONG (KOB)</t>
    <phoneticPr fontId="38"/>
  </si>
  <si>
    <t>POLAND</t>
    <phoneticPr fontId="38"/>
  </si>
  <si>
    <t>FINLAND</t>
    <phoneticPr fontId="38"/>
  </si>
  <si>
    <t>IRELAND</t>
    <phoneticPr fontId="38"/>
  </si>
  <si>
    <t>GDYNIA</t>
    <phoneticPr fontId="38"/>
  </si>
  <si>
    <t>COPEN HAGEN</t>
    <phoneticPr fontId="38"/>
  </si>
  <si>
    <t>HELSINKI</t>
    <phoneticPr fontId="38"/>
  </si>
  <si>
    <t>DUBLIN</t>
    <phoneticPr fontId="38"/>
  </si>
  <si>
    <t>LCL CONSOLIDATION SERVICE FOR EUROPE &amp; SCANDINAVIA VIA HONG KONG (TYO)</t>
    <phoneticPr fontId="38"/>
  </si>
  <si>
    <t>LCL CONSOLIDATION SERVICE FOR MEDITERRANEAN VIA HONG KONG (KOB)</t>
    <phoneticPr fontId="38"/>
  </si>
  <si>
    <t>GREECE</t>
    <phoneticPr fontId="38"/>
  </si>
  <si>
    <t>EGYPT</t>
    <phoneticPr fontId="38"/>
  </si>
  <si>
    <t>ISTANBUL
KUMPORT</t>
    <phoneticPr fontId="38"/>
  </si>
  <si>
    <t>PIRAEUS</t>
    <phoneticPr fontId="38"/>
  </si>
  <si>
    <t>ALEXANDRIA</t>
    <phoneticPr fontId="38"/>
  </si>
  <si>
    <t>PORT SAID</t>
    <phoneticPr fontId="38"/>
  </si>
  <si>
    <t>LCL CONSOLIDATION SERVICE FOR MEDITERRANEAN VIA HONG KONG (TYO)</t>
    <phoneticPr fontId="38"/>
  </si>
  <si>
    <t>*送り状には個数、仕向け地、通関業者名、MARK、VLS扱いの旨を明記願います。</t>
  </si>
  <si>
    <t xml:space="preserve">Nishikanda YS bldg. 4F, </t>
    <phoneticPr fontId="38"/>
  </si>
  <si>
    <t>3-3-12, Nishikanda,</t>
    <phoneticPr fontId="38"/>
  </si>
  <si>
    <t xml:space="preserve">Chiyoda-ku, Tokyo 101-0065 </t>
    <phoneticPr fontId="38"/>
  </si>
  <si>
    <t>LCL CONSOLIDATION SERVICE TO U.S.A. DESTINATION CFS LIST</t>
    <phoneticPr fontId="38"/>
  </si>
  <si>
    <r>
      <t>LCL CONSOLIDATION SERVICE TO U.S.A. (KOB/OSA/NGO)   LOS ANGELES</t>
    </r>
    <r>
      <rPr>
        <sz val="18"/>
        <rFont val="ＭＳ Ｐ明朝"/>
        <family val="1"/>
        <charset val="128"/>
      </rPr>
      <t>直行便</t>
    </r>
    <rPh sb="63" eb="65">
      <t>チョッコウ</t>
    </rPh>
    <rPh sb="65" eb="66">
      <t>ビン</t>
    </rPh>
    <phoneticPr fontId="38"/>
  </si>
  <si>
    <t>DEST.A</t>
    <phoneticPr fontId="38"/>
  </si>
  <si>
    <t>DEST.B</t>
    <phoneticPr fontId="38"/>
  </si>
  <si>
    <t>DEST.C</t>
    <phoneticPr fontId="38"/>
  </si>
  <si>
    <t>DEST.D</t>
    <phoneticPr fontId="38"/>
  </si>
  <si>
    <t>DEST.E</t>
    <phoneticPr fontId="38"/>
  </si>
  <si>
    <t>DEST.F</t>
    <phoneticPr fontId="38"/>
  </si>
  <si>
    <t>DEST.G</t>
    <phoneticPr fontId="38"/>
  </si>
  <si>
    <t>DESTINATION.A</t>
    <phoneticPr fontId="38"/>
  </si>
  <si>
    <t>DESTINATION.B</t>
    <phoneticPr fontId="38"/>
  </si>
  <si>
    <t>DESTINATION.C</t>
    <phoneticPr fontId="38"/>
  </si>
  <si>
    <t>DESTINATION.D</t>
    <phoneticPr fontId="38"/>
  </si>
  <si>
    <t>DESTINATION.E</t>
    <phoneticPr fontId="38"/>
  </si>
  <si>
    <t>DESTINATION.F</t>
    <phoneticPr fontId="38"/>
  </si>
  <si>
    <t>DESTINATION.G</t>
    <phoneticPr fontId="38"/>
  </si>
  <si>
    <t>&lt;19&gt;</t>
    <phoneticPr fontId="38"/>
  </si>
  <si>
    <t>&lt;21&gt;</t>
    <phoneticPr fontId="38"/>
  </si>
  <si>
    <t>6 - 7 DAYS</t>
    <phoneticPr fontId="38"/>
  </si>
  <si>
    <t>STATES</t>
    <phoneticPr fontId="38"/>
  </si>
  <si>
    <t>7 - 9 DAYS</t>
    <phoneticPr fontId="38"/>
  </si>
  <si>
    <t>9 - 11 DAYS</t>
    <phoneticPr fontId="38"/>
  </si>
  <si>
    <t>11 - 13 DAYS</t>
    <phoneticPr fontId="38"/>
  </si>
  <si>
    <t>13 - 15 DAYS</t>
    <phoneticPr fontId="38"/>
  </si>
  <si>
    <t>15 - 17 DAYS</t>
    <phoneticPr fontId="38"/>
  </si>
  <si>
    <t>17 - 19 DAYS</t>
    <phoneticPr fontId="38"/>
  </si>
  <si>
    <t>OAKLAND</t>
    <phoneticPr fontId="38"/>
  </si>
  <si>
    <t>CA</t>
    <phoneticPr fontId="38"/>
  </si>
  <si>
    <t>ALBUQUERQUE</t>
    <phoneticPr fontId="38"/>
  </si>
  <si>
    <t>NM</t>
    <phoneticPr fontId="38"/>
  </si>
  <si>
    <t>ATLANTA</t>
    <phoneticPr fontId="38"/>
  </si>
  <si>
    <t>GA</t>
    <phoneticPr fontId="38"/>
  </si>
  <si>
    <t>CINCINNATI</t>
    <phoneticPr fontId="38"/>
  </si>
  <si>
    <t>OH</t>
    <phoneticPr fontId="38"/>
  </si>
  <si>
    <t>BALTIMORE</t>
    <phoneticPr fontId="38"/>
  </si>
  <si>
    <t>MD</t>
    <phoneticPr fontId="38"/>
  </si>
  <si>
    <t>CHATTANOOGA</t>
    <phoneticPr fontId="38"/>
  </si>
  <si>
    <t>JACKSONVILLE</t>
    <phoneticPr fontId="38"/>
  </si>
  <si>
    <t>FL</t>
    <phoneticPr fontId="38"/>
  </si>
  <si>
    <t>SAN DIEGO</t>
    <phoneticPr fontId="38"/>
  </si>
  <si>
    <t>AUSTIN</t>
    <phoneticPr fontId="38"/>
  </si>
  <si>
    <t>TX</t>
    <phoneticPr fontId="38"/>
  </si>
  <si>
    <t>BROWNSVILLE</t>
    <phoneticPr fontId="38"/>
  </si>
  <si>
    <t>CLEVELAND</t>
    <phoneticPr fontId="38"/>
  </si>
  <si>
    <t>BIRMINGHAM</t>
    <phoneticPr fontId="38"/>
  </si>
  <si>
    <t>AL</t>
    <phoneticPr fontId="38"/>
  </si>
  <si>
    <t>DESMOINES</t>
    <phoneticPr fontId="38"/>
  </si>
  <si>
    <t>IA</t>
    <phoneticPr fontId="38"/>
  </si>
  <si>
    <t>MIAMI</t>
    <phoneticPr fontId="38"/>
  </si>
  <si>
    <t>SAN FRANCISCO</t>
    <phoneticPr fontId="38"/>
  </si>
  <si>
    <t>DENVER</t>
    <phoneticPr fontId="38"/>
  </si>
  <si>
    <t>CO</t>
    <phoneticPr fontId="38"/>
  </si>
  <si>
    <t>CHICAGO</t>
    <phoneticPr fontId="38"/>
  </si>
  <si>
    <t>IL</t>
    <phoneticPr fontId="38"/>
  </si>
  <si>
    <t>COLUMBUS</t>
    <phoneticPr fontId="38"/>
  </si>
  <si>
    <t>BOSTON</t>
    <phoneticPr fontId="38"/>
  </si>
  <si>
    <t>MA</t>
    <phoneticPr fontId="38"/>
  </si>
  <si>
    <t>GREENSBORO</t>
    <phoneticPr fontId="38"/>
  </si>
  <si>
    <t>NC</t>
    <phoneticPr fontId="38"/>
  </si>
  <si>
    <t>ORLAND</t>
    <phoneticPr fontId="38"/>
  </si>
  <si>
    <t>EL PASO</t>
    <phoneticPr fontId="38"/>
  </si>
  <si>
    <t>EX</t>
    <phoneticPr fontId="38"/>
  </si>
  <si>
    <t>DALLAS</t>
    <phoneticPr fontId="38"/>
  </si>
  <si>
    <t>DAYTON</t>
    <phoneticPr fontId="38"/>
  </si>
  <si>
    <t>BUFFALO</t>
    <phoneticPr fontId="38"/>
  </si>
  <si>
    <t>NY</t>
    <phoneticPr fontId="38"/>
  </si>
  <si>
    <t>GREENVILLE</t>
    <phoneticPr fontId="38"/>
  </si>
  <si>
    <t>SC</t>
    <phoneticPr fontId="38"/>
  </si>
  <si>
    <t>RALEIGH</t>
    <phoneticPr fontId="38"/>
  </si>
  <si>
    <t>LAREDO</t>
    <phoneticPr fontId="38"/>
  </si>
  <si>
    <t>DETROIT</t>
    <phoneticPr fontId="38"/>
  </si>
  <si>
    <t>MI</t>
    <phoneticPr fontId="38"/>
  </si>
  <si>
    <t>INDIANAPOLIS</t>
    <phoneticPr fontId="38"/>
  </si>
  <si>
    <t>IN</t>
    <phoneticPr fontId="38"/>
  </si>
  <si>
    <t>CHARLESTON</t>
    <phoneticPr fontId="38"/>
  </si>
  <si>
    <t>HUNTSVILLE</t>
    <phoneticPr fontId="38"/>
  </si>
  <si>
    <t>SAVANNAH</t>
    <phoneticPr fontId="38"/>
  </si>
  <si>
    <t>LAS VEGAS</t>
    <phoneticPr fontId="38"/>
  </si>
  <si>
    <t>NV</t>
    <phoneticPr fontId="38"/>
  </si>
  <si>
    <t>HIDALGO</t>
    <phoneticPr fontId="38"/>
  </si>
  <si>
    <t>LOUISVILLE</t>
    <phoneticPr fontId="38"/>
  </si>
  <si>
    <t>KY</t>
    <phoneticPr fontId="38"/>
  </si>
  <si>
    <t>CHARLOTTE</t>
    <phoneticPr fontId="38"/>
  </si>
  <si>
    <t>KNOXVILLE</t>
    <phoneticPr fontId="38"/>
  </si>
  <si>
    <t>TN</t>
    <phoneticPr fontId="38"/>
  </si>
  <si>
    <t>SHREVEPORT</t>
    <phoneticPr fontId="38"/>
  </si>
  <si>
    <t>LA</t>
    <phoneticPr fontId="38"/>
  </si>
  <si>
    <t>MEMPHIS</t>
    <phoneticPr fontId="38"/>
  </si>
  <si>
    <t>HOUSTON</t>
    <phoneticPr fontId="38"/>
  </si>
  <si>
    <t>MILWAUKEE</t>
    <phoneticPr fontId="38"/>
  </si>
  <si>
    <t>WI</t>
    <phoneticPr fontId="38"/>
  </si>
  <si>
    <t>GRANDRAPIDS</t>
    <phoneticPr fontId="38"/>
  </si>
  <si>
    <t>LITTLE ROCK</t>
    <phoneticPr fontId="38"/>
  </si>
  <si>
    <t>AR</t>
    <phoneticPr fontId="38"/>
  </si>
  <si>
    <t>TAMPA</t>
    <phoneticPr fontId="38"/>
  </si>
  <si>
    <t>PHOENIX</t>
    <phoneticPr fontId="38"/>
  </si>
  <si>
    <t>AZ</t>
    <phoneticPr fontId="38"/>
  </si>
  <si>
    <t>NASHVILLE</t>
    <phoneticPr fontId="38"/>
  </si>
  <si>
    <t>MINNEAPOLIS</t>
    <phoneticPr fontId="38"/>
  </si>
  <si>
    <t>MN</t>
    <phoneticPr fontId="38"/>
  </si>
  <si>
    <t>KANSAS CITY</t>
    <phoneticPr fontId="38"/>
  </si>
  <si>
    <t>MO</t>
    <phoneticPr fontId="38"/>
  </si>
  <si>
    <t>MOBILE</t>
    <phoneticPr fontId="38"/>
  </si>
  <si>
    <t>WILMINGTON</t>
    <phoneticPr fontId="38"/>
  </si>
  <si>
    <t>SALT LAKE CITY</t>
    <phoneticPr fontId="38"/>
  </si>
  <si>
    <t>UT</t>
    <phoneticPr fontId="38"/>
  </si>
  <si>
    <t>NOGALES</t>
    <phoneticPr fontId="38"/>
  </si>
  <si>
    <t>NEW YORK</t>
    <phoneticPr fontId="38"/>
  </si>
  <si>
    <t>VA</t>
    <phoneticPr fontId="38"/>
  </si>
  <si>
    <t>NEW ORLEANS</t>
    <phoneticPr fontId="38"/>
  </si>
  <si>
    <t>OKLAHOMA CITY</t>
    <phoneticPr fontId="38"/>
  </si>
  <si>
    <t>OK</t>
    <phoneticPr fontId="38"/>
  </si>
  <si>
    <t>PITTSBURGH</t>
    <phoneticPr fontId="38"/>
  </si>
  <si>
    <t>PA</t>
    <phoneticPr fontId="38"/>
  </si>
  <si>
    <t>PHILADELPHIA</t>
    <phoneticPr fontId="38"/>
  </si>
  <si>
    <t>TOLEDO</t>
    <phoneticPr fontId="38"/>
  </si>
  <si>
    <t>OMAHA</t>
    <phoneticPr fontId="38"/>
  </si>
  <si>
    <t>NE</t>
    <phoneticPr fontId="38"/>
  </si>
  <si>
    <t>SEATTLE</t>
    <phoneticPr fontId="38"/>
  </si>
  <si>
    <t>WA</t>
    <phoneticPr fontId="38"/>
  </si>
  <si>
    <t>RICHMOND</t>
    <phoneticPr fontId="38"/>
  </si>
  <si>
    <t>PORTLAND</t>
    <phoneticPr fontId="38"/>
  </si>
  <si>
    <t>OR</t>
    <phoneticPr fontId="38"/>
  </si>
  <si>
    <t>SPRINGFIELD</t>
    <phoneticPr fontId="38"/>
  </si>
  <si>
    <t>SAN ANTONIO</t>
    <phoneticPr fontId="38"/>
  </si>
  <si>
    <t>ST LOUIS</t>
    <phoneticPr fontId="38"/>
  </si>
  <si>
    <r>
      <t>＊＊</t>
    </r>
    <r>
      <rPr>
        <b/>
        <sz val="11"/>
        <rFont val="ＭＳ ＰＲゴシック"/>
        <family val="3"/>
        <charset val="128"/>
      </rPr>
      <t>DOCK RECEIPT 作成上の注意事項</t>
    </r>
    <rPh sb="15" eb="17">
      <t>サクセイジョウ</t>
    </rPh>
    <rPh sb="17" eb="18">
      <t>ジョウ</t>
    </rPh>
    <rPh sb="19" eb="21">
      <t>チュウイ</t>
    </rPh>
    <rPh sb="21" eb="23">
      <t>ジコウ</t>
    </rPh>
    <phoneticPr fontId="38"/>
  </si>
  <si>
    <t>TUCSON</t>
    <phoneticPr fontId="38"/>
  </si>
  <si>
    <t>WICHITA</t>
    <phoneticPr fontId="38"/>
  </si>
  <si>
    <t>KS</t>
    <phoneticPr fontId="38"/>
  </si>
  <si>
    <t>・PALLET、 SKIDは、BUNDLE、必ず入り数（最小外装個数）を併記願います。</t>
    <rPh sb="22" eb="23">
      <t>カナラ</t>
    </rPh>
    <rPh sb="24" eb="25">
      <t>イ</t>
    </rPh>
    <rPh sb="26" eb="27">
      <t>スウ</t>
    </rPh>
    <rPh sb="28" eb="30">
      <t>サイショウ</t>
    </rPh>
    <rPh sb="30" eb="32">
      <t>ガイソウ</t>
    </rPh>
    <rPh sb="32" eb="34">
      <t>コスウ</t>
    </rPh>
    <rPh sb="36" eb="38">
      <t>ヘイキ</t>
    </rPh>
    <rPh sb="38" eb="39">
      <t>ネガ</t>
    </rPh>
    <phoneticPr fontId="38"/>
  </si>
  <si>
    <t>TULSA</t>
    <phoneticPr fontId="38"/>
  </si>
  <si>
    <t>・24時間前MANIFESTINGの為、AMS DATA FORMにご記載の上、送付をお願いいたします。</t>
    <rPh sb="3" eb="5">
      <t>ジカン</t>
    </rPh>
    <rPh sb="5" eb="6">
      <t>マエ</t>
    </rPh>
    <rPh sb="18" eb="19">
      <t>タメ</t>
    </rPh>
    <rPh sb="35" eb="37">
      <t>キサイ</t>
    </rPh>
    <rPh sb="38" eb="39">
      <t>ウエ</t>
    </rPh>
    <rPh sb="40" eb="42">
      <t>ソウフ</t>
    </rPh>
    <rPh sb="44" eb="45">
      <t>ネガ</t>
    </rPh>
    <phoneticPr fontId="38"/>
  </si>
  <si>
    <t>（実荷主/実荷受人のFULL NAME、FULL ADDRESS、NET WEIGHT、 正確な品名 及びH.S.CODE番号が必要です。）</t>
    <rPh sb="1" eb="2">
      <t>ジツ</t>
    </rPh>
    <rPh sb="2" eb="4">
      <t>ニヌシ</t>
    </rPh>
    <rPh sb="5" eb="6">
      <t>ジツ</t>
    </rPh>
    <rPh sb="6" eb="8">
      <t>ニウケ</t>
    </rPh>
    <rPh sb="8" eb="9">
      <t>ニン</t>
    </rPh>
    <rPh sb="45" eb="47">
      <t>セイカク</t>
    </rPh>
    <rPh sb="48" eb="50">
      <t>ヒンメイ</t>
    </rPh>
    <rPh sb="51" eb="52">
      <t>オヨ</t>
    </rPh>
    <rPh sb="61" eb="63">
      <t>バンゴウ</t>
    </rPh>
    <rPh sb="64" eb="66">
      <t>ヒツヨウ</t>
    </rPh>
    <phoneticPr fontId="38"/>
  </si>
  <si>
    <t>伊勢湾海運11号地現業所　</t>
    <rPh sb="0" eb="3">
      <t>イセワン</t>
    </rPh>
    <rPh sb="3" eb="5">
      <t>カイウン</t>
    </rPh>
    <rPh sb="7" eb="8">
      <t>ゴウ</t>
    </rPh>
    <rPh sb="8" eb="9">
      <t>チ</t>
    </rPh>
    <rPh sb="9" eb="10">
      <t>ウツツ</t>
    </rPh>
    <rPh sb="10" eb="12">
      <t>ギョウショ</t>
    </rPh>
    <phoneticPr fontId="38"/>
  </si>
  <si>
    <t>名古屋市港区空見町33-2</t>
  </si>
  <si>
    <t>**DOCK持ち込み先：コクサイ物流</t>
  </si>
  <si>
    <t>**DOCK持ち込み先：コクサイ物流</t>
    <rPh sb="6" eb="7">
      <t>モ</t>
    </rPh>
    <rPh sb="8" eb="9">
      <t>コ</t>
    </rPh>
    <rPh sb="10" eb="11">
      <t>サキ</t>
    </rPh>
    <rPh sb="16" eb="18">
      <t>ブツリュウ</t>
    </rPh>
    <phoneticPr fontId="38"/>
  </si>
  <si>
    <t>日東物流㈱　大阪総合物流センター</t>
    <rPh sb="0" eb="2">
      <t>ニットウ</t>
    </rPh>
    <rPh sb="2" eb="4">
      <t>ブツリュウ</t>
    </rPh>
    <rPh sb="6" eb="8">
      <t>オオサカ</t>
    </rPh>
    <rPh sb="8" eb="10">
      <t>ソウゴウ</t>
    </rPh>
    <rPh sb="10" eb="12">
      <t>ブツリュウ</t>
    </rPh>
    <phoneticPr fontId="38"/>
  </si>
  <si>
    <t>大阪市住之江区南港東9-4-36</t>
    <rPh sb="9" eb="10">
      <t>ヒガシ</t>
    </rPh>
    <phoneticPr fontId="38"/>
  </si>
  <si>
    <r>
      <t>お問い合わせ並びにBOOKINGは、下記にてお願いいたします。</t>
    </r>
    <r>
      <rPr>
        <b/>
        <sz val="11"/>
        <color indexed="10"/>
        <rFont val="ＭＳ Ｐゴシック"/>
        <family val="3"/>
        <charset val="128"/>
      </rPr>
      <t>ヴァンガード・ロジスティックス・サーヴィセス日本株式会社</t>
    </r>
    <rPh sb="1" eb="2">
      <t>ト</t>
    </rPh>
    <rPh sb="3" eb="4">
      <t>ア</t>
    </rPh>
    <rPh sb="6" eb="7">
      <t>ナラ</t>
    </rPh>
    <rPh sb="18" eb="20">
      <t>カキ</t>
    </rPh>
    <rPh sb="23" eb="24">
      <t>ネガ</t>
    </rPh>
    <rPh sb="31" eb="59">
      <t>バン</t>
    </rPh>
    <phoneticPr fontId="38"/>
  </si>
  <si>
    <t>Nishikanda YS Bldg 4F</t>
  </si>
  <si>
    <t>3-2-12,Nihonbashi-Kayabacho</t>
  </si>
  <si>
    <r>
      <t>LCL CONSOLIDATION SERVICE TO U.S.A. (TYO/YOK/SMZ)   NEW YORK</t>
    </r>
    <r>
      <rPr>
        <sz val="18"/>
        <rFont val="ＭＳ Ｐ明朝"/>
        <family val="1"/>
        <charset val="128"/>
      </rPr>
      <t>直行便</t>
    </r>
    <phoneticPr fontId="38"/>
  </si>
  <si>
    <t>ETD</t>
    <phoneticPr fontId="38"/>
  </si>
  <si>
    <t>TOKYO</t>
    <phoneticPr fontId="38"/>
  </si>
  <si>
    <t>YOKOHAMA</t>
    <phoneticPr fontId="38"/>
  </si>
  <si>
    <t>PUS</t>
    <phoneticPr fontId="38"/>
  </si>
  <si>
    <t>NYC</t>
    <phoneticPr fontId="38"/>
  </si>
  <si>
    <t>DEST.A</t>
  </si>
  <si>
    <t>DEST.B</t>
  </si>
  <si>
    <t>DEST.C</t>
  </si>
  <si>
    <t>DEST.D</t>
  </si>
  <si>
    <t>8 - 9 DAYS</t>
    <phoneticPr fontId="38"/>
  </si>
  <si>
    <t>9 - 10 DAYS</t>
    <phoneticPr fontId="38"/>
  </si>
  <si>
    <t>10 - 11 DAYS</t>
    <phoneticPr fontId="38"/>
  </si>
  <si>
    <t>12 - 13 DAYS</t>
    <phoneticPr fontId="38"/>
  </si>
  <si>
    <t>TBA++</t>
  </si>
  <si>
    <t>BATON ROUGE</t>
    <phoneticPr fontId="38"/>
  </si>
  <si>
    <t>BIRMINGHAM</t>
  </si>
  <si>
    <t>ORLANDO</t>
    <phoneticPr fontId="38"/>
  </si>
  <si>
    <t>BUFFALO</t>
  </si>
  <si>
    <t>CHATTANNOOGA</t>
  </si>
  <si>
    <t>KINGSPORT APT</t>
    <phoneticPr fontId="38"/>
  </si>
  <si>
    <t>KNOXVILLE</t>
  </si>
  <si>
    <t>LEXINGTON</t>
    <phoneticPr fontId="38"/>
  </si>
  <si>
    <t>※斜字体はCUT日が変更になっております。ご注意ください。</t>
    <rPh sb="22" eb="24">
      <t>チュウイ</t>
    </rPh>
    <phoneticPr fontId="38"/>
  </si>
  <si>
    <t>++2ND船はフレート明細送付時のメール本文にてお知らせいたします。</t>
  </si>
  <si>
    <t>LITTLE ROCK</t>
  </si>
  <si>
    <t>*引っ越し貨物(PERSONAL&amp;HOUSE HOLDGOODS)はTOKYO LOADING LAX/LGB経由の本船にてお引き受けいたします。</t>
    <phoneticPr fontId="38"/>
  </si>
  <si>
    <t>LOUISVILLE</t>
  </si>
  <si>
    <r>
      <t>＊＊</t>
    </r>
    <r>
      <rPr>
        <b/>
        <sz val="10"/>
        <rFont val="ＭＳ ＰＲゴシック"/>
        <family val="3"/>
        <charset val="128"/>
      </rPr>
      <t>DOCK RECEIPT 作成上の注意事項</t>
    </r>
    <rPh sb="15" eb="17">
      <t>サクセイジョウ</t>
    </rPh>
    <rPh sb="17" eb="18">
      <t>ジョウ</t>
    </rPh>
    <rPh sb="19" eb="21">
      <t>チュウイ</t>
    </rPh>
    <rPh sb="21" eb="23">
      <t>ジコウ</t>
    </rPh>
    <phoneticPr fontId="38"/>
  </si>
  <si>
    <t>・PALLET、SKID、BUNDLEは、必ず入り数（最小外装個数）を併記願います。</t>
    <phoneticPr fontId="38"/>
  </si>
  <si>
    <t>MEMPHIS</t>
  </si>
  <si>
    <r>
      <t>＊＊</t>
    </r>
    <r>
      <rPr>
        <b/>
        <sz val="10"/>
        <rFont val="ＭＳ ＰＲゴシック"/>
        <family val="3"/>
        <charset val="128"/>
      </rPr>
      <t>AMS DATA FORM</t>
    </r>
    <phoneticPr fontId="38"/>
  </si>
  <si>
    <t>・24時間前MANIFESTINGの為、AMS DATA FORMを記載の上、D/Rと共にCFSへお渡しください。</t>
    <rPh sb="3" eb="5">
      <t>ジカン</t>
    </rPh>
    <rPh sb="5" eb="6">
      <t>マエ</t>
    </rPh>
    <rPh sb="18" eb="19">
      <t>タメ</t>
    </rPh>
    <rPh sb="34" eb="36">
      <t>キサイ</t>
    </rPh>
    <rPh sb="37" eb="38">
      <t>ウエ</t>
    </rPh>
    <rPh sb="43" eb="44">
      <t>トモ</t>
    </rPh>
    <rPh sb="50" eb="51">
      <t>ワタ</t>
    </rPh>
    <phoneticPr fontId="38"/>
  </si>
  <si>
    <t>MOBILE</t>
  </si>
  <si>
    <t>*D/Rを作成されましたら、弊社へもEXCELをメールにてご送付をお願い致します。（倉庫へはFAXお願い致します。）</t>
    <rPh sb="36" eb="37">
      <t>イタ</t>
    </rPh>
    <rPh sb="52" eb="53">
      <t>イタ</t>
    </rPh>
    <phoneticPr fontId="38"/>
  </si>
  <si>
    <t>D/R受信専用アドレス</t>
    <phoneticPr fontId="38"/>
  </si>
  <si>
    <t>NEW ORLEANS</t>
  </si>
  <si>
    <t>TOKYO CFS</t>
    <phoneticPr fontId="38"/>
  </si>
  <si>
    <t>TOKYO CFS(6/1 CFS CUT日以降の搬入先）</t>
    <rPh sb="21" eb="22">
      <t>ビ</t>
    </rPh>
    <rPh sb="22" eb="24">
      <t>イコウ</t>
    </rPh>
    <rPh sb="25" eb="27">
      <t>ハンニュウ</t>
    </rPh>
    <rPh sb="27" eb="28">
      <t>サキ</t>
    </rPh>
    <phoneticPr fontId="38"/>
  </si>
  <si>
    <t>株式会社日成（協同組合　東京海貨センター内4F)</t>
    <rPh sb="0" eb="4">
      <t>カブシキガイシャ</t>
    </rPh>
    <rPh sb="4" eb="6">
      <t>ニッセイ</t>
    </rPh>
    <rPh sb="7" eb="9">
      <t>キョウドウ</t>
    </rPh>
    <rPh sb="9" eb="11">
      <t>クミアイ</t>
    </rPh>
    <rPh sb="12" eb="14">
      <t>トウキョウ</t>
    </rPh>
    <rPh sb="14" eb="15">
      <t>カイ</t>
    </rPh>
    <rPh sb="20" eb="21">
      <t>ナイ</t>
    </rPh>
    <phoneticPr fontId="38"/>
  </si>
  <si>
    <t>東京都大田区東海4-3-1</t>
    <rPh sb="0" eb="3">
      <t>トウキョウト</t>
    </rPh>
    <rPh sb="3" eb="6">
      <t>オオタク</t>
    </rPh>
    <rPh sb="6" eb="8">
      <t>トウカイ</t>
    </rPh>
    <phoneticPr fontId="38"/>
  </si>
  <si>
    <t>RALEIGH</t>
  </si>
  <si>
    <t>TEL:03-5492-7251</t>
    <phoneticPr fontId="38"/>
  </si>
  <si>
    <t>FAX:03-3790-8085</t>
    <phoneticPr fontId="38"/>
  </si>
  <si>
    <t>NACCS CODE:1FW69</t>
    <phoneticPr fontId="38"/>
  </si>
  <si>
    <t>YOKOHAMA CFS</t>
    <phoneticPr fontId="38"/>
  </si>
  <si>
    <t>YOKOHAMA CFS(6/1 CFS CUT日以降の搬入先）</t>
    <phoneticPr fontId="38"/>
  </si>
  <si>
    <t>株式会社日成（横浜港運事業協同組合内2F)</t>
    <rPh sb="0" eb="4">
      <t>カブシキガイシャ</t>
    </rPh>
    <rPh sb="4" eb="6">
      <t>ニッセイ</t>
    </rPh>
    <rPh sb="7" eb="9">
      <t>ヨコハマ</t>
    </rPh>
    <rPh sb="9" eb="11">
      <t>コウウン</t>
    </rPh>
    <rPh sb="11" eb="13">
      <t>ジギョウ</t>
    </rPh>
    <rPh sb="13" eb="15">
      <t>キョウドウ</t>
    </rPh>
    <rPh sb="15" eb="17">
      <t>クミアイ</t>
    </rPh>
    <rPh sb="17" eb="18">
      <t>ナイ</t>
    </rPh>
    <phoneticPr fontId="38"/>
  </si>
  <si>
    <t>神奈川県横浜市中区本牧埠頭1</t>
    <rPh sb="0" eb="4">
      <t>カナガワケン</t>
    </rPh>
    <rPh sb="4" eb="7">
      <t>ヨコハマシ</t>
    </rPh>
    <rPh sb="7" eb="9">
      <t>ナカク</t>
    </rPh>
    <rPh sb="9" eb="11">
      <t>ホンモク</t>
    </rPh>
    <rPh sb="11" eb="13">
      <t>フトウ</t>
    </rPh>
    <phoneticPr fontId="38"/>
  </si>
  <si>
    <t>TEL:045-622-5771</t>
    <phoneticPr fontId="38"/>
  </si>
  <si>
    <t>FAX:045-622-6344</t>
    <phoneticPr fontId="38"/>
  </si>
  <si>
    <t>NACCS CODE:2EW30</t>
    <phoneticPr fontId="38"/>
  </si>
  <si>
    <t>SHIMIZU CFS</t>
    <phoneticPr fontId="38"/>
  </si>
  <si>
    <t>天野回漕店　袖師第一埠頭事務所</t>
    <rPh sb="0" eb="2">
      <t>アマノ</t>
    </rPh>
    <rPh sb="2" eb="4">
      <t>カイソウ</t>
    </rPh>
    <rPh sb="4" eb="5">
      <t>テン</t>
    </rPh>
    <rPh sb="6" eb="7">
      <t>ソデ</t>
    </rPh>
    <rPh sb="7" eb="8">
      <t>シ</t>
    </rPh>
    <rPh sb="8" eb="10">
      <t>ダイイチ</t>
    </rPh>
    <rPh sb="10" eb="12">
      <t>フトウ</t>
    </rPh>
    <rPh sb="12" eb="14">
      <t>ジム</t>
    </rPh>
    <rPh sb="14" eb="15">
      <t>ジョ</t>
    </rPh>
    <phoneticPr fontId="38"/>
  </si>
  <si>
    <t>静岡県静岡市清水区横砂御林脇408-18</t>
    <rPh sb="0" eb="3">
      <t>シズオカケン</t>
    </rPh>
    <rPh sb="3" eb="5">
      <t>シズオカ</t>
    </rPh>
    <rPh sb="5" eb="6">
      <t>シ</t>
    </rPh>
    <rPh sb="6" eb="8">
      <t>シミズ</t>
    </rPh>
    <rPh sb="8" eb="9">
      <t>ク</t>
    </rPh>
    <rPh sb="9" eb="10">
      <t>ヨコ</t>
    </rPh>
    <rPh sb="10" eb="11">
      <t>スナ</t>
    </rPh>
    <rPh sb="11" eb="12">
      <t>オン</t>
    </rPh>
    <rPh sb="12" eb="13">
      <t>ハヤシ</t>
    </rPh>
    <rPh sb="13" eb="14">
      <t>ワキ</t>
    </rPh>
    <phoneticPr fontId="38"/>
  </si>
  <si>
    <t>WASHINGTON</t>
  </si>
  <si>
    <t>TEL:054-365-4021</t>
    <phoneticPr fontId="38"/>
  </si>
  <si>
    <t>FAX:054-364-5195</t>
    <phoneticPr fontId="38"/>
  </si>
  <si>
    <t>NACCS CODE:5NW10</t>
    <phoneticPr fontId="38"/>
  </si>
  <si>
    <t>WILMINGTON</t>
  </si>
  <si>
    <t>OSAKA OFFICE</t>
  </si>
  <si>
    <r>
      <t>ASK B</t>
    </r>
    <r>
      <rPr>
        <sz val="11"/>
        <rFont val="ＭＳ Ｐゴシック"/>
        <family val="3"/>
        <charset val="128"/>
      </rPr>
      <t>ldg</t>
    </r>
    <r>
      <rPr>
        <sz val="11"/>
        <rFont val="ＭＳ Ｐゴシック"/>
        <family val="3"/>
        <charset val="128"/>
      </rPr>
      <t xml:space="preserve">. 3F 3-12-2, </t>
    </r>
  </si>
  <si>
    <t xml:space="preserve">Nishikanda YS Bldg. 4th Floor, </t>
  </si>
  <si>
    <t xml:space="preserve">Bingomachi Yamaguchi-gen BLDG. 4F </t>
  </si>
  <si>
    <r>
      <t>N</t>
    </r>
    <r>
      <rPr>
        <sz val="11"/>
        <rFont val="ＭＳ Ｐゴシック"/>
        <family val="3"/>
        <charset val="128"/>
      </rPr>
      <t>ihonbashi Kayabacho,</t>
    </r>
  </si>
  <si>
    <t xml:space="preserve">3-3-12, Nishikanda  </t>
  </si>
  <si>
    <r>
      <t>3-4-1</t>
    </r>
    <r>
      <rPr>
        <sz val="11"/>
        <rFont val="ＭＳ Ｐゴシック"/>
        <family val="3"/>
        <charset val="128"/>
      </rPr>
      <t xml:space="preserve"> </t>
    </r>
    <r>
      <rPr>
        <sz val="11"/>
        <rFont val="ＭＳ Ｐゴシック"/>
        <family val="3"/>
        <charset val="128"/>
      </rPr>
      <t>Bingomachi, Chuo-ku,</t>
    </r>
  </si>
  <si>
    <r>
      <t>C</t>
    </r>
    <r>
      <rPr>
        <sz val="11"/>
        <rFont val="ＭＳ Ｐゴシック"/>
        <family val="3"/>
        <charset val="128"/>
      </rPr>
      <t>huo-ku, Tokyo 103-0025</t>
    </r>
  </si>
  <si>
    <t xml:space="preserve">Chiyoda-ku, Tokyo 101-0065  </t>
  </si>
  <si>
    <r>
      <t>O</t>
    </r>
    <r>
      <rPr>
        <sz val="11"/>
        <rFont val="ＭＳ Ｐゴシック"/>
        <family val="3"/>
        <charset val="128"/>
      </rPr>
      <t>saka  541-0051</t>
    </r>
  </si>
  <si>
    <r>
      <t>LCL CONSOLIDATION SERVICE TO U.S.A. (TYO/YOK/SMZ)   LOS ANGELES</t>
    </r>
    <r>
      <rPr>
        <sz val="18"/>
        <rFont val="ＭＳ Ｐ明朝"/>
        <family val="1"/>
        <charset val="128"/>
      </rPr>
      <t>直行便</t>
    </r>
  </si>
  <si>
    <t>LCL CONSOLIDATION SERVICE TO U.S.A. DESTINATION CFS LIST</t>
  </si>
  <si>
    <t>2022年2月末より釜山経由新規サービス開始致します。</t>
    <rPh sb="4" eb="5">
      <t>ネン</t>
    </rPh>
    <rPh sb="6" eb="8">
      <t>ガツマツ</t>
    </rPh>
    <rPh sb="10" eb="14">
      <t>プサンケイユ</t>
    </rPh>
    <rPh sb="14" eb="16">
      <t>シンキ</t>
    </rPh>
    <rPh sb="20" eb="22">
      <t>カイシ</t>
    </rPh>
    <rPh sb="22" eb="23">
      <t>イタ</t>
    </rPh>
    <phoneticPr fontId="38"/>
  </si>
  <si>
    <t>船の管理が変わりますので搬入先については必ずお問い合わせください。</t>
    <rPh sb="0" eb="1">
      <t>フネ</t>
    </rPh>
    <rPh sb="2" eb="4">
      <t>カンリ</t>
    </rPh>
    <rPh sb="5" eb="6">
      <t>カ</t>
    </rPh>
    <rPh sb="12" eb="14">
      <t>ハンニュウ</t>
    </rPh>
    <rPh sb="14" eb="15">
      <t>サキ</t>
    </rPh>
    <rPh sb="20" eb="21">
      <t>カナラ</t>
    </rPh>
    <rPh sb="23" eb="24">
      <t>ト</t>
    </rPh>
    <rPh sb="25" eb="26">
      <t>ア</t>
    </rPh>
    <phoneticPr fontId="38"/>
  </si>
  <si>
    <t>北米向け非常にスペースタイト続いておりますので搬入ご手配は必ずBOOKING後にお願いいたします。</t>
    <phoneticPr fontId="38"/>
  </si>
  <si>
    <t>LAX = LOS ANGELES  LGB = LONG BEACH</t>
    <phoneticPr fontId="38"/>
  </si>
  <si>
    <t>各 DESTINATION のETAに関しましてはUSA DESTINATION LISTをご参照下さい</t>
    <rPh sb="0" eb="1">
      <t>カク</t>
    </rPh>
    <rPh sb="19" eb="20">
      <t>カン</t>
    </rPh>
    <phoneticPr fontId="38"/>
  </si>
  <si>
    <t>#2023年 4/23船からSMZ CFS CUT日を定曜日に変更します</t>
    <rPh sb="5" eb="6">
      <t>ネン</t>
    </rPh>
    <rPh sb="11" eb="12">
      <t>フネ</t>
    </rPh>
    <rPh sb="25" eb="26">
      <t>ビ</t>
    </rPh>
    <rPh sb="27" eb="28">
      <t>テイ</t>
    </rPh>
    <rPh sb="28" eb="30">
      <t>ヨウビ</t>
    </rPh>
    <rPh sb="31" eb="33">
      <t>ヘンコウ</t>
    </rPh>
    <phoneticPr fontId="38"/>
  </si>
  <si>
    <r>
      <t xml:space="preserve">＝2024年2/16船よりSMZ </t>
    </r>
    <r>
      <rPr>
        <u/>
        <sz val="11"/>
        <color rgb="FFFF0000"/>
        <rFont val="ＭＳ Ｐゴシック"/>
        <family val="3"/>
        <charset val="128"/>
      </rPr>
      <t>AM</t>
    </r>
    <r>
      <rPr>
        <sz val="11"/>
        <color rgb="FFFF0000"/>
        <rFont val="ＭＳ Ｐゴシック"/>
        <family val="3"/>
        <charset val="128"/>
      </rPr>
      <t>に変更いたします。ご手配の際はご注意ください。</t>
    </r>
    <rPh sb="5" eb="6">
      <t>ネン</t>
    </rPh>
    <rPh sb="10" eb="11">
      <t>フネ</t>
    </rPh>
    <phoneticPr fontId="38"/>
  </si>
  <si>
    <t>*) 本船変更生じました</t>
  </si>
  <si>
    <t>ETA PUS</t>
    <phoneticPr fontId="38"/>
  </si>
  <si>
    <t>LAX</t>
    <phoneticPr fontId="38"/>
  </si>
  <si>
    <t>ETA-D PUS</t>
    <phoneticPr fontId="38"/>
  </si>
  <si>
    <t>Transit Time&gt;&gt;&gt;</t>
    <phoneticPr fontId="38"/>
  </si>
  <si>
    <t>&lt;0&gt;</t>
    <phoneticPr fontId="38"/>
  </si>
  <si>
    <t>&lt;10&gt;</t>
    <phoneticPr fontId="38"/>
  </si>
  <si>
    <t>Transit Time(NAGOYA)&gt;&gt;&gt;</t>
    <phoneticPr fontId="38"/>
  </si>
  <si>
    <t>---</t>
  </si>
  <si>
    <t>FEEDER</t>
    <phoneticPr fontId="38"/>
  </si>
  <si>
    <t>ON REQUEST</t>
    <phoneticPr fontId="38"/>
  </si>
  <si>
    <t>MOTHER</t>
    <phoneticPr fontId="38"/>
  </si>
  <si>
    <t>0003E</t>
    <phoneticPr fontId="38"/>
  </si>
  <si>
    <r>
      <t>*</t>
    </r>
    <r>
      <rPr>
        <b/>
        <i/>
        <sz val="11"/>
        <color rgb="FFFF0000"/>
        <rFont val="ＭＳ Ｐゴシック"/>
        <family val="3"/>
        <charset val="128"/>
      </rPr>
      <t>斜字体</t>
    </r>
    <r>
      <rPr>
        <sz val="11"/>
        <color rgb="FFFF0000"/>
        <rFont val="ＭＳ Ｐゴシック"/>
        <family val="3"/>
        <charset val="128"/>
      </rPr>
      <t>はCUT日が変更になります</t>
    </r>
    <phoneticPr fontId="38"/>
  </si>
  <si>
    <t>** SUBJECT TO CHANGE WITH OR WITHOUT NOTICE **</t>
    <phoneticPr fontId="38"/>
  </si>
  <si>
    <t>For Tariff and Quotes, please contact Japan Export Team: jpnexpdoc@vanguardlogistics.com</t>
  </si>
  <si>
    <t>・PALLET、 SKID、BUNDLE は、必ず入り数（最小外装個数）を併記願います。</t>
    <rPh sb="23" eb="24">
      <t>カナラ</t>
    </rPh>
    <rPh sb="25" eb="26">
      <t>イ</t>
    </rPh>
    <rPh sb="27" eb="28">
      <t>スウ</t>
    </rPh>
    <rPh sb="29" eb="31">
      <t>サイショウ</t>
    </rPh>
    <rPh sb="31" eb="33">
      <t>ガイソウ</t>
    </rPh>
    <rPh sb="33" eb="35">
      <t>コスウ</t>
    </rPh>
    <rPh sb="37" eb="39">
      <t>ヘイキ</t>
    </rPh>
    <rPh sb="39" eb="40">
      <t>ネガ</t>
    </rPh>
    <phoneticPr fontId="38"/>
  </si>
  <si>
    <r>
      <t>＊＊</t>
    </r>
    <r>
      <rPr>
        <b/>
        <sz val="10"/>
        <rFont val="ＭＳ ＰＲゴシック"/>
        <family val="3"/>
        <charset val="128"/>
      </rPr>
      <t>AMS DATA FORM</t>
    </r>
  </si>
  <si>
    <t>HP URL : https://vanguardlogistics.jp/export/</t>
    <phoneticPr fontId="38"/>
  </si>
  <si>
    <t>HP URL : https://vanguardlogistics.jp/export/</t>
  </si>
  <si>
    <t>東京都大田区東海4-3-1</t>
  </si>
  <si>
    <t>TEL:03-5492-7251</t>
  </si>
  <si>
    <t>FAX:03-3790-8085</t>
  </si>
  <si>
    <t>NACCS CODE:1FW69</t>
  </si>
  <si>
    <t>神奈川県横浜市中区本牧埠頭1</t>
  </si>
  <si>
    <t>TEL:045-622-5771</t>
  </si>
  <si>
    <t>FAX:045-622-6344</t>
  </si>
  <si>
    <t>NACCS CODE:2EW30</t>
  </si>
  <si>
    <t>LCL CONSOLIDATION SERVICE FOR BUSAN</t>
    <phoneticPr fontId="38"/>
  </si>
  <si>
    <t>YOKOHAMA/TOKYO/SHIMIZU/NAGOYA-BUSAN</t>
    <phoneticPr fontId="38"/>
  </si>
  <si>
    <t>ETD
NAGOYA（土）</t>
    <rPh sb="11" eb="12">
      <t>ド</t>
    </rPh>
    <phoneticPr fontId="38"/>
  </si>
  <si>
    <t>SMZ（火）</t>
    <rPh sb="4" eb="5">
      <t>カ</t>
    </rPh>
    <phoneticPr fontId="38"/>
  </si>
  <si>
    <t>NGO(木）</t>
    <rPh sb="4" eb="5">
      <t>モク</t>
    </rPh>
    <phoneticPr fontId="38"/>
  </si>
  <si>
    <t>DONGJIN VENUS</t>
  </si>
  <si>
    <r>
      <t>**SHIMIZU受けのCFS CUT日が毎週火曜日の</t>
    </r>
    <r>
      <rPr>
        <u/>
        <sz val="14"/>
        <color rgb="FFFF0000"/>
        <rFont val="ＭＳ Ｐゴシック"/>
        <family val="3"/>
        <charset val="128"/>
      </rPr>
      <t>AM</t>
    </r>
    <r>
      <rPr>
        <sz val="14"/>
        <color rgb="FFFF0000"/>
        <rFont val="ＭＳ Ｐゴシック"/>
        <family val="3"/>
        <charset val="128"/>
      </rPr>
      <t>となりました。</t>
    </r>
    <rPh sb="9" eb="10">
      <t>ウ</t>
    </rPh>
    <rPh sb="19" eb="20">
      <t>ヒ</t>
    </rPh>
    <rPh sb="21" eb="23">
      <t>マイシュウ</t>
    </rPh>
    <rPh sb="23" eb="26">
      <t>カヨウビ</t>
    </rPh>
    <phoneticPr fontId="38"/>
  </si>
  <si>
    <t>※コクサイ物流はＤＯＣＫファックスでも受付可能です。</t>
    <rPh sb="5" eb="7">
      <t>ブツリュウ</t>
    </rPh>
    <rPh sb="19" eb="21">
      <t>ウケツケ</t>
    </rPh>
    <rPh sb="21" eb="23">
      <t>カノウ</t>
    </rPh>
    <phoneticPr fontId="38"/>
  </si>
  <si>
    <t>尚、本船名・VOY#は、予期なく変更される場合がございますので、ご了承ください。</t>
    <rPh sb="0" eb="1">
      <t>ナオ</t>
    </rPh>
    <rPh sb="2" eb="4">
      <t>ホンセン</t>
    </rPh>
    <rPh sb="4" eb="5">
      <t>メイ</t>
    </rPh>
    <rPh sb="12" eb="14">
      <t>ヨキ</t>
    </rPh>
    <rPh sb="16" eb="18">
      <t>ヘンコウ</t>
    </rPh>
    <rPh sb="21" eb="23">
      <t>バアイ</t>
    </rPh>
    <rPh sb="33" eb="35">
      <t>リョウショウ</t>
    </rPh>
    <phoneticPr fontId="38"/>
  </si>
  <si>
    <t>エースロジコム東京CFSセンター 東京都大田区東海1-3-6 (プロロジスパーク東京大田内1F）</t>
    <rPh sb="7" eb="9">
      <t>トウキョウ</t>
    </rPh>
    <rPh sb="17" eb="20">
      <t>トウキョウト</t>
    </rPh>
    <rPh sb="20" eb="23">
      <t>オオタク</t>
    </rPh>
    <rPh sb="23" eb="25">
      <t>トウカイ</t>
    </rPh>
    <phoneticPr fontId="38"/>
  </si>
  <si>
    <t>TEL: 03-5755-7419</t>
    <phoneticPr fontId="38"/>
  </si>
  <si>
    <t>FAX: 03-5755-7423</t>
    <phoneticPr fontId="38"/>
  </si>
  <si>
    <t>NACCS: 1FWT5</t>
    <phoneticPr fontId="38"/>
  </si>
  <si>
    <t>エースロジコム横浜CFSセンター　横浜市鶴見区大黒ふ頭22　（YCC物流棟109号）</t>
    <rPh sb="7" eb="9">
      <t>ヨコハマ</t>
    </rPh>
    <rPh sb="17" eb="20">
      <t>ヨコハマシ</t>
    </rPh>
    <rPh sb="20" eb="23">
      <t>ツルミク</t>
    </rPh>
    <rPh sb="23" eb="25">
      <t>ダイコク</t>
    </rPh>
    <rPh sb="26" eb="27">
      <t>トウ</t>
    </rPh>
    <rPh sb="34" eb="36">
      <t>ブツリュウ</t>
    </rPh>
    <rPh sb="36" eb="37">
      <t>トウ</t>
    </rPh>
    <rPh sb="40" eb="41">
      <t>ゴウ</t>
    </rPh>
    <phoneticPr fontId="38"/>
  </si>
  <si>
    <t>TEL: 045-510-2158</t>
    <phoneticPr fontId="38"/>
  </si>
  <si>
    <t>FAX: 045-510-2159</t>
    <phoneticPr fontId="38"/>
  </si>
  <si>
    <t>NACCS: 2HI47</t>
    <phoneticPr fontId="38"/>
  </si>
  <si>
    <t>NACCS:5NW10</t>
    <phoneticPr fontId="38"/>
  </si>
  <si>
    <t>伊勢湾海運　愛知県名古屋市港区金城ふ頭一丁目1番地</t>
    <rPh sb="0" eb="3">
      <t>イセワン</t>
    </rPh>
    <rPh sb="3" eb="5">
      <t>カイウン</t>
    </rPh>
    <rPh sb="6" eb="9">
      <t>アイチケン</t>
    </rPh>
    <rPh sb="9" eb="13">
      <t>ナゴヤシ</t>
    </rPh>
    <rPh sb="13" eb="15">
      <t>ミナトク</t>
    </rPh>
    <rPh sb="15" eb="17">
      <t>キンジョウ</t>
    </rPh>
    <rPh sb="18" eb="19">
      <t>トウ</t>
    </rPh>
    <rPh sb="19" eb="22">
      <t>イチチョウメ</t>
    </rPh>
    <rPh sb="23" eb="25">
      <t>バンチ</t>
    </rPh>
    <phoneticPr fontId="38"/>
  </si>
  <si>
    <t>*名古屋CFSへの搬入は、必ずCUT日当日、外貨にてお願い致します。</t>
    <rPh sb="1" eb="4">
      <t>ナゴヤ</t>
    </rPh>
    <rPh sb="9" eb="11">
      <t>ハンニュウ</t>
    </rPh>
    <rPh sb="13" eb="14">
      <t>カナラ</t>
    </rPh>
    <rPh sb="18" eb="19">
      <t>ヒ</t>
    </rPh>
    <rPh sb="19" eb="21">
      <t>トウジツ</t>
    </rPh>
    <rPh sb="22" eb="24">
      <t>ガイカ</t>
    </rPh>
    <rPh sb="27" eb="28">
      <t>ネガ</t>
    </rPh>
    <rPh sb="29" eb="30">
      <t>イタ</t>
    </rPh>
    <phoneticPr fontId="38"/>
  </si>
  <si>
    <t>TEL:(052)398-1812　</t>
    <phoneticPr fontId="38"/>
  </si>
  <si>
    <t>コクサイ物流FAX:052-653-7678</t>
    <rPh sb="4" eb="6">
      <t>ブツリュウ</t>
    </rPh>
    <phoneticPr fontId="38"/>
  </si>
  <si>
    <t>NACCS:5DW09</t>
    <phoneticPr fontId="38"/>
  </si>
  <si>
    <t>OSAKA/KOBE-BUSAN</t>
    <phoneticPr fontId="38"/>
  </si>
  <si>
    <t>ETD
KOBE（水）（金）</t>
    <rPh sb="9" eb="10">
      <t>スイ</t>
    </rPh>
    <rPh sb="12" eb="13">
      <t>キン</t>
    </rPh>
    <phoneticPr fontId="38"/>
  </si>
  <si>
    <t>ETA
BUSAN（土）（月）</t>
    <rPh sb="10" eb="11">
      <t>ド</t>
    </rPh>
    <rPh sb="13" eb="14">
      <t>ゲツ</t>
    </rPh>
    <phoneticPr fontId="38"/>
  </si>
  <si>
    <t>OSA（月）（水）</t>
    <rPh sb="4" eb="5">
      <t>ゲツ</t>
    </rPh>
    <rPh sb="7" eb="8">
      <t>スイ</t>
    </rPh>
    <phoneticPr fontId="38"/>
  </si>
  <si>
    <t>KOB（月）（水）</t>
    <rPh sb="4" eb="5">
      <t>ゲツ</t>
    </rPh>
    <rPh sb="7" eb="8">
      <t>スイ</t>
    </rPh>
    <phoneticPr fontId="38"/>
  </si>
  <si>
    <r>
      <rPr>
        <sz val="14"/>
        <rFont val="ＭＳ Ｐゴシック"/>
        <family val="3"/>
        <charset val="128"/>
      </rPr>
      <t>*</t>
    </r>
    <r>
      <rPr>
        <b/>
        <i/>
        <u/>
        <sz val="14"/>
        <color rgb="FFFF0000"/>
        <rFont val="ＭＳ Ｐゴシック"/>
        <family val="3"/>
        <charset val="128"/>
      </rPr>
      <t>斜体字</t>
    </r>
    <r>
      <rPr>
        <sz val="14"/>
        <rFont val="ＭＳ Ｐゴシック"/>
        <family val="3"/>
        <charset val="128"/>
      </rPr>
      <t>はCUT日が通常より早くなります。ご注意下さい。</t>
    </r>
    <phoneticPr fontId="38"/>
  </si>
  <si>
    <t>**尚、本船名・VOY#は、予期なく変更される場合がございますので、ご了承ください。</t>
    <rPh sb="2" eb="3">
      <t>ナオ</t>
    </rPh>
    <rPh sb="4" eb="6">
      <t>ホンセン</t>
    </rPh>
    <rPh sb="6" eb="7">
      <t>メイ</t>
    </rPh>
    <rPh sb="14" eb="16">
      <t>ヨキ</t>
    </rPh>
    <rPh sb="18" eb="20">
      <t>ヘンコウ</t>
    </rPh>
    <rPh sb="23" eb="25">
      <t>バアイ</t>
    </rPh>
    <rPh sb="35" eb="37">
      <t>リョウショウ</t>
    </rPh>
    <phoneticPr fontId="38"/>
  </si>
  <si>
    <t>***本スケジュールはあくまで目安です。</t>
  </si>
  <si>
    <t>*送り状には　個数・仕向け地・通関業者名を明記願います。</t>
    <rPh sb="1" eb="2">
      <t>オク</t>
    </rPh>
    <rPh sb="3" eb="4">
      <t>ジョウ</t>
    </rPh>
    <rPh sb="7" eb="9">
      <t>コスウ</t>
    </rPh>
    <rPh sb="10" eb="12">
      <t>シム</t>
    </rPh>
    <rPh sb="13" eb="14">
      <t>チ</t>
    </rPh>
    <rPh sb="15" eb="17">
      <t>ツウカン</t>
    </rPh>
    <rPh sb="17" eb="19">
      <t>ギョウシャ</t>
    </rPh>
    <rPh sb="19" eb="20">
      <t>メイ</t>
    </rPh>
    <rPh sb="21" eb="23">
      <t>メイキ</t>
    </rPh>
    <rPh sb="23" eb="24">
      <t>ネガ</t>
    </rPh>
    <phoneticPr fontId="38"/>
  </si>
  <si>
    <t>*BOOKINGの際、重量物、長尺物、及び条件付貨物（段積み不可など）に関しては、</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phoneticPr fontId="38"/>
  </si>
  <si>
    <t>*経由の貨物はD/R BODY欄にHS CODE 6桁の記載をお願い致します。</t>
    <rPh sb="1" eb="3">
      <t>ケイユ</t>
    </rPh>
    <rPh sb="4" eb="6">
      <t>カモツ</t>
    </rPh>
    <rPh sb="34" eb="35">
      <t>イタ</t>
    </rPh>
    <phoneticPr fontId="38"/>
  </si>
  <si>
    <t>*D/Rを作成されましたら、弊社へもEXCELをメールにてご送付をお願い致します。</t>
    <rPh sb="36" eb="37">
      <t>イタ</t>
    </rPh>
    <phoneticPr fontId="38"/>
  </si>
  <si>
    <t>（倉庫へはFAXお願い致します。）</t>
  </si>
  <si>
    <t>BOOKINGお問合せ先/　ヴァンガ－ド・ロジスティックス・サ－ヴィセス日本（株）</t>
    <phoneticPr fontId="38"/>
  </si>
  <si>
    <t>jpnexpdoc@vanguardlogistics.com</t>
  </si>
  <si>
    <t>http://www.vanguardlogistics.jp/</t>
  </si>
  <si>
    <t>LCL CONSOLIDATION SERVICE FOR CSA &amp; TURKEY VIA BUSAN</t>
    <phoneticPr fontId="38"/>
  </si>
  <si>
    <t>火(CUT+5)</t>
    <rPh sb="0" eb="1">
      <t>ヒ</t>
    </rPh>
    <phoneticPr fontId="38"/>
  </si>
  <si>
    <t>月(CUT+5)</t>
    <rPh sb="0" eb="1">
      <t>ゲツ</t>
    </rPh>
    <phoneticPr fontId="38"/>
  </si>
  <si>
    <t>土(CUT+4)</t>
    <rPh sb="0" eb="1">
      <t>ド</t>
    </rPh>
    <phoneticPr fontId="38"/>
  </si>
  <si>
    <t>木</t>
    <rPh sb="0" eb="1">
      <t>モク</t>
    </rPh>
    <phoneticPr fontId="38"/>
  </si>
  <si>
    <t>水</t>
    <rPh sb="0" eb="1">
      <t>スイ</t>
    </rPh>
    <phoneticPr fontId="38"/>
  </si>
  <si>
    <t>火</t>
    <rPh sb="0" eb="1">
      <t>ヒ</t>
    </rPh>
    <phoneticPr fontId="38"/>
  </si>
  <si>
    <t>TT</t>
    <phoneticPr fontId="38"/>
  </si>
  <si>
    <t>MEXICO</t>
    <phoneticPr fontId="38"/>
  </si>
  <si>
    <t>PERU</t>
    <phoneticPr fontId="38"/>
  </si>
  <si>
    <t>MANZANILLO</t>
    <phoneticPr fontId="38"/>
  </si>
  <si>
    <t>CALLAO</t>
    <phoneticPr fontId="38"/>
  </si>
  <si>
    <t>BUENAVENTURA</t>
    <phoneticPr fontId="38"/>
  </si>
  <si>
    <t>YARIMCA</t>
    <phoneticPr fontId="38"/>
  </si>
  <si>
    <t>AMBARLI</t>
    <phoneticPr fontId="38"/>
  </si>
  <si>
    <t>伊勢湾海運　愛知県名古屋市港区金城ふ頭一丁目1番地   D/R持込先:コクサイ物流</t>
    <rPh sb="0" eb="3">
      <t>イセワン</t>
    </rPh>
    <rPh sb="3" eb="5">
      <t>カイウン</t>
    </rPh>
    <rPh sb="6" eb="9">
      <t>アイチケン</t>
    </rPh>
    <rPh sb="9" eb="13">
      <t>ナゴヤシ</t>
    </rPh>
    <rPh sb="13" eb="15">
      <t>ミナトク</t>
    </rPh>
    <rPh sb="15" eb="17">
      <t>キンジョウ</t>
    </rPh>
    <rPh sb="18" eb="19">
      <t>トウ</t>
    </rPh>
    <rPh sb="19" eb="22">
      <t>イチチョウメ</t>
    </rPh>
    <rPh sb="23" eb="25">
      <t>バンチ</t>
    </rPh>
    <phoneticPr fontId="38"/>
  </si>
  <si>
    <t>ETD
KOBE(水)(金)</t>
    <rPh sb="9" eb="10">
      <t>スイ</t>
    </rPh>
    <rPh sb="12" eb="13">
      <t>キン</t>
    </rPh>
    <phoneticPr fontId="38"/>
  </si>
  <si>
    <t>ETA
BUSAN
(土)(月)</t>
    <rPh sb="11" eb="12">
      <t>ド</t>
    </rPh>
    <rPh sb="14" eb="15">
      <t>ゲツ</t>
    </rPh>
    <phoneticPr fontId="38"/>
  </si>
  <si>
    <t>MEXICO</t>
  </si>
  <si>
    <t>BRAZIL</t>
  </si>
  <si>
    <t>PANAMA</t>
  </si>
  <si>
    <t>CHILE</t>
  </si>
  <si>
    <t>COSTA RICA</t>
  </si>
  <si>
    <t>PERU</t>
  </si>
  <si>
    <t>COLOMBIA</t>
  </si>
  <si>
    <t>TURKEY</t>
  </si>
  <si>
    <t>OSA(月)(水)</t>
    <rPh sb="4" eb="5">
      <t>ゲツ</t>
    </rPh>
    <rPh sb="7" eb="8">
      <t>スイ</t>
    </rPh>
    <phoneticPr fontId="38"/>
  </si>
  <si>
    <t>KOB(月)(水)</t>
    <rPh sb="4" eb="5">
      <t>ゲツ</t>
    </rPh>
    <rPh sb="7" eb="8">
      <t>スイ</t>
    </rPh>
    <phoneticPr fontId="38"/>
  </si>
  <si>
    <t>MANZANILLO</t>
  </si>
  <si>
    <t>SANTOS</t>
  </si>
  <si>
    <t>COLON FREE ZONE</t>
  </si>
  <si>
    <t>VALPARAISO</t>
  </si>
  <si>
    <t>SAN JOSE</t>
  </si>
  <si>
    <t>CALLAO</t>
  </si>
  <si>
    <t>BUENAVENTURA</t>
  </si>
  <si>
    <t>AMBARLI</t>
  </si>
  <si>
    <t>KUMPORT</t>
    <phoneticPr fontId="38"/>
  </si>
  <si>
    <r>
      <rPr>
        <sz val="16"/>
        <rFont val="ＭＳ Ｐゴシック"/>
        <family val="3"/>
        <charset val="128"/>
      </rPr>
      <t>*</t>
    </r>
    <r>
      <rPr>
        <b/>
        <i/>
        <u/>
        <sz val="16"/>
        <color rgb="FFFF0000"/>
        <rFont val="ＭＳ Ｐゴシック"/>
        <family val="3"/>
        <charset val="128"/>
      </rPr>
      <t>斜体字</t>
    </r>
    <r>
      <rPr>
        <sz val="16"/>
        <rFont val="ＭＳ Ｐゴシック"/>
        <family val="3"/>
        <charset val="128"/>
      </rPr>
      <t>はCUT日が通常より早くなります。ご注意下さい。</t>
    </r>
    <phoneticPr fontId="38"/>
  </si>
  <si>
    <t>***本スケジュールはあくまで目安です。釜山港での積み替えスケジュールにより、変更となる場合もございますので、ご了承下さい。***</t>
    <rPh sb="3" eb="4">
      <t>ホン</t>
    </rPh>
    <rPh sb="15" eb="17">
      <t>メヤス</t>
    </rPh>
    <rPh sb="20" eb="22">
      <t>プサン</t>
    </rPh>
    <rPh sb="22" eb="23">
      <t>コウ</t>
    </rPh>
    <rPh sb="25" eb="26">
      <t>ツ</t>
    </rPh>
    <rPh sb="27" eb="28">
      <t>カ</t>
    </rPh>
    <rPh sb="39" eb="41">
      <t>ヘンコウ</t>
    </rPh>
    <rPh sb="44" eb="46">
      <t>バアイ</t>
    </rPh>
    <rPh sb="56" eb="58">
      <t>リョウショウ</t>
    </rPh>
    <rPh sb="58" eb="59">
      <t>クダ</t>
    </rPh>
    <phoneticPr fontId="38"/>
  </si>
  <si>
    <t>*BOOKINGの際、重量物、長尺物、及び条件付貨物（段積み不可など）に関しては、必ずお知らせください。お受けできない場合もございます。</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phoneticPr fontId="38"/>
  </si>
  <si>
    <t>LCL CONSOLIDATION SERVICE FOR SHANGHAI (OSA/KOB/NGO)</t>
    <phoneticPr fontId="38"/>
  </si>
  <si>
    <t>ETA
SHANGHAI</t>
  </si>
  <si>
    <t>NAGOYA</t>
  </si>
  <si>
    <t>* SHIPPER様/CONSIGNEE様/NOTIFY PARTY様 の住所/TEL/FAX番号をD/R 上に</t>
    <rPh sb="9" eb="10">
      <t>サマ</t>
    </rPh>
    <rPh sb="20" eb="21">
      <t>サマ</t>
    </rPh>
    <rPh sb="34" eb="35">
      <t>サマ</t>
    </rPh>
    <rPh sb="37" eb="39">
      <t>ジュウショ</t>
    </rPh>
    <rPh sb="47" eb="49">
      <t>バンゴウ</t>
    </rPh>
    <rPh sb="54" eb="55">
      <t>ジョウ</t>
    </rPh>
    <phoneticPr fontId="38"/>
  </si>
  <si>
    <t>伊勢湾海運11号地現業所　　名古屋市港区空見町33-2　※DOCK持ち込み先:コクサイ物流</t>
    <phoneticPr fontId="38"/>
  </si>
  <si>
    <t>記載をお願いします。</t>
    <rPh sb="0" eb="2">
      <t>キサイ</t>
    </rPh>
    <rPh sb="4" eb="5">
      <t>ネガ</t>
    </rPh>
    <phoneticPr fontId="38"/>
  </si>
  <si>
    <t>TEL:052-398-1171 FAX(コクサイ物流):052-653-2181 (4/1より変更となります) NACCS CODE:5CW16</t>
    <phoneticPr fontId="38"/>
  </si>
  <si>
    <t>* 中国向け御荷物の木材梱包については、国際基準NO.15(ISPM)に沿った消毒措置と</t>
    <rPh sb="2" eb="4">
      <t>チュウゴク</t>
    </rPh>
    <rPh sb="4" eb="5">
      <t>ム</t>
    </rPh>
    <rPh sb="6" eb="9">
      <t>オニモツ</t>
    </rPh>
    <rPh sb="10" eb="12">
      <t>モクザイ</t>
    </rPh>
    <rPh sb="12" eb="14">
      <t>コンポウ</t>
    </rPh>
    <rPh sb="20" eb="22">
      <t>コクサイ</t>
    </rPh>
    <rPh sb="22" eb="24">
      <t>キジュン</t>
    </rPh>
    <rPh sb="36" eb="37">
      <t>ソ</t>
    </rPh>
    <rPh sb="39" eb="41">
      <t>ショウドク</t>
    </rPh>
    <rPh sb="41" eb="43">
      <t>ソチ</t>
    </rPh>
    <phoneticPr fontId="38"/>
  </si>
  <si>
    <t>***名古屋CFSへの搬入はCFS CUT 日当日外貨搬入お願いいたします。</t>
    <rPh sb="3" eb="6">
      <t>ナゴヤ</t>
    </rPh>
    <rPh sb="11" eb="13">
      <t>ハンニュウ</t>
    </rPh>
    <rPh sb="22" eb="23">
      <t>ニチ</t>
    </rPh>
    <rPh sb="23" eb="25">
      <t>トウジツ</t>
    </rPh>
    <rPh sb="25" eb="27">
      <t>ガイカ</t>
    </rPh>
    <rPh sb="27" eb="29">
      <t>ハンニュウ</t>
    </rPh>
    <rPh sb="30" eb="31">
      <t>ネガ</t>
    </rPh>
    <phoneticPr fontId="38"/>
  </si>
  <si>
    <t>マーク表示をお願いいたします。</t>
    <rPh sb="3" eb="5">
      <t>ヒョウジ</t>
    </rPh>
    <rPh sb="7" eb="8">
      <t>ネガ</t>
    </rPh>
    <phoneticPr fontId="38"/>
  </si>
  <si>
    <t>* 送り状には　VLS 扱い・ブッキングナンバー・仕向地・個数・通関業者名・ケースマークを</t>
    <rPh sb="12" eb="13">
      <t>アツカ</t>
    </rPh>
    <rPh sb="29" eb="31">
      <t>コスウ</t>
    </rPh>
    <phoneticPr fontId="38"/>
  </si>
  <si>
    <t>明記願います。</t>
    <phoneticPr fontId="38"/>
  </si>
  <si>
    <t>BOOKINGお問合せ先/</t>
    <phoneticPr fontId="38"/>
  </si>
  <si>
    <t>(EXCEL形式でいただけますと幸甚です。)※必ずBOOKING#を件名にご入力下さい。</t>
  </si>
  <si>
    <t>LCL CONSOLIDATION SERVICE FOR SHANGHAI (TYO/YOK)</t>
    <phoneticPr fontId="38"/>
  </si>
  <si>
    <t>2020年7/23TYO出港分からCFS CUT日が変更になります。ご注意ください。</t>
    <rPh sb="4" eb="5">
      <t>ネン</t>
    </rPh>
    <rPh sb="12" eb="14">
      <t>シュッコウ</t>
    </rPh>
    <rPh sb="14" eb="15">
      <t>ブン</t>
    </rPh>
    <rPh sb="24" eb="25">
      <t>ビ</t>
    </rPh>
    <rPh sb="26" eb="28">
      <t>ヘンコウ</t>
    </rPh>
    <rPh sb="35" eb="37">
      <t>チュウイ</t>
    </rPh>
    <phoneticPr fontId="38"/>
  </si>
  <si>
    <t>YOK出港分は通常通りです。</t>
    <rPh sb="3" eb="5">
      <t>シュッコウ</t>
    </rPh>
    <rPh sb="5" eb="6">
      <t>ブン</t>
    </rPh>
    <rPh sb="7" eb="9">
      <t>ツウジョウ</t>
    </rPh>
    <rPh sb="9" eb="10">
      <t>トオ</t>
    </rPh>
    <phoneticPr fontId="38"/>
  </si>
  <si>
    <t>* 上海経由の内陸向けは、上海港で通関後トラックにてデリバリーいたします。</t>
    <rPh sb="2" eb="4">
      <t>シャンハイ</t>
    </rPh>
    <rPh sb="4" eb="6">
      <t>ケイユ</t>
    </rPh>
    <rPh sb="7" eb="9">
      <t>ナイリク</t>
    </rPh>
    <rPh sb="9" eb="10">
      <t>ム</t>
    </rPh>
    <rPh sb="17" eb="20">
      <t>ツウカンゴ</t>
    </rPh>
    <phoneticPr fontId="38"/>
  </si>
  <si>
    <t>* 事前にCONSIGNEE 様情報をお知らせください。</t>
    <phoneticPr fontId="38"/>
  </si>
  <si>
    <t>斜字体：CUT 日が早まっております。</t>
    <rPh sb="0" eb="1">
      <t>シャ</t>
    </rPh>
    <rPh sb="1" eb="3">
      <t>ジタイ</t>
    </rPh>
    <rPh sb="8" eb="9">
      <t>ニチ</t>
    </rPh>
    <rPh sb="10" eb="11">
      <t>ハヤ</t>
    </rPh>
    <phoneticPr fontId="38"/>
  </si>
  <si>
    <t>*送り状には個数、仕向け地、通関業者名、CASE MARKの表記、</t>
    <rPh sb="30" eb="32">
      <t>ヒョウキ</t>
    </rPh>
    <phoneticPr fontId="38"/>
  </si>
  <si>
    <t>スケジュールは変更の可能性があります。予めご了承下さい。</t>
    <phoneticPr fontId="38"/>
  </si>
  <si>
    <t>VLS扱いの旨を明記願います。</t>
    <phoneticPr fontId="38"/>
  </si>
  <si>
    <t>2023年4/20船よりSMZ CFS CUTを定曜日に変更します＝2024年2/15船よりSMZ CFS CUT AMとなります。ご注意ください</t>
  </si>
  <si>
    <t>* BOOKINGの際、長尺/重量物/背高、及び条件付貨物（段積み不可など）に</t>
    <rPh sb="12" eb="14">
      <t>チョウジャク</t>
    </rPh>
    <rPh sb="15" eb="17">
      <t>ジュウリョウ</t>
    </rPh>
    <rPh sb="17" eb="18">
      <t>ブツ</t>
    </rPh>
    <rPh sb="19" eb="21">
      <t>セイタカ</t>
    </rPh>
    <rPh sb="22" eb="23">
      <t>オヨ</t>
    </rPh>
    <phoneticPr fontId="38"/>
  </si>
  <si>
    <t>株式会社　日成（協同組合　東京海貨センター内4F)　　東京都大田区東海4-3-1</t>
  </si>
  <si>
    <t>nis_tkc@nisseigrp.co.jp</t>
    <phoneticPr fontId="38"/>
  </si>
  <si>
    <t>TEL:03-5492-7251  FAX:03-3790-8085   NACCS CODE : 1FW69</t>
  </si>
  <si>
    <t>株式会社　日成（横浜港運事業協同組合内2F)　　神奈川県横浜市中区本牧埠頭1</t>
  </si>
  <si>
    <t>nissei-ykk@nisseigrp.co.jp</t>
    <phoneticPr fontId="38"/>
  </si>
  <si>
    <t>TEL:045-622-5771  FAX:045-622-6344   NACCS CODE : 2EW30</t>
  </si>
  <si>
    <t xml:space="preserve">天野回漕店袖師第一埠頭事務所  静岡市清水区横砂御林脇408-18  </t>
    <phoneticPr fontId="38"/>
  </si>
  <si>
    <t>**東京CFS,横浜CFS へのD/Rの差し入れは、メールにて承っております。タイトル欄に本船名+BOOKING NO.を御記載頂き、各倉庫のアドレスへご送付ください。</t>
    <phoneticPr fontId="38"/>
  </si>
  <si>
    <t xml:space="preserve">D/R専用アドレス（drjpn@vanguardlogistics.com）への送付をお願い致します。
(EXCEL形式でいただけますと幸甚です。)
※必ずBOOKING#を件名にご入力下さい。
</t>
    <phoneticPr fontId="38"/>
  </si>
  <si>
    <t>LCL CONSOLIDATION SERVICE FOR DALIAN</t>
    <phoneticPr fontId="38"/>
  </si>
  <si>
    <t>CARRIER</t>
    <phoneticPr fontId="38"/>
  </si>
  <si>
    <t>ETA DALIAN</t>
  </si>
  <si>
    <t>SITC FANGCHENG</t>
    <phoneticPr fontId="38"/>
  </si>
  <si>
    <t>1812W</t>
    <phoneticPr fontId="38"/>
  </si>
  <si>
    <t>SITC</t>
    <phoneticPr fontId="38"/>
  </si>
  <si>
    <t>SITC SHENZHEN</t>
  </si>
  <si>
    <t>SITC QINGDAO</t>
    <phoneticPr fontId="38"/>
  </si>
  <si>
    <t>1814W</t>
    <phoneticPr fontId="38"/>
  </si>
  <si>
    <t>メールでお問い合わせください。</t>
    <rPh sb="5" eb="6">
      <t>ト</t>
    </rPh>
    <rPh sb="7" eb="8">
      <t>ア</t>
    </rPh>
    <phoneticPr fontId="38"/>
  </si>
  <si>
    <t>SITC MOJI</t>
    <phoneticPr fontId="38"/>
  </si>
  <si>
    <t>1818W</t>
    <phoneticPr fontId="38"/>
  </si>
  <si>
    <t>SITC HOCHIMINH</t>
    <phoneticPr fontId="38"/>
  </si>
  <si>
    <t>KARIN RAMBOW</t>
    <phoneticPr fontId="38"/>
  </si>
  <si>
    <t>SITC SHENZHEN</t>
    <phoneticPr fontId="38"/>
  </si>
  <si>
    <t>1816W</t>
    <phoneticPr fontId="38"/>
  </si>
  <si>
    <t>SITC QINZHOU</t>
    <phoneticPr fontId="38"/>
  </si>
  <si>
    <t>SITC LIANYUNGANG</t>
    <phoneticPr fontId="38"/>
  </si>
  <si>
    <t>TBA</t>
    <phoneticPr fontId="38"/>
  </si>
  <si>
    <t>1820W</t>
    <phoneticPr fontId="38"/>
  </si>
  <si>
    <r>
      <t>*</t>
    </r>
    <r>
      <rPr>
        <b/>
        <i/>
        <u/>
        <sz val="11"/>
        <rFont val="ＭＳ Ｐゴシック"/>
        <family val="3"/>
        <charset val="128"/>
      </rPr>
      <t>斜字体</t>
    </r>
    <r>
      <rPr>
        <sz val="11"/>
        <rFont val="ＭＳ Ｐゴシック"/>
        <family val="3"/>
        <charset val="128"/>
      </rPr>
      <t>はCUT日が通常より早くなります</t>
    </r>
    <phoneticPr fontId="38"/>
  </si>
  <si>
    <t>中国における旧正月(2/15-2/21)期間中のスケジュールは変更の可能性があります。予めご了承下さい。</t>
    <rPh sb="6" eb="9">
      <t>キュウショウガツ</t>
    </rPh>
    <phoneticPr fontId="38"/>
  </si>
  <si>
    <t>CFS搬入先</t>
  </si>
  <si>
    <t>東京</t>
  </si>
  <si>
    <t>横浜(ETD7/28から）</t>
    <phoneticPr fontId="38"/>
  </si>
  <si>
    <t>清水</t>
  </si>
  <si>
    <t>** 東京CFS,横浜CFSへのD/Rの差し入れは、メールにて承っております。タイトル欄に本船名+BOOKING NO.を御記載頂き、各倉庫のアドレスへご送付ください.</t>
    <phoneticPr fontId="38"/>
  </si>
  <si>
    <t>(NACCS CODE : 4IWN9)</t>
    <phoneticPr fontId="38"/>
  </si>
  <si>
    <t>* BOOKINGの際、重量物、長尺物、及び条件付貨物（段積み不可など）に</t>
    <phoneticPr fontId="38"/>
  </si>
  <si>
    <t>関しては、必ずお知らせください。お受けできない場合もございます</t>
    <phoneticPr fontId="38"/>
  </si>
  <si>
    <t>(NACCS CODE : 3GW51)</t>
    <phoneticPr fontId="38"/>
  </si>
  <si>
    <t>LCL CONSOLIDATION SERVICE FOR XINGANG</t>
    <phoneticPr fontId="38"/>
  </si>
  <si>
    <t>ETA - ETD
YOKOHAMA</t>
    <phoneticPr fontId="38"/>
  </si>
  <si>
    <t>ETA XINGANG</t>
  </si>
  <si>
    <t>HARRIER</t>
    <phoneticPr fontId="38"/>
  </si>
  <si>
    <t>1808W</t>
    <phoneticPr fontId="38"/>
  </si>
  <si>
    <t>1810W</t>
    <phoneticPr fontId="38"/>
  </si>
  <si>
    <t>SITC BUSAN</t>
    <phoneticPr fontId="38"/>
  </si>
  <si>
    <t>SITC WEIHAI</t>
    <phoneticPr fontId="38"/>
  </si>
  <si>
    <t>1807N</t>
    <phoneticPr fontId="38"/>
  </si>
  <si>
    <t>EPONYMA</t>
    <phoneticPr fontId="38"/>
  </si>
  <si>
    <t>SITC YANTAI</t>
    <phoneticPr fontId="38"/>
  </si>
  <si>
    <t>SITC YOKKAICHI</t>
    <phoneticPr fontId="38"/>
  </si>
  <si>
    <t>SITC OSAKA</t>
    <phoneticPr fontId="38"/>
  </si>
  <si>
    <t>1809N</t>
    <phoneticPr fontId="38"/>
  </si>
  <si>
    <r>
      <t>*</t>
    </r>
    <r>
      <rPr>
        <b/>
        <i/>
        <sz val="11"/>
        <rFont val="ＭＳ Ｐゴシック"/>
        <family val="3"/>
        <charset val="128"/>
      </rPr>
      <t>斜字体</t>
    </r>
    <r>
      <rPr>
        <sz val="11"/>
        <rFont val="ＭＳ Ｐゴシック"/>
        <family val="3"/>
        <charset val="128"/>
      </rPr>
      <t>はCUT日が通常より早くなります</t>
    </r>
    <phoneticPr fontId="38"/>
  </si>
  <si>
    <t>中国における国慶節(2/15-2/21)期間中のスケジュールは変更の可能性があります。予めご了承下さい。</t>
    <phoneticPr fontId="38"/>
  </si>
  <si>
    <t>.</t>
  </si>
  <si>
    <t>** 東京CFS,横浜CFSへのD/Rの差し入れは、メールにて承っております。タイトル欄に本船名+BOOKING NO.を</t>
    <phoneticPr fontId="38"/>
  </si>
  <si>
    <t>御記載頂き、各倉庫のアドレスへご送付ください.</t>
    <phoneticPr fontId="38"/>
  </si>
  <si>
    <t>大阪運輸㈱　ロジスティクスセンター 　</t>
    <phoneticPr fontId="38"/>
  </si>
  <si>
    <t>大阪市住之江区南港中6-5-1 TEL：06-6612-6822　/　FAX：06-6612-6826</t>
    <phoneticPr fontId="38"/>
  </si>
  <si>
    <t>㈱ユニエックス 六甲アイランドCFS保税蔵置場</t>
    <phoneticPr fontId="38"/>
  </si>
  <si>
    <t>神戸市東灘区向洋町東4-15　TEL： 078-857-7192 / FAX： 078-857-7187</t>
    <phoneticPr fontId="38"/>
  </si>
  <si>
    <t>LCL CONSOLIDATION SERVICE FOR QINGDAO</t>
    <phoneticPr fontId="38"/>
  </si>
  <si>
    <t>ETA QINGDAO</t>
  </si>
  <si>
    <t>SITC XIAMEN</t>
    <phoneticPr fontId="38"/>
  </si>
  <si>
    <t>1809W</t>
    <phoneticPr fontId="38"/>
  </si>
  <si>
    <t>MILD CHORUS</t>
    <phoneticPr fontId="38"/>
  </si>
  <si>
    <t>SJJ</t>
    <phoneticPr fontId="38"/>
  </si>
  <si>
    <t>MILD SONATA</t>
    <phoneticPr fontId="38"/>
  </si>
  <si>
    <t>1811W</t>
    <phoneticPr fontId="38"/>
  </si>
  <si>
    <t>1813W</t>
    <phoneticPr fontId="38"/>
  </si>
  <si>
    <t>1815W</t>
    <phoneticPr fontId="38"/>
  </si>
  <si>
    <t>*斜字体はCUT日が通常より早くなります</t>
    <phoneticPr fontId="38"/>
  </si>
  <si>
    <t>* 6桁のHS CODEをD/R上に記載をお願いします。</t>
    <rPh sb="3" eb="4">
      <t>ケタ</t>
    </rPh>
    <rPh sb="16" eb="17">
      <t>ジョウ</t>
    </rPh>
    <rPh sb="18" eb="20">
      <t>キサイ</t>
    </rPh>
    <rPh sb="22" eb="23">
      <t>ネガ</t>
    </rPh>
    <phoneticPr fontId="38"/>
  </si>
  <si>
    <t>LCL CONSOLIDATION SERVICE TO MANZANILLO</t>
    <phoneticPr fontId="38"/>
  </si>
  <si>
    <r>
      <t>(*1) 2/6より、SHIMIZU CFS CUT日を定曜日＝火曜日</t>
    </r>
    <r>
      <rPr>
        <b/>
        <u/>
        <sz val="12"/>
        <color rgb="FFFF0000"/>
        <rFont val="ＭＳ Ｐゴシック"/>
        <family val="3"/>
        <charset val="128"/>
      </rPr>
      <t>AM</t>
    </r>
    <r>
      <rPr>
        <b/>
        <sz val="12"/>
        <color rgb="FFFF0000"/>
        <rFont val="ＭＳ Ｐゴシック"/>
        <family val="3"/>
        <charset val="128"/>
      </rPr>
      <t>に変更いたします。ご手配の際はご注意ください。</t>
    </r>
    <rPh sb="32" eb="35">
      <t>カヨウビ</t>
    </rPh>
    <rPh sb="47" eb="49">
      <t>テハイ</t>
    </rPh>
    <rPh sb="50" eb="51">
      <t>サイ</t>
    </rPh>
    <rPh sb="53" eb="55">
      <t>チュウイ</t>
    </rPh>
    <phoneticPr fontId="38"/>
  </si>
  <si>
    <r>
      <t>※</t>
    </r>
    <r>
      <rPr>
        <b/>
        <i/>
        <u/>
        <sz val="12"/>
        <color rgb="FFFF0000"/>
        <rFont val="ＭＳ Ｐゴシック"/>
        <family val="3"/>
        <charset val="128"/>
        <scheme val="minor"/>
      </rPr>
      <t>斜字体</t>
    </r>
    <r>
      <rPr>
        <sz val="12"/>
        <color rgb="FFFF0000"/>
        <rFont val="ＭＳ Ｐゴシック"/>
        <family val="3"/>
        <charset val="128"/>
        <scheme val="minor"/>
      </rPr>
      <t>はCUT日が変更になっております。ご注意ください。</t>
    </r>
    <phoneticPr fontId="38"/>
  </si>
  <si>
    <r>
      <t>＜B/L及びManifest記載必須事項＞　</t>
    </r>
    <r>
      <rPr>
        <sz val="12"/>
        <rFont val="Century"/>
        <family val="1"/>
      </rPr>
      <t/>
    </r>
    <phoneticPr fontId="38"/>
  </si>
  <si>
    <t>Consignee様のMexican TAX ID 、Telephone Number、及びPIC Full Name</t>
  </si>
  <si>
    <t>【BOOKING　お問合せ先】</t>
    <rPh sb="10" eb="12">
      <t>トイアワ</t>
    </rPh>
    <rPh sb="13" eb="14">
      <t>サキ</t>
    </rPh>
    <phoneticPr fontId="38"/>
  </si>
  <si>
    <t>Consignee様が”To order”の場合はNotify Party様のTAX ID 及びTelephone Number</t>
    <phoneticPr fontId="38"/>
  </si>
  <si>
    <t>搬入先</t>
    <rPh sb="0" eb="2">
      <t>ハンニュウ</t>
    </rPh>
    <rPh sb="2" eb="3">
      <t>サキ</t>
    </rPh>
    <phoneticPr fontId="38"/>
  </si>
  <si>
    <t>TEL：06-6978-8727(輸出専用ダイヤル)　　FAX：06-6978-8728</t>
    <rPh sb="17" eb="19">
      <t>ユシュツ</t>
    </rPh>
    <rPh sb="19" eb="21">
      <t>センヨウ</t>
    </rPh>
    <phoneticPr fontId="38"/>
  </si>
  <si>
    <t>㈱日成（協同組合 東京海貨センター内4F） 東京都大田区東海4-3-1</t>
    <phoneticPr fontId="38"/>
  </si>
  <si>
    <t xml:space="preserve">TEL:03-5492-7251　FAX:03-3790-8085　　　NACCS CODE:1FW69 </t>
    <phoneticPr fontId="38"/>
  </si>
  <si>
    <t>㈱日成（横浜港運事業協同組合内２F） 神奈川県横浜市中区本牧埠頭１</t>
    <phoneticPr fontId="38"/>
  </si>
  <si>
    <t>*送り状にはBOOKING#、個数、仕向け地、通関業者名、CASE MARKの表記、VLS扱いの旨を明記願います。</t>
    <rPh sb="39" eb="41">
      <t>ヒョウキ</t>
    </rPh>
    <phoneticPr fontId="38"/>
  </si>
  <si>
    <t>TEL:045-622-5771　FAX:045-622-6344　　　NACCS CODE:2EW30</t>
    <phoneticPr fontId="38"/>
  </si>
  <si>
    <t>*BOOKINGの際、重量物(1PC 2000kg以上)、長尺物(1辺2m以上)、及び条件付貨物（段積み不可など）に関しては、</t>
    <rPh sb="9" eb="10">
      <t>サイ</t>
    </rPh>
    <rPh sb="11" eb="13">
      <t>ジュウリョウ</t>
    </rPh>
    <rPh sb="13" eb="14">
      <t>ブツ</t>
    </rPh>
    <rPh sb="25" eb="27">
      <t>イジョウ</t>
    </rPh>
    <rPh sb="29" eb="30">
      <t>チョウ</t>
    </rPh>
    <rPh sb="30" eb="31">
      <t>シャク</t>
    </rPh>
    <rPh sb="31" eb="32">
      <t>ブツ</t>
    </rPh>
    <rPh sb="34" eb="35">
      <t>ヘン</t>
    </rPh>
    <rPh sb="37" eb="39">
      <t>イジョウ</t>
    </rPh>
    <rPh sb="41" eb="42">
      <t>オヨ</t>
    </rPh>
    <rPh sb="43" eb="46">
      <t>ジョウケンツキ</t>
    </rPh>
    <rPh sb="46" eb="48">
      <t>カモツ</t>
    </rPh>
    <rPh sb="49" eb="50">
      <t>ダン</t>
    </rPh>
    <rPh sb="50" eb="51">
      <t>ヅ</t>
    </rPh>
    <rPh sb="52" eb="54">
      <t>フカ</t>
    </rPh>
    <rPh sb="58" eb="59">
      <t>カン</t>
    </rPh>
    <phoneticPr fontId="38"/>
  </si>
  <si>
    <t>天野回漕店　袖師第一埠頭事務所　静岡県静岡市清水区横砂御林脇408-18</t>
    <rPh sb="0" eb="2">
      <t>アマノ</t>
    </rPh>
    <rPh sb="2" eb="4">
      <t>カイソウ</t>
    </rPh>
    <rPh sb="4" eb="5">
      <t>テン</t>
    </rPh>
    <rPh sb="6" eb="7">
      <t>ソデ</t>
    </rPh>
    <rPh sb="7" eb="8">
      <t>シ</t>
    </rPh>
    <rPh sb="8" eb="10">
      <t>ダイイチ</t>
    </rPh>
    <rPh sb="10" eb="12">
      <t>フトウ</t>
    </rPh>
    <rPh sb="12" eb="14">
      <t>ジム</t>
    </rPh>
    <rPh sb="14" eb="15">
      <t>ジョ</t>
    </rPh>
    <phoneticPr fontId="38"/>
  </si>
  <si>
    <t>TEL:054-365-4021　FAX:054-364-5195　　　NACCS CODE:5NW10</t>
    <phoneticPr fontId="38"/>
  </si>
  <si>
    <t>船社都合によりYOK-LAX via PUSANはサービス変更のためTYO-LAX航路になりました。</t>
    <rPh sb="0" eb="2">
      <t>センシャ</t>
    </rPh>
    <rPh sb="2" eb="4">
      <t>ツゴウ</t>
    </rPh>
    <rPh sb="29" eb="31">
      <t>ヘンコウ</t>
    </rPh>
    <rPh sb="41" eb="43">
      <t>コウロ</t>
    </rPh>
    <phoneticPr fontId="38"/>
  </si>
  <si>
    <t>(水/金)</t>
    <rPh sb="1" eb="2">
      <t>スイ</t>
    </rPh>
    <rPh sb="3" eb="4">
      <t>キン</t>
    </rPh>
    <phoneticPr fontId="38"/>
  </si>
  <si>
    <t>VESSEL</t>
    <phoneticPr fontId="38"/>
  </si>
  <si>
    <t>VOY</t>
    <phoneticPr fontId="38"/>
  </si>
  <si>
    <t>ETD
YOKOHAMA</t>
    <phoneticPr fontId="38"/>
  </si>
  <si>
    <t>CUT</t>
    <phoneticPr fontId="38"/>
  </si>
  <si>
    <t>ETA</t>
    <phoneticPr fontId="38"/>
  </si>
  <si>
    <t>YOK</t>
    <phoneticPr fontId="38"/>
  </si>
  <si>
    <t>TYO</t>
    <phoneticPr fontId="38"/>
  </si>
  <si>
    <t>SMZ</t>
    <phoneticPr fontId="38"/>
  </si>
  <si>
    <t>MANZANILLO</t>
    <phoneticPr fontId="38"/>
  </si>
  <si>
    <t>Transit Time&gt;&gt;&gt;</t>
    <phoneticPr fontId="38"/>
  </si>
  <si>
    <t>THU</t>
    <phoneticPr fontId="38"/>
  </si>
  <si>
    <t>FRI</t>
    <phoneticPr fontId="38"/>
  </si>
  <si>
    <t>TUE(*1)</t>
    <phoneticPr fontId="38"/>
  </si>
  <si>
    <r>
      <rPr>
        <sz val="11"/>
        <rFont val="ＭＳ Ｐゴシック"/>
        <family val="3"/>
        <charset val="128"/>
      </rPr>
      <t>*</t>
    </r>
    <r>
      <rPr>
        <b/>
        <i/>
        <u/>
        <sz val="11"/>
        <color indexed="10"/>
        <rFont val="ＭＳ Ｐゴシック"/>
        <family val="3"/>
        <charset val="128"/>
      </rPr>
      <t>斜字体</t>
    </r>
    <r>
      <rPr>
        <b/>
        <sz val="11"/>
        <color indexed="10"/>
        <rFont val="ＭＳ Ｐゴシック"/>
        <family val="3"/>
        <charset val="128"/>
      </rPr>
      <t xml:space="preserve"> </t>
    </r>
    <r>
      <rPr>
        <sz val="11"/>
        <rFont val="ＭＳ Ｐゴシック"/>
        <family val="3"/>
        <charset val="128"/>
      </rPr>
      <t>はCUT日が通常より早くなります。</t>
    </r>
    <phoneticPr fontId="38"/>
  </si>
  <si>
    <t>PACIFIC TIANJIN</t>
  </si>
  <si>
    <t>VESSEL</t>
    <phoneticPr fontId="38"/>
  </si>
  <si>
    <t>VOY</t>
    <phoneticPr fontId="38"/>
  </si>
  <si>
    <t>ETD
TOKYO</t>
    <phoneticPr fontId="38"/>
  </si>
  <si>
    <t>ETD
YOKOHAMA</t>
    <phoneticPr fontId="38"/>
  </si>
  <si>
    <t>CUT</t>
    <phoneticPr fontId="38"/>
  </si>
  <si>
    <t>ETA
HONG KONG</t>
    <phoneticPr fontId="38"/>
  </si>
  <si>
    <t>SMZ</t>
    <phoneticPr fontId="38"/>
  </si>
  <si>
    <t>YOK</t>
    <phoneticPr fontId="38"/>
  </si>
  <si>
    <t>TYO</t>
    <phoneticPr fontId="38"/>
  </si>
  <si>
    <t>VESSEL</t>
    <phoneticPr fontId="38"/>
  </si>
  <si>
    <t>VOY</t>
    <phoneticPr fontId="38"/>
  </si>
  <si>
    <t>ETD
TOKYO</t>
    <phoneticPr fontId="38"/>
  </si>
  <si>
    <t>ETD
YOKOHAMA</t>
    <phoneticPr fontId="38"/>
  </si>
  <si>
    <t>CUT</t>
    <phoneticPr fontId="38"/>
  </si>
  <si>
    <t>ETA
HONG KONG</t>
    <phoneticPr fontId="38"/>
  </si>
  <si>
    <t>SMZ</t>
    <phoneticPr fontId="38"/>
  </si>
  <si>
    <t>YOK</t>
    <phoneticPr fontId="38"/>
  </si>
  <si>
    <t>TYO</t>
    <phoneticPr fontId="38"/>
  </si>
  <si>
    <t>VESSEL</t>
    <phoneticPr fontId="38"/>
  </si>
  <si>
    <r>
      <rPr>
        <b/>
        <i/>
        <u/>
        <sz val="11"/>
        <color rgb="FFFF0000"/>
        <rFont val="ＭＳ Ｐゴシック"/>
        <family val="3"/>
        <charset val="128"/>
      </rPr>
      <t>斜字赤太字</t>
    </r>
    <r>
      <rPr>
        <b/>
        <sz val="11"/>
        <color rgb="FFFF0000"/>
        <rFont val="ＭＳ Ｐゴシック"/>
        <family val="3"/>
        <charset val="128"/>
      </rPr>
      <t xml:space="preserve"> </t>
    </r>
    <r>
      <rPr>
        <b/>
        <sz val="11"/>
        <rFont val="ＭＳ Ｐゴシック"/>
        <family val="3"/>
        <charset val="128"/>
      </rPr>
      <t>はCUT日が通常より早くなります</t>
    </r>
    <rPh sb="0" eb="2">
      <t>シャジ</t>
    </rPh>
    <rPh sb="2" eb="3">
      <t>アカ</t>
    </rPh>
    <rPh sb="3" eb="5">
      <t>フトジ</t>
    </rPh>
    <phoneticPr fontId="38"/>
  </si>
  <si>
    <t>** SUBJECT TO CHANGE WITH OR WITHOUT NOTICE **</t>
    <phoneticPr fontId="38"/>
  </si>
  <si>
    <t>*送り状には BOOKING#・個数・仕向け地・通関業者名・ケースマーク・VLS扱いの旨を明記願います。</t>
    <phoneticPr fontId="38"/>
  </si>
  <si>
    <r>
      <t xml:space="preserve">HP URL : </t>
    </r>
    <r>
      <rPr>
        <b/>
        <u/>
        <sz val="10"/>
        <color indexed="12"/>
        <rFont val="ＭＳ Ｐゴシック"/>
        <family val="3"/>
        <charset val="128"/>
      </rPr>
      <t>https://vanguardlogistics.jp/</t>
    </r>
    <phoneticPr fontId="38"/>
  </si>
  <si>
    <t>HP URL : https://vanguardlogistics.jp/</t>
    <phoneticPr fontId="38"/>
  </si>
  <si>
    <t>-</t>
    <phoneticPr fontId="38"/>
  </si>
  <si>
    <t xml:space="preserve"> ACX DIAMOND</t>
    <phoneticPr fontId="38"/>
  </si>
  <si>
    <t>348S</t>
  </si>
  <si>
    <t>-----</t>
  </si>
  <si>
    <t>*NO SERVICE</t>
  </si>
  <si>
    <r>
      <rPr>
        <b/>
        <sz val="18"/>
        <color rgb="FFFF0000"/>
        <rFont val="ＭＳ Ｐゴシック"/>
        <family val="3"/>
        <charset val="128"/>
      </rPr>
      <t>※)</t>
    </r>
    <r>
      <rPr>
        <sz val="18"/>
        <color rgb="FFFF0000"/>
        <rFont val="ＭＳ Ｐゴシック"/>
        <family val="3"/>
        <charset val="128"/>
      </rPr>
      <t xml:space="preserve"> </t>
    </r>
    <r>
      <rPr>
        <b/>
        <sz val="18"/>
        <color rgb="FFFF0000"/>
        <rFont val="ＭＳ Ｐゴシック"/>
        <family val="3"/>
        <charset val="128"/>
      </rPr>
      <t>食品取扱可</t>
    </r>
    <r>
      <rPr>
        <sz val="16"/>
        <rFont val="ＭＳ Ｐゴシック"/>
        <family val="3"/>
        <charset val="128"/>
      </rPr>
      <t>; 危険品の取り扱い不可となります。</t>
    </r>
    <r>
      <rPr>
        <sz val="16"/>
        <color rgb="FFFF0000"/>
        <rFont val="ＭＳ Ｐゴシック"/>
        <family val="3"/>
        <charset val="128"/>
      </rPr>
      <t/>
    </r>
    <rPh sb="10" eb="12">
      <t>キケン</t>
    </rPh>
    <rPh sb="12" eb="13">
      <t>ヒン</t>
    </rPh>
    <rPh sb="14" eb="15">
      <t>ト</t>
    </rPh>
    <rPh sb="16" eb="17">
      <t>アツカ</t>
    </rPh>
    <rPh sb="18" eb="20">
      <t>フカ</t>
    </rPh>
    <phoneticPr fontId="38"/>
  </si>
  <si>
    <r>
      <rPr>
        <b/>
        <sz val="18"/>
        <color theme="8"/>
        <rFont val="ＭＳ Ｐゴシック"/>
        <family val="3"/>
        <charset val="128"/>
      </rPr>
      <t>★</t>
    </r>
    <r>
      <rPr>
        <b/>
        <sz val="18"/>
        <color rgb="FFFF0000"/>
        <rFont val="ＭＳ Ｐゴシック"/>
        <family val="3"/>
        <charset val="128"/>
      </rPr>
      <t>) 危険品積載可</t>
    </r>
    <r>
      <rPr>
        <b/>
        <sz val="16"/>
        <rFont val="ＭＳ Ｐゴシック"/>
        <family val="3"/>
        <charset val="128"/>
      </rPr>
      <t>;</t>
    </r>
    <r>
      <rPr>
        <sz val="16"/>
        <rFont val="ＭＳ Ｐゴシック"/>
        <family val="3"/>
        <charset val="128"/>
      </rPr>
      <t>食品の取り扱い不可となります。</t>
    </r>
    <rPh sb="6" eb="8">
      <t>セキサイ</t>
    </rPh>
    <rPh sb="10" eb="12">
      <t>ショクヒン</t>
    </rPh>
    <rPh sb="13" eb="14">
      <t>ト</t>
    </rPh>
    <rPh sb="15" eb="16">
      <t>アツカ</t>
    </rPh>
    <phoneticPr fontId="38"/>
  </si>
  <si>
    <r>
      <t xml:space="preserve">TEL: 03-5492-7251 FAX: 03-3790-8085 </t>
    </r>
    <r>
      <rPr>
        <sz val="10"/>
        <color rgb="FF00B0F0"/>
        <rFont val="ＭＳ Ｐゴシック"/>
        <family val="3"/>
        <charset val="128"/>
      </rPr>
      <t>トラック予約システム:https://nisseigrp.co.jp/news/12228/</t>
    </r>
    <rPh sb="40" eb="42">
      <t>ヨヤク</t>
    </rPh>
    <phoneticPr fontId="38"/>
  </si>
  <si>
    <r>
      <rPr>
        <b/>
        <i/>
        <u/>
        <sz val="16"/>
        <color rgb="FFFF0000"/>
        <rFont val="ＭＳ Ｐゴシック"/>
        <family val="3"/>
        <charset val="128"/>
      </rPr>
      <t>斜字体</t>
    </r>
    <r>
      <rPr>
        <sz val="16"/>
        <rFont val="ＭＳ Ｐゴシック"/>
        <family val="3"/>
        <charset val="128"/>
      </rPr>
      <t>はCUT日が通常より早くなります</t>
    </r>
    <phoneticPr fontId="38"/>
  </si>
  <si>
    <r>
      <rPr>
        <b/>
        <i/>
        <u/>
        <sz val="16"/>
        <color rgb="FFFF0000"/>
        <rFont val="ＭＳ Ｐゴシック"/>
        <family val="3"/>
        <charset val="128"/>
      </rPr>
      <t>斜字体</t>
    </r>
    <r>
      <rPr>
        <sz val="16"/>
        <rFont val="ＭＳ Ｐゴシック"/>
        <family val="3"/>
        <charset val="128"/>
      </rPr>
      <t>はCUT日が通常より早くなります</t>
    </r>
    <phoneticPr fontId="38"/>
  </si>
  <si>
    <t>※ETD 9/9より東京積みサービスを開始いたします。</t>
    <rPh sb="10" eb="12">
      <t>トウキョウ</t>
    </rPh>
    <rPh sb="12" eb="13">
      <t>ヅ</t>
    </rPh>
    <rPh sb="19" eb="21">
      <t>カイシ</t>
    </rPh>
    <phoneticPr fontId="38"/>
  </si>
  <si>
    <r>
      <rPr>
        <sz val="16"/>
        <rFont val="ＭＳ Ｐゴシック"/>
        <family val="3"/>
        <charset val="128"/>
      </rPr>
      <t>★</t>
    </r>
    <r>
      <rPr>
        <sz val="16"/>
        <color rgb="FFFF0000"/>
        <rFont val="ＭＳ Ｐゴシック"/>
        <family val="3"/>
        <charset val="128"/>
      </rPr>
      <t>東京積みサービス開始に伴い、CFS CUT日が変更となります。</t>
    </r>
    <rPh sb="1" eb="4">
      <t>トウキョウヅ</t>
    </rPh>
    <phoneticPr fontId="38"/>
  </si>
  <si>
    <t>VESSEL</t>
    <phoneticPr fontId="38"/>
  </si>
  <si>
    <t>VOY</t>
    <phoneticPr fontId="38"/>
  </si>
  <si>
    <t>ETD</t>
    <phoneticPr fontId="38"/>
  </si>
  <si>
    <t>CUT</t>
    <phoneticPr fontId="38"/>
  </si>
  <si>
    <t xml:space="preserve">ETA BUSAN
</t>
    <phoneticPr fontId="38"/>
  </si>
  <si>
    <t>TOKYO(火) (金)</t>
    <rPh sb="6" eb="7">
      <t>カ</t>
    </rPh>
    <rPh sb="10" eb="11">
      <t>キン</t>
    </rPh>
    <phoneticPr fontId="38"/>
  </si>
  <si>
    <t>YOKOHAMA(火)</t>
    <rPh sb="9" eb="10">
      <t>カ</t>
    </rPh>
    <phoneticPr fontId="38"/>
  </si>
  <si>
    <t>TYO（水）（金）</t>
    <rPh sb="4" eb="5">
      <t>スイ</t>
    </rPh>
    <rPh sb="7" eb="8">
      <t>キン</t>
    </rPh>
    <phoneticPr fontId="38"/>
  </si>
  <si>
    <t>YOK（火）（金）</t>
    <rPh sb="4" eb="5">
      <t>カ</t>
    </rPh>
    <rPh sb="7" eb="8">
      <t>キン</t>
    </rPh>
    <phoneticPr fontId="38"/>
  </si>
  <si>
    <t>D/R持込先:コクサイ物流</t>
    <phoneticPr fontId="38"/>
  </si>
  <si>
    <t>※ CEBU</t>
    <phoneticPr fontId="38"/>
  </si>
  <si>
    <t>031S</t>
    <phoneticPr fontId="38"/>
  </si>
  <si>
    <t>NYK VENUS</t>
    <phoneticPr fontId="38"/>
  </si>
  <si>
    <t>日東物流株式会社　ポートアイランド物流センター 2号倉庫　神戸市中央区港島4丁目6</t>
    <phoneticPr fontId="38"/>
  </si>
  <si>
    <t>SPIL KARTINI</t>
    <phoneticPr fontId="38"/>
  </si>
  <si>
    <t>※KOBE CFS※(11/17 CFS CUT以降)</t>
    <rPh sb="24" eb="26">
      <t>イコウ</t>
    </rPh>
    <phoneticPr fontId="38"/>
  </si>
  <si>
    <r>
      <t xml:space="preserve">日東物流株式会社 ポートアイランド物流センター </t>
    </r>
    <r>
      <rPr>
        <b/>
        <sz val="12"/>
        <color rgb="FFFF0000"/>
        <rFont val="ＭＳ Ｐゴシック"/>
        <family val="3"/>
        <charset val="128"/>
      </rPr>
      <t>２号倉庫</t>
    </r>
    <rPh sb="17" eb="19">
      <t>ブツリュウ</t>
    </rPh>
    <rPh sb="25" eb="28">
      <t>ゴウソウコ</t>
    </rPh>
    <phoneticPr fontId="38"/>
  </si>
  <si>
    <t>神戸市中央区港島4-6</t>
    <rPh sb="3" eb="8">
      <t>チュウオウクミナトジマ</t>
    </rPh>
    <phoneticPr fontId="38"/>
  </si>
  <si>
    <r>
      <t>※送り状にも必ず「</t>
    </r>
    <r>
      <rPr>
        <b/>
        <u/>
        <sz val="16"/>
        <rFont val="ＭＳ Ｐゴシック"/>
        <family val="3"/>
        <charset val="128"/>
      </rPr>
      <t>２号倉庫</t>
    </r>
    <r>
      <rPr>
        <sz val="16"/>
        <rFont val="ＭＳ Ｐゴシック"/>
        <family val="3"/>
        <charset val="128"/>
      </rPr>
      <t>」と明記ください</t>
    </r>
    <rPh sb="1" eb="2">
      <t>オク</t>
    </rPh>
    <rPh sb="3" eb="4">
      <t>ジョウ</t>
    </rPh>
    <phoneticPr fontId="38"/>
  </si>
  <si>
    <t>ヴァンガード・ロジスティックス・サーヴィセス日本株式会社</t>
    <rPh sb="0" eb="28">
      <t>バン</t>
    </rPh>
    <phoneticPr fontId="38"/>
  </si>
  <si>
    <t>※11/17（月）バンニング分より、神戸CFSが変更となります。北米向けに関しましては、 ONE HAMBURG/083Eへのお船積みより、PI ２号CFSへの搬入が必要となります。搬入ご手配時、十分ご注意ください。</t>
    <rPh sb="7" eb="8">
      <t>ゲツ</t>
    </rPh>
    <rPh sb="14" eb="15">
      <t>ブン</t>
    </rPh>
    <rPh sb="18" eb="20">
      <t>コウベ</t>
    </rPh>
    <rPh sb="24" eb="26">
      <t>ヘンコウ</t>
    </rPh>
    <rPh sb="32" eb="34">
      <t>ホクベイ</t>
    </rPh>
    <rPh sb="34" eb="35">
      <t>ム</t>
    </rPh>
    <rPh sb="37" eb="38">
      <t>カン</t>
    </rPh>
    <rPh sb="64" eb="66">
      <t>フナヅ</t>
    </rPh>
    <rPh sb="74" eb="75">
      <t>ゴウ</t>
    </rPh>
    <rPh sb="80" eb="82">
      <t>ハンニュウ</t>
    </rPh>
    <rPh sb="83" eb="85">
      <t>ヒツヨウ</t>
    </rPh>
    <rPh sb="91" eb="93">
      <t>ハンニュウ</t>
    </rPh>
    <rPh sb="101" eb="103">
      <t>チュウイ</t>
    </rPh>
    <phoneticPr fontId="38"/>
  </si>
  <si>
    <t>*BRISBANE向けにつきましては全積地SINGAPORE経由サービスとなります。SINGAPORE向けのスケジュールをご参照ください。</t>
    <phoneticPr fontId="38"/>
  </si>
  <si>
    <t>//現地到着日につきまして//</t>
    <phoneticPr fontId="38"/>
  </si>
  <si>
    <t>お客様にはご迷惑お掛けしますが、何卒ご理解賜りますようお願い申し上げます。</t>
    <phoneticPr fontId="38"/>
  </si>
  <si>
    <t>VESSEL</t>
    <phoneticPr fontId="38"/>
  </si>
  <si>
    <t>VOY</t>
    <phoneticPr fontId="38"/>
  </si>
  <si>
    <t>ETD</t>
    <phoneticPr fontId="38"/>
  </si>
  <si>
    <t>CUT</t>
    <phoneticPr fontId="38"/>
  </si>
  <si>
    <t xml:space="preserve">ETA BUSAN
</t>
    <phoneticPr fontId="38"/>
  </si>
  <si>
    <t>jpnexpdoc@vanguardlogistics.com</t>
    <phoneticPr fontId="38"/>
  </si>
  <si>
    <t xml:space="preserve"> *D/Rを作成されましたら、弊社へもEXCELをメールにてご送付をお願い致します。</t>
    <phoneticPr fontId="38"/>
  </si>
  <si>
    <t>　　（倉庫へはFAXお願い致します。）</t>
    <phoneticPr fontId="38"/>
  </si>
  <si>
    <t xml:space="preserve">  D/R受信専用アドレス</t>
    <phoneticPr fontId="38"/>
  </si>
  <si>
    <r>
      <rPr>
        <sz val="16"/>
        <color indexed="12"/>
        <rFont val="ＭＳ Ｐゴシック"/>
        <family val="3"/>
        <charset val="128"/>
      </rPr>
      <t>　</t>
    </r>
    <r>
      <rPr>
        <u/>
        <sz val="16"/>
        <color indexed="12"/>
        <rFont val="ＭＳ Ｐゴシック"/>
        <family val="3"/>
        <charset val="128"/>
      </rPr>
      <t>drjpn@vanguardlogistics.com</t>
    </r>
    <phoneticPr fontId="38"/>
  </si>
  <si>
    <t>jpnexpdoc@vanguardlogistics.com</t>
    <phoneticPr fontId="38"/>
  </si>
  <si>
    <t xml:space="preserve"> *D/Rを作成されましたら、弊社へもEXCELをメールにてご送付をお願い致します。</t>
    <phoneticPr fontId="38"/>
  </si>
  <si>
    <t>　　　（倉庫へはFAXお願い致します。）</t>
    <phoneticPr fontId="38"/>
  </si>
  <si>
    <t xml:space="preserve">  D/R受信専用アドレス</t>
    <phoneticPr fontId="38"/>
  </si>
  <si>
    <r>
      <t xml:space="preserve"> </t>
    </r>
    <r>
      <rPr>
        <u/>
        <sz val="16"/>
        <color indexed="12"/>
        <rFont val="ＭＳ Ｐゴシック"/>
        <family val="3"/>
        <charset val="128"/>
      </rPr>
      <t>drjpn@vanguardlogistics.com</t>
    </r>
    <phoneticPr fontId="38"/>
  </si>
  <si>
    <t>ヴァンガ－ド・ロジスティックス・サ－ヴィセス日本（株）</t>
    <phoneticPr fontId="38"/>
  </si>
  <si>
    <t xml:space="preserve"> TEL:052-653-1811  FAX:052-653-2181</t>
    <phoneticPr fontId="38"/>
  </si>
  <si>
    <t xml:space="preserve"> exporteigyo1@kokusai-nagoya.com</t>
    <phoneticPr fontId="38"/>
  </si>
  <si>
    <t>drjpn@vanguardlogistics.com</t>
    <phoneticPr fontId="38"/>
  </si>
  <si>
    <t>DONGJIN FORTUNE</t>
  </si>
  <si>
    <r>
      <t xml:space="preserve">日東物流㈱ ポートアイランド物流センター </t>
    </r>
    <r>
      <rPr>
        <b/>
        <sz val="18"/>
        <color rgb="FFFF0000"/>
        <rFont val="BIZ UDゴシック"/>
        <family val="3"/>
        <charset val="128"/>
      </rPr>
      <t>２号倉庫</t>
    </r>
    <rPh sb="0" eb="2">
      <t>ニットウ</t>
    </rPh>
    <rPh sb="2" eb="4">
      <t>ブツリュウ</t>
    </rPh>
    <rPh sb="14" eb="16">
      <t>ブツリュウ</t>
    </rPh>
    <rPh sb="22" eb="23">
      <t>ゴウ</t>
    </rPh>
    <rPh sb="23" eb="25">
      <t>ソウコ</t>
    </rPh>
    <phoneticPr fontId="38"/>
  </si>
  <si>
    <r>
      <t xml:space="preserve">日東物流株式会社 ポートアイランド物流センター </t>
    </r>
    <r>
      <rPr>
        <b/>
        <sz val="18"/>
        <color rgb="FFFF0000"/>
        <rFont val="BIZ UDゴシック"/>
        <family val="3"/>
        <charset val="128"/>
      </rPr>
      <t>２号倉庫</t>
    </r>
    <rPh sb="0" eb="2">
      <t>ニットウ</t>
    </rPh>
    <rPh sb="2" eb="4">
      <t>ブツリュウ</t>
    </rPh>
    <rPh sb="4" eb="8">
      <t>カブシキガイシャ</t>
    </rPh>
    <rPh sb="17" eb="19">
      <t>ブツリュウ</t>
    </rPh>
    <rPh sb="25" eb="26">
      <t>ゴウ</t>
    </rPh>
    <rPh sb="26" eb="28">
      <t>ソウコ</t>
    </rPh>
    <phoneticPr fontId="38"/>
  </si>
  <si>
    <t>KOBE CFS(日東物流 六甲)は2025/11/17 CFS CUTより新住所(日東物流 PI)へとCFS倉庫移転となります</t>
  </si>
  <si>
    <t>日東物流㈱　大阪総合物流センター(NACCS CODE:4IWM4)　</t>
    <phoneticPr fontId="38"/>
  </si>
  <si>
    <t>TEL:06-6612-2600 FAX:06-6612-4200</t>
    <phoneticPr fontId="38"/>
  </si>
  <si>
    <t>日東物流㈱ ポートアイランド物流センター 2号倉庫 (NACCS CODE:3FW35)</t>
    <phoneticPr fontId="38"/>
  </si>
  <si>
    <t>神戸市中央区港島4丁目6</t>
  </si>
  <si>
    <t>TEL:078-302-0151 FAX:078-302-0159</t>
    <phoneticPr fontId="38"/>
  </si>
  <si>
    <t>* D/R専用アドレス（drjpn@vanguardlogistics.com）への送付をお願い致します。</t>
    <phoneticPr fontId="38"/>
  </si>
  <si>
    <t>神戸</t>
    <phoneticPr fontId="38"/>
  </si>
  <si>
    <r>
      <t xml:space="preserve">日東物流㈱　ポートアイランド物流センター </t>
    </r>
    <r>
      <rPr>
        <b/>
        <sz val="12"/>
        <color indexed="10"/>
        <rFont val="ＭＳ Ｐゴシック"/>
        <family val="3"/>
        <charset val="128"/>
      </rPr>
      <t>2号倉庫</t>
    </r>
    <r>
      <rPr>
        <b/>
        <sz val="12"/>
        <rFont val="ＭＳ Ｐゴシック"/>
        <family val="3"/>
        <charset val="128"/>
      </rPr>
      <t>　　神戸市中央区港島4丁目6</t>
    </r>
    <phoneticPr fontId="38"/>
  </si>
  <si>
    <t>TEL:078-302-0151 FAX:078-302-0159 NACCS CODE:3FW35</t>
    <phoneticPr fontId="38"/>
  </si>
  <si>
    <r>
      <rPr>
        <b/>
        <i/>
        <u/>
        <sz val="14"/>
        <color rgb="FFFF0000"/>
        <rFont val="ＭＳ Ｐゴシック"/>
        <family val="3"/>
        <charset val="128"/>
      </rPr>
      <t>斜字体</t>
    </r>
    <r>
      <rPr>
        <sz val="14"/>
        <rFont val="ＭＳ Ｐゴシック"/>
        <family val="3"/>
        <charset val="128"/>
      </rPr>
      <t>はCUT日が通常と異なっております。</t>
    </r>
    <rPh sb="0" eb="1">
      <t>シャ</t>
    </rPh>
    <rPh sb="1" eb="3">
      <t>ジタイ</t>
    </rPh>
    <rPh sb="7" eb="8">
      <t>ビ</t>
    </rPh>
    <rPh sb="9" eb="11">
      <t>ツウジョウ</t>
    </rPh>
    <rPh sb="12" eb="13">
      <t>コト</t>
    </rPh>
    <phoneticPr fontId="38"/>
  </si>
  <si>
    <t>080W</t>
    <phoneticPr fontId="38"/>
  </si>
  <si>
    <t>kbsouko-dr@nitto-ntl.co.jp</t>
    <phoneticPr fontId="38"/>
  </si>
  <si>
    <t>TEL:078-302-0151</t>
    <phoneticPr fontId="38"/>
  </si>
  <si>
    <t>NACCS CODE:3FW35</t>
    <phoneticPr fontId="38"/>
  </si>
  <si>
    <t xml:space="preserve">DR送付先アドレス: </t>
    <phoneticPr fontId="38"/>
  </si>
  <si>
    <t>PEGASUS TERA</t>
    <phoneticPr fontId="38"/>
  </si>
  <si>
    <t>2602W</t>
  </si>
  <si>
    <t>OSAKA CFS</t>
    <phoneticPr fontId="38"/>
  </si>
  <si>
    <t>NACCS CODE:4IWM4</t>
    <phoneticPr fontId="38"/>
  </si>
  <si>
    <t>TEL:06-6612-2600</t>
    <phoneticPr fontId="38"/>
  </si>
  <si>
    <t>FAX:06-6612-4200</t>
    <phoneticPr fontId="38"/>
  </si>
  <si>
    <t>※送り状にも必ず</t>
    <phoneticPr fontId="38"/>
  </si>
  <si>
    <t>神戸市中央区港島4-6</t>
    <phoneticPr fontId="38"/>
  </si>
  <si>
    <t>NACCS CODE:3FW35</t>
    <phoneticPr fontId="38"/>
  </si>
  <si>
    <r>
      <t>「</t>
    </r>
    <r>
      <rPr>
        <b/>
        <u/>
        <sz val="14"/>
        <color rgb="FFFF0000"/>
        <rFont val="BIZ UDゴシック"/>
        <family val="3"/>
        <charset val="128"/>
      </rPr>
      <t>２号倉庫</t>
    </r>
    <r>
      <rPr>
        <b/>
        <u/>
        <sz val="14"/>
        <rFont val="BIZ UDゴシック"/>
        <family val="3"/>
        <charset val="128"/>
      </rPr>
      <t>」と明記ください</t>
    </r>
    <phoneticPr fontId="38"/>
  </si>
  <si>
    <t>TEL: 078-302-0151</t>
    <phoneticPr fontId="38"/>
  </si>
  <si>
    <t>FAX:078-302-0159</t>
    <phoneticPr fontId="38"/>
  </si>
  <si>
    <t>「MOVO」拠点コード：BNYGC 2号倉庫</t>
    <phoneticPr fontId="38"/>
  </si>
  <si>
    <t>OSAKA CFS</t>
    <phoneticPr fontId="38"/>
  </si>
  <si>
    <t>NACCS CODE:4IWM4</t>
    <phoneticPr fontId="38"/>
  </si>
  <si>
    <t>TEL:06-6612-2600</t>
    <phoneticPr fontId="38"/>
  </si>
  <si>
    <t>FAX:06-6612-4200</t>
    <phoneticPr fontId="38"/>
  </si>
  <si>
    <t>KOBE CFS</t>
    <phoneticPr fontId="38"/>
  </si>
  <si>
    <r>
      <t>※送り状にも必ず「</t>
    </r>
    <r>
      <rPr>
        <b/>
        <u/>
        <sz val="14"/>
        <color rgb="FFFF0000"/>
        <rFont val="BIZ UDゴシック"/>
        <family val="3"/>
        <charset val="128"/>
      </rPr>
      <t>２号倉庫</t>
    </r>
    <r>
      <rPr>
        <b/>
        <u/>
        <sz val="14"/>
        <rFont val="BIZ UDゴシック"/>
        <family val="3"/>
        <charset val="128"/>
      </rPr>
      <t>」と明記ください</t>
    </r>
    <phoneticPr fontId="38"/>
  </si>
  <si>
    <t>※11/17(月)</t>
    <phoneticPr fontId="38"/>
  </si>
  <si>
    <t>神戸市中央区港島4-6</t>
    <phoneticPr fontId="38"/>
  </si>
  <si>
    <t>NACCS CODE:3FW35</t>
    <phoneticPr fontId="38"/>
  </si>
  <si>
    <t>「MOVO」拠点コード：BNYGC 2号倉庫</t>
    <phoneticPr fontId="38"/>
  </si>
  <si>
    <t>TEL: 078-302-0151</t>
    <phoneticPr fontId="38"/>
  </si>
  <si>
    <t>FAX:078-302-0159</t>
    <phoneticPr fontId="38"/>
  </si>
  <si>
    <t>CFS CUTより</t>
    <phoneticPr fontId="38"/>
  </si>
  <si>
    <t>FAX(コクサイ物流):052-653-2181</t>
    <phoneticPr fontId="38"/>
  </si>
  <si>
    <t>NACCS CODE:5CW16</t>
    <phoneticPr fontId="38"/>
  </si>
  <si>
    <t>※KOBE CFS※
11/18（火）CFS CUT分より</t>
    <phoneticPr fontId="38"/>
  </si>
  <si>
    <t>神戸市中央区港島4-6</t>
    <phoneticPr fontId="38"/>
  </si>
  <si>
    <t>※送り状にも必ず「２号倉庫」と明記ください</t>
    <phoneticPr fontId="38"/>
  </si>
  <si>
    <t>TEL: 078-302-0151 FAX:078-302-0159</t>
    <phoneticPr fontId="38"/>
  </si>
  <si>
    <t>NACCS: 3FW35</t>
    <phoneticPr fontId="38"/>
  </si>
  <si>
    <t>「MOVO」拠点コード：BNYGC　2号倉庫</t>
    <phoneticPr fontId="38"/>
  </si>
  <si>
    <t>drjpn@vanguardlogistics.com</t>
    <phoneticPr fontId="38"/>
  </si>
  <si>
    <t>012S</t>
    <phoneticPr fontId="38"/>
  </si>
  <si>
    <r>
      <t xml:space="preserve">日東物流株式会社 ポートアイランド物流センター </t>
    </r>
    <r>
      <rPr>
        <b/>
        <sz val="16"/>
        <color rgb="FFFF0000"/>
        <rFont val="ＭＳ Ｐゴシック"/>
        <family val="3"/>
        <charset val="128"/>
      </rPr>
      <t>２号倉庫</t>
    </r>
    <phoneticPr fontId="38"/>
  </si>
  <si>
    <t>VESSEL</t>
    <phoneticPr fontId="38"/>
  </si>
  <si>
    <t>VOY</t>
    <phoneticPr fontId="38"/>
  </si>
  <si>
    <t>ETD
KOBE</t>
    <phoneticPr fontId="38"/>
  </si>
  <si>
    <t>CUT</t>
    <phoneticPr fontId="38"/>
  </si>
  <si>
    <t>ETA
HONG KONG</t>
    <phoneticPr fontId="38"/>
  </si>
  <si>
    <t>OSAKA</t>
    <phoneticPr fontId="38"/>
  </si>
  <si>
    <t>KOBE</t>
    <phoneticPr fontId="38"/>
  </si>
  <si>
    <t>NO SERVICE</t>
    <phoneticPr fontId="38"/>
  </si>
  <si>
    <t>**KOBE CFSは2025/11/17 CFS CUTより新住所(日東物流 PI)へとCFS倉庫移転致しております</t>
    <rPh sb="31" eb="34">
      <t>シンジュウショ</t>
    </rPh>
    <rPh sb="52" eb="53">
      <t>イタ</t>
    </rPh>
    <phoneticPr fontId="38"/>
  </si>
  <si>
    <t>NAGOYA TOWER</t>
    <phoneticPr fontId="38"/>
  </si>
  <si>
    <t>NYK DAEDALUS</t>
    <phoneticPr fontId="38"/>
  </si>
  <si>
    <t>ONE OLYMPUS</t>
    <phoneticPr fontId="38"/>
  </si>
  <si>
    <t>079W</t>
    <phoneticPr fontId="38"/>
  </si>
  <si>
    <t>ETA-ETD</t>
    <phoneticPr fontId="38"/>
  </si>
  <si>
    <t>CUT</t>
    <phoneticPr fontId="38"/>
  </si>
  <si>
    <t>ETA-ETD
NAGOYA</t>
    <phoneticPr fontId="38"/>
  </si>
  <si>
    <t>OSAKA</t>
    <phoneticPr fontId="38"/>
  </si>
  <si>
    <t>KOBE</t>
    <phoneticPr fontId="38"/>
  </si>
  <si>
    <t>TB TAIYUAN</t>
    <phoneticPr fontId="38"/>
  </si>
  <si>
    <t>0IZNQS1NC</t>
    <phoneticPr fontId="38"/>
  </si>
  <si>
    <t>099S</t>
    <phoneticPr fontId="38"/>
  </si>
  <si>
    <t>ALS FLORA</t>
    <phoneticPr fontId="38"/>
  </si>
  <si>
    <t>0IZNSS1NC</t>
    <phoneticPr fontId="38"/>
  </si>
  <si>
    <t>082W</t>
    <phoneticPr fontId="38"/>
  </si>
  <si>
    <t>TB TAIYUAN</t>
  </si>
  <si>
    <t>ALS FLORA</t>
  </si>
  <si>
    <t>25年11月より横浜CFSの住所及びNACCSコードが変更されました。詳細は右下CFS搬入先をご覧ください。</t>
    <rPh sb="3" eb="4">
      <t>ネン</t>
    </rPh>
    <rPh sb="6" eb="7">
      <t>ガツ</t>
    </rPh>
    <rPh sb="9" eb="11">
      <t>ヨコハマ</t>
    </rPh>
    <rPh sb="15" eb="17">
      <t>ジュウショ</t>
    </rPh>
    <rPh sb="17" eb="18">
      <t>オヨ</t>
    </rPh>
    <rPh sb="28" eb="30">
      <t>ヘンコウ</t>
    </rPh>
    <rPh sb="36" eb="38">
      <t>ショウサイ</t>
    </rPh>
    <rPh sb="39" eb="41">
      <t>ミギシタ</t>
    </rPh>
    <rPh sb="44" eb="47">
      <t>ハンニュウサキ</t>
    </rPh>
    <rPh sb="49" eb="50">
      <t>ラン</t>
    </rPh>
    <phoneticPr fontId="38"/>
  </si>
  <si>
    <r>
      <t>トラック予約受付システム：</t>
    </r>
    <r>
      <rPr>
        <u/>
        <sz val="18"/>
        <color rgb="FF00B0F0"/>
        <rFont val="ＭＳ Ｐゴシック"/>
        <family val="3"/>
        <charset val="128"/>
      </rPr>
      <t>https://www.sankyu.co.jp/fclinfo/tokyo2/schedule/MOVO.docx</t>
    </r>
    <phoneticPr fontId="38"/>
  </si>
  <si>
    <t>横浜</t>
    <phoneticPr fontId="38"/>
  </si>
  <si>
    <t>山九　横浜ロジスティクスセンター　（NACCS: 2EWU7)</t>
    <phoneticPr fontId="38"/>
  </si>
  <si>
    <t>横浜市中区本牧ふ頭 9-88 (事務所 1 階)　TEL：045-622-3390 FAX：045-622-3005</t>
    <phoneticPr fontId="38"/>
  </si>
  <si>
    <t>予約システムMOVO Berth拠点コード：UQJD0(ゼロ)</t>
    <rPh sb="0" eb="2">
      <t>ヨヤク</t>
    </rPh>
    <phoneticPr fontId="38"/>
  </si>
  <si>
    <t>静岡市清水区横砂御林脇408-18  TEL：054-365-4021　FAX：054-364-5195</t>
    <phoneticPr fontId="38"/>
  </si>
  <si>
    <t>伊勢湾海運11号地現業所　(NACCS CODE:5CW16)     ※DOCK持ち込み先:コクサイ物流</t>
    <phoneticPr fontId="38"/>
  </si>
  <si>
    <t>名古屋市港区空見町33-2　TEL：052-398-1171　FAX：052-398-1819</t>
    <phoneticPr fontId="38"/>
  </si>
  <si>
    <t>大洋運輸㈱　　L-9ターミナル　　(NACCS:3FDH1)</t>
    <phoneticPr fontId="38"/>
  </si>
  <si>
    <t>大阪</t>
    <phoneticPr fontId="38"/>
  </si>
  <si>
    <t>住友倉庫南港KF-1（国際フェリー上屋）(NACCS CODE:4IDG1)</t>
    <phoneticPr fontId="38"/>
  </si>
  <si>
    <t>大阪市住之江区南港北１丁目　TEL：06-6612-3701</t>
    <phoneticPr fontId="38"/>
  </si>
  <si>
    <t>TEL：06-6978-8727　　FAX：06-6978-8728　　e-mail: jpnexpdoc@vanguardlogistics.com</t>
    <phoneticPr fontId="38"/>
  </si>
  <si>
    <t>-</t>
    <phoneticPr fontId="38"/>
  </si>
  <si>
    <t>PEGASUS PETA</t>
    <phoneticPr fontId="38"/>
  </si>
  <si>
    <t>-</t>
    <phoneticPr fontId="38"/>
  </si>
  <si>
    <t>ONE HUMEN</t>
    <phoneticPr fontId="38"/>
  </si>
  <si>
    <t>NYK OCEANUS</t>
    <phoneticPr fontId="38"/>
  </si>
  <si>
    <t>ONE HANNOVER</t>
    <phoneticPr fontId="38"/>
  </si>
  <si>
    <t>099E</t>
    <phoneticPr fontId="38"/>
  </si>
  <si>
    <t>ONE HAMMERSMITH</t>
    <phoneticPr fontId="38"/>
  </si>
  <si>
    <t>*For Tariff and Quotes, please contact Japan Export Team: jpnexpdoc@vanguardlogistics.com</t>
    <phoneticPr fontId="38"/>
  </si>
  <si>
    <t xml:space="preserve">*送り状には BOOKING#・個数・仕向け地・通関業者名・ケースマーク・VLS扱いの旨を明記願います。
</t>
    <phoneticPr fontId="38"/>
  </si>
  <si>
    <t xml:space="preserve">*BOOKINGの際、重量物、長尺物、及び条件付貨物（段積み不可など）に関しては、
</t>
    <phoneticPr fontId="38"/>
  </si>
  <si>
    <r>
      <t>＊＊</t>
    </r>
    <r>
      <rPr>
        <b/>
        <sz val="11"/>
        <rFont val="ＭＳ ＰＲゴシック"/>
        <family val="3"/>
        <charset val="128"/>
      </rPr>
      <t>AMS DATE FORM</t>
    </r>
    <phoneticPr fontId="38"/>
  </si>
  <si>
    <t>必ずお知らせください。お受けできない場合もございます。</t>
    <phoneticPr fontId="38"/>
  </si>
  <si>
    <r>
      <t xml:space="preserve">HP URL : </t>
    </r>
    <r>
      <rPr>
        <b/>
        <u/>
        <sz val="10"/>
        <color indexed="12"/>
        <rFont val="ＭＳ Ｐゴシック"/>
        <family val="3"/>
        <charset val="128"/>
      </rPr>
      <t>http://www.vanguardlogistics.jp/index.php</t>
    </r>
    <phoneticPr fontId="38"/>
  </si>
  <si>
    <t>NAGOYA CFS</t>
    <phoneticPr fontId="38"/>
  </si>
  <si>
    <t>TEL:052-398-1171</t>
    <phoneticPr fontId="38"/>
  </si>
  <si>
    <t>FAX:052-653-7678</t>
    <phoneticPr fontId="38"/>
  </si>
  <si>
    <t>NACCS CODE:5CW16</t>
    <phoneticPr fontId="38"/>
  </si>
  <si>
    <t>**TEL : 052-653-1811 / FAX : 052-653-2181</t>
    <phoneticPr fontId="38"/>
  </si>
  <si>
    <t>**TEL:052-653-1811</t>
    <phoneticPr fontId="38"/>
  </si>
  <si>
    <t>OSAKA CFS</t>
    <phoneticPr fontId="38"/>
  </si>
  <si>
    <t>TEL:06-6612-2600</t>
    <phoneticPr fontId="38"/>
  </si>
  <si>
    <t>FAX:06-6612-4200</t>
    <phoneticPr fontId="38"/>
  </si>
  <si>
    <t>NACCS CODE:4IWM4</t>
    <phoneticPr fontId="38"/>
  </si>
  <si>
    <t>TEL: 078-302-0151 FAX:078-302-0159</t>
    <phoneticPr fontId="38"/>
  </si>
  <si>
    <t>※送り状にも必ず「２号倉庫」と明記ください</t>
    <phoneticPr fontId="38"/>
  </si>
  <si>
    <r>
      <t>NACCS CODE:</t>
    </r>
    <r>
      <rPr>
        <b/>
        <sz val="12"/>
        <color rgb="FFFF0000"/>
        <rFont val="ＭＳ Ｐゴシック"/>
        <family val="3"/>
        <charset val="128"/>
      </rPr>
      <t>3FW35</t>
    </r>
    <phoneticPr fontId="38"/>
  </si>
  <si>
    <t>「MOVO」拠点コード：BNYGC　2号倉庫</t>
    <phoneticPr fontId="38"/>
  </si>
  <si>
    <t>INTERASIA TENACITY</t>
    <phoneticPr fontId="38"/>
  </si>
  <si>
    <t>WAN HAI 370</t>
    <phoneticPr fontId="38"/>
  </si>
  <si>
    <t>S023</t>
    <phoneticPr fontId="38"/>
  </si>
  <si>
    <t>WAN HAI 372</t>
    <phoneticPr fontId="38"/>
  </si>
  <si>
    <t>1/20AM</t>
    <phoneticPr fontId="38"/>
  </si>
  <si>
    <t>S017</t>
    <phoneticPr fontId="38"/>
  </si>
  <si>
    <t>1/27AM</t>
    <phoneticPr fontId="38"/>
  </si>
  <si>
    <t>1/20AM</t>
    <phoneticPr fontId="38"/>
  </si>
  <si>
    <t>0162N</t>
  </si>
  <si>
    <t>0163N</t>
  </si>
  <si>
    <t>2605W</t>
  </si>
  <si>
    <t>2606W</t>
  </si>
  <si>
    <t>0165N</t>
  </si>
  <si>
    <t>0166N</t>
  </si>
  <si>
    <t>2608W</t>
  </si>
  <si>
    <t>KOBE CFS</t>
    <phoneticPr fontId="38"/>
  </si>
  <si>
    <t>※移転しました※</t>
    <rPh sb="1" eb="3">
      <t>イテン</t>
    </rPh>
    <phoneticPr fontId="38"/>
  </si>
  <si>
    <t>2025/11/17(月)より</t>
    <phoneticPr fontId="38"/>
  </si>
  <si>
    <t>For Tariff and Quotes, please contact Japan Export Team: jpnexpdoc@vanguardlogistics.com</t>
    <phoneticPr fontId="38"/>
  </si>
  <si>
    <t>SEASPAN BEACON</t>
  </si>
  <si>
    <t>ONE ORINOCO</t>
  </si>
  <si>
    <t>LGB</t>
    <phoneticPr fontId="38"/>
  </si>
  <si>
    <t>ETD PUS</t>
    <phoneticPr fontId="38"/>
  </si>
  <si>
    <t>&lt;-3&gt;</t>
    <phoneticPr fontId="38"/>
  </si>
  <si>
    <t>025S</t>
    <phoneticPr fontId="38"/>
  </si>
  <si>
    <t>LOUISE</t>
    <phoneticPr fontId="38"/>
  </si>
  <si>
    <t>0IZNUS1NC</t>
    <phoneticPr fontId="38"/>
  </si>
  <si>
    <t>098W</t>
    <phoneticPr fontId="38"/>
  </si>
  <si>
    <t>026S</t>
    <phoneticPr fontId="38"/>
  </si>
  <si>
    <t>ANL WANGARATTA</t>
    <phoneticPr fontId="38"/>
  </si>
  <si>
    <t>0IZMS1NC</t>
    <phoneticPr fontId="38"/>
  </si>
  <si>
    <t>0315N</t>
    <phoneticPr fontId="38"/>
  </si>
  <si>
    <t>0316N</t>
    <phoneticPr fontId="38"/>
  </si>
  <si>
    <t>0317N</t>
    <phoneticPr fontId="38"/>
  </si>
  <si>
    <t>KOBE CFS(日東物流 六甲)は2025/11/17 CFS CUTより新住所(日東物流 PI)へとCFS倉庫移転となります</t>
    <phoneticPr fontId="38"/>
  </si>
  <si>
    <t>013S</t>
    <phoneticPr fontId="38"/>
  </si>
  <si>
    <t>*1) NO SERVICE</t>
    <phoneticPr fontId="38"/>
  </si>
  <si>
    <t>S060</t>
    <phoneticPr fontId="38"/>
  </si>
  <si>
    <t>ACX DIAMOND</t>
    <phoneticPr fontId="38"/>
  </si>
  <si>
    <t>354S</t>
    <phoneticPr fontId="38"/>
  </si>
  <si>
    <t xml:space="preserve">WAN HAI 328 </t>
    <phoneticPr fontId="38"/>
  </si>
  <si>
    <t>-</t>
    <phoneticPr fontId="38"/>
  </si>
  <si>
    <r>
      <rPr>
        <b/>
        <u/>
        <sz val="12"/>
        <color rgb="FFFF0000"/>
        <rFont val="ＭＳ Ｐゴシック"/>
        <family val="3"/>
        <charset val="128"/>
      </rPr>
      <t>*1) 船社都合によりNO SERVICE</t>
    </r>
    <r>
      <rPr>
        <sz val="12"/>
        <rFont val="ＭＳ Ｐゴシック"/>
        <family val="3"/>
        <charset val="128"/>
      </rPr>
      <t xml:space="preserve">  </t>
    </r>
    <r>
      <rPr>
        <b/>
        <u/>
        <sz val="12"/>
        <rFont val="ＭＳ Ｐゴシック"/>
        <family val="3"/>
        <charset val="128"/>
      </rPr>
      <t>*2) 本船変更</t>
    </r>
    <rPh sb="4" eb="6">
      <t>センシャ</t>
    </rPh>
    <rPh sb="6" eb="8">
      <t>ツゴウ</t>
    </rPh>
    <phoneticPr fontId="38"/>
  </si>
  <si>
    <t>*2) BACH</t>
    <phoneticPr fontId="38"/>
  </si>
  <si>
    <t>*2) SPIL KARTINI</t>
    <phoneticPr fontId="38"/>
  </si>
  <si>
    <t>MOL CREATION</t>
    <phoneticPr fontId="38"/>
  </si>
  <si>
    <t>100W</t>
    <phoneticPr fontId="38"/>
  </si>
  <si>
    <t>099W</t>
    <phoneticPr fontId="38"/>
  </si>
  <si>
    <t>088W</t>
    <phoneticPr fontId="38"/>
  </si>
  <si>
    <t>0IZODS1NC</t>
    <phoneticPr fontId="38"/>
  </si>
  <si>
    <t xml:space="preserve">*1) 船社都合によりNO SERVICE </t>
    <phoneticPr fontId="38"/>
  </si>
  <si>
    <t>0IZO2S1NC</t>
    <phoneticPr fontId="38"/>
  </si>
  <si>
    <t>TB TAIYUAN</t>
    <phoneticPr fontId="38"/>
  </si>
  <si>
    <t>MILD SYMPHONY</t>
    <phoneticPr fontId="38"/>
  </si>
  <si>
    <t>2553S</t>
    <phoneticPr fontId="38"/>
  </si>
  <si>
    <t>-</t>
    <phoneticPr fontId="38"/>
  </si>
  <si>
    <t>NO SERVICE</t>
    <phoneticPr fontId="38"/>
  </si>
  <si>
    <t>*1) AN DA</t>
    <phoneticPr fontId="38"/>
  </si>
  <si>
    <t>2602W</t>
    <phoneticPr fontId="38"/>
  </si>
  <si>
    <t>MILD CONCERTO</t>
    <phoneticPr fontId="38"/>
  </si>
  <si>
    <t>2602S</t>
    <phoneticPr fontId="38"/>
  </si>
  <si>
    <t>2603W</t>
    <phoneticPr fontId="38"/>
  </si>
  <si>
    <t>2603S</t>
    <phoneticPr fontId="38"/>
  </si>
  <si>
    <t>2604W</t>
    <phoneticPr fontId="38"/>
  </si>
  <si>
    <t>MILD CHORUS</t>
    <phoneticPr fontId="38"/>
  </si>
  <si>
    <t>2604S</t>
    <phoneticPr fontId="38"/>
  </si>
  <si>
    <t xml:space="preserve">AN DA </t>
    <phoneticPr fontId="38"/>
  </si>
  <si>
    <t>2605W</t>
    <phoneticPr fontId="38"/>
  </si>
  <si>
    <t>2605S</t>
    <phoneticPr fontId="38"/>
  </si>
  <si>
    <t>*1) 1/5本船変更</t>
    <rPh sb="7" eb="9">
      <t>ホンセン</t>
    </rPh>
    <rPh sb="9" eb="11">
      <t>ヘンコウ</t>
    </rPh>
    <phoneticPr fontId="38"/>
  </si>
  <si>
    <t>*VOY#変更</t>
    <rPh sb="5" eb="7">
      <t>ヘンコウ</t>
    </rPh>
    <phoneticPr fontId="38"/>
  </si>
  <si>
    <t>VESSEL</t>
    <phoneticPr fontId="38"/>
  </si>
  <si>
    <t>TUE</t>
    <phoneticPr fontId="38"/>
  </si>
  <si>
    <t>FRI</t>
    <phoneticPr fontId="38"/>
  </si>
  <si>
    <t>MON</t>
    <phoneticPr fontId="38"/>
  </si>
  <si>
    <t>NO SERVICE</t>
    <phoneticPr fontId="38"/>
  </si>
  <si>
    <t>12/23AM</t>
    <phoneticPr fontId="38"/>
  </si>
  <si>
    <t>GSL KITHIRA**</t>
    <phoneticPr fontId="38"/>
  </si>
  <si>
    <t>601S</t>
    <phoneticPr fontId="38"/>
  </si>
  <si>
    <r>
      <rPr>
        <sz val="18"/>
        <color rgb="FFFF0000"/>
        <rFont val="ＭＳ Ｐゴシック"/>
        <family val="3"/>
        <charset val="128"/>
      </rPr>
      <t>※</t>
    </r>
    <r>
      <rPr>
        <sz val="18"/>
        <rFont val="ＭＳ Ｐゴシック"/>
        <family val="3"/>
        <charset val="128"/>
      </rPr>
      <t>NO SERVICE</t>
    </r>
    <phoneticPr fontId="38"/>
  </si>
  <si>
    <t>1/13AM</t>
    <phoneticPr fontId="38"/>
  </si>
  <si>
    <t>SEASPAN KYOTO</t>
    <phoneticPr fontId="38"/>
  </si>
  <si>
    <t>127S</t>
    <phoneticPr fontId="38"/>
  </si>
  <si>
    <t>COSCO FELIXSTOWE</t>
    <phoneticPr fontId="38"/>
  </si>
  <si>
    <t>202S</t>
    <phoneticPr fontId="38"/>
  </si>
  <si>
    <t>1/20AM</t>
    <phoneticPr fontId="38"/>
  </si>
  <si>
    <t>COSCO HAMBURG</t>
    <phoneticPr fontId="38"/>
  </si>
  <si>
    <t>294S</t>
    <phoneticPr fontId="38"/>
  </si>
  <si>
    <t>1/27AM</t>
    <phoneticPr fontId="38"/>
  </si>
  <si>
    <t xml:space="preserve">VOLANS </t>
    <phoneticPr fontId="38"/>
  </si>
  <si>
    <t>047S</t>
    <phoneticPr fontId="38"/>
  </si>
  <si>
    <t>2/3AM</t>
    <phoneticPr fontId="38"/>
  </si>
  <si>
    <t>BF GIANT</t>
    <phoneticPr fontId="38"/>
  </si>
  <si>
    <t>010S</t>
    <phoneticPr fontId="38"/>
  </si>
  <si>
    <t>2/10AM</t>
    <phoneticPr fontId="38"/>
  </si>
  <si>
    <t>609S</t>
    <phoneticPr fontId="38"/>
  </si>
  <si>
    <t>2/17AM</t>
    <phoneticPr fontId="38"/>
  </si>
  <si>
    <t>NYK FUSHIMI</t>
    <phoneticPr fontId="38"/>
  </si>
  <si>
    <t>137S</t>
    <phoneticPr fontId="38"/>
  </si>
  <si>
    <t>2/24AM</t>
    <phoneticPr fontId="38"/>
  </si>
  <si>
    <t>※NYK FUSHIMI/136S日本抜港→代替船BRIGHT SAKURA/012Sも大幅遅延のためNO SERVICE (2025/1/5)</t>
    <rPh sb="17" eb="21">
      <t>ニホンバッコウ</t>
    </rPh>
    <rPh sb="22" eb="25">
      <t>ダイタイセン</t>
    </rPh>
    <rPh sb="44" eb="48">
      <t>オオハバチエン</t>
    </rPh>
    <phoneticPr fontId="38"/>
  </si>
  <si>
    <t>*2) SHUN DA</t>
    <phoneticPr fontId="38"/>
  </si>
  <si>
    <t>*2) GLORY SHENGDONG</t>
    <phoneticPr fontId="38"/>
  </si>
  <si>
    <t>*2) 1/6本船変更</t>
    <rPh sb="7" eb="9">
      <t>ホンセン</t>
    </rPh>
    <rPh sb="9" eb="11">
      <t>ヘンコウ</t>
    </rPh>
    <phoneticPr fontId="38"/>
  </si>
  <si>
    <t>NO SERVICE</t>
    <phoneticPr fontId="38"/>
  </si>
  <si>
    <t>2609W</t>
  </si>
  <si>
    <t>0168N</t>
  </si>
  <si>
    <t>0169N</t>
  </si>
  <si>
    <t>2611W</t>
  </si>
  <si>
    <t>2612W</t>
  </si>
  <si>
    <t>0171N</t>
  </si>
  <si>
    <t>0172N</t>
  </si>
  <si>
    <t>2614W</t>
  </si>
  <si>
    <t>ETD TOKYO
(THU)</t>
    <phoneticPr fontId="38"/>
  </si>
  <si>
    <t>ETD YOKOHAMA
(MON-TUE)</t>
    <phoneticPr fontId="38"/>
  </si>
  <si>
    <t>YOK</t>
    <phoneticPr fontId="38"/>
  </si>
  <si>
    <t>TYO</t>
    <phoneticPr fontId="38"/>
  </si>
  <si>
    <t>SHUN DA</t>
    <phoneticPr fontId="38"/>
  </si>
  <si>
    <t>2552W</t>
    <phoneticPr fontId="38"/>
  </si>
  <si>
    <t>-</t>
    <phoneticPr fontId="38"/>
  </si>
  <si>
    <t>NO SERVICE</t>
    <phoneticPr fontId="38"/>
  </si>
  <si>
    <t>MILD PEONY</t>
    <phoneticPr fontId="38"/>
  </si>
  <si>
    <t>*2603S</t>
    <phoneticPr fontId="38"/>
  </si>
  <si>
    <t>---</t>
    <phoneticPr fontId="38"/>
  </si>
  <si>
    <t>MILD ROSE</t>
    <phoneticPr fontId="38"/>
  </si>
  <si>
    <t>2604S</t>
    <phoneticPr fontId="38"/>
  </si>
  <si>
    <t>**MILD TEMPO</t>
    <phoneticPr fontId="38"/>
  </si>
  <si>
    <t>2603W</t>
    <phoneticPr fontId="38"/>
  </si>
  <si>
    <t>MILD JASMINE</t>
    <phoneticPr fontId="38"/>
  </si>
  <si>
    <t>2605S</t>
    <phoneticPr fontId="38"/>
  </si>
  <si>
    <t>**SHUN DA</t>
    <phoneticPr fontId="38"/>
  </si>
  <si>
    <t>2604W</t>
    <phoneticPr fontId="38"/>
  </si>
  <si>
    <t>MILD ORCHID</t>
    <phoneticPr fontId="38"/>
  </si>
  <si>
    <t>2606S</t>
    <phoneticPr fontId="38"/>
  </si>
  <si>
    <t>**船名変更あり</t>
    <rPh sb="2" eb="4">
      <t>センメイ</t>
    </rPh>
    <rPh sb="4" eb="6">
      <t>ヘンコウ</t>
    </rPh>
    <phoneticPr fontId="38"/>
  </si>
  <si>
    <t>PEGASUS TERA</t>
    <phoneticPr fontId="38"/>
  </si>
  <si>
    <t>2601W</t>
    <phoneticPr fontId="38"/>
  </si>
  <si>
    <t>PEGASUS PETA</t>
    <phoneticPr fontId="38"/>
  </si>
  <si>
    <t>2602W</t>
    <phoneticPr fontId="38"/>
  </si>
  <si>
    <t>-</t>
    <phoneticPr fontId="38"/>
  </si>
  <si>
    <t>0316N</t>
    <phoneticPr fontId="38"/>
  </si>
  <si>
    <t>PEGASUS TERA</t>
    <phoneticPr fontId="38"/>
  </si>
  <si>
    <t>2602W</t>
    <phoneticPr fontId="38"/>
  </si>
  <si>
    <t>0317N</t>
    <phoneticPr fontId="38"/>
  </si>
  <si>
    <t>-</t>
    <phoneticPr fontId="38"/>
  </si>
  <si>
    <t>PEGASUS PETA</t>
    <phoneticPr fontId="38"/>
  </si>
  <si>
    <t>2603W</t>
    <phoneticPr fontId="38"/>
  </si>
  <si>
    <t>0318N</t>
    <phoneticPr fontId="38"/>
  </si>
  <si>
    <t>PEGASUS TERA</t>
    <phoneticPr fontId="38"/>
  </si>
  <si>
    <t>0319N</t>
    <phoneticPr fontId="38"/>
  </si>
  <si>
    <t>2604W</t>
    <phoneticPr fontId="38"/>
  </si>
  <si>
    <t>0320N</t>
    <phoneticPr fontId="38"/>
  </si>
  <si>
    <t>0321N</t>
    <phoneticPr fontId="38"/>
  </si>
  <si>
    <t>PEGASUS PETA</t>
    <phoneticPr fontId="38"/>
  </si>
  <si>
    <t>-</t>
    <phoneticPr fontId="38"/>
  </si>
  <si>
    <t>0318N</t>
    <phoneticPr fontId="38"/>
  </si>
  <si>
    <t>0319N</t>
    <phoneticPr fontId="38"/>
  </si>
  <si>
    <t>0320N</t>
    <phoneticPr fontId="38"/>
  </si>
  <si>
    <t>0321N</t>
    <phoneticPr fontId="38"/>
  </si>
  <si>
    <t>-</t>
    <phoneticPr fontId="38"/>
  </si>
  <si>
    <t>SEASPAN THAMES</t>
  </si>
  <si>
    <t>2605E</t>
  </si>
  <si>
    <t>SEASPAN ZAMBEZI</t>
  </si>
  <si>
    <t>2607E</t>
  </si>
  <si>
    <t>2552E</t>
  </si>
  <si>
    <t>YOKOHAMA EXPRESS</t>
  </si>
  <si>
    <t>2608E</t>
  </si>
  <si>
    <r>
      <t>OOCL NEW ZEALAND</t>
    </r>
    <r>
      <rPr>
        <b/>
        <sz val="18"/>
        <color rgb="FFFF0000"/>
        <rFont val="ＭＳ Ｐゴシック"/>
        <family val="3"/>
        <charset val="128"/>
      </rPr>
      <t>※</t>
    </r>
    <phoneticPr fontId="38"/>
  </si>
  <si>
    <t>162S</t>
    <phoneticPr fontId="38"/>
  </si>
  <si>
    <r>
      <t>VANCOUVER</t>
    </r>
    <r>
      <rPr>
        <b/>
        <sz val="18"/>
        <color theme="8"/>
        <rFont val="ＭＳ Ｐゴシック"/>
        <family val="3"/>
        <charset val="128"/>
      </rPr>
      <t>★</t>
    </r>
    <phoneticPr fontId="38"/>
  </si>
  <si>
    <t>051S</t>
    <phoneticPr fontId="38"/>
  </si>
  <si>
    <r>
      <t>OOCL NORFOLK</t>
    </r>
    <r>
      <rPr>
        <b/>
        <sz val="18"/>
        <color rgb="FFFF0000"/>
        <rFont val="ＭＳ Ｐゴシック"/>
        <family val="3"/>
        <charset val="128"/>
      </rPr>
      <t>※</t>
    </r>
    <phoneticPr fontId="38"/>
  </si>
  <si>
    <t>300S</t>
    <phoneticPr fontId="38"/>
  </si>
  <si>
    <r>
      <t>PHEN BASIN</t>
    </r>
    <r>
      <rPr>
        <b/>
        <sz val="18"/>
        <color rgb="FF00B0F0"/>
        <rFont val="ＭＳ Ｐゴシック"/>
        <family val="3"/>
        <charset val="128"/>
      </rPr>
      <t>★</t>
    </r>
    <phoneticPr fontId="38"/>
  </si>
  <si>
    <t>126S</t>
    <phoneticPr fontId="38"/>
  </si>
  <si>
    <t>163S</t>
    <phoneticPr fontId="38"/>
  </si>
  <si>
    <r>
      <t>VANCOUVER</t>
    </r>
    <r>
      <rPr>
        <b/>
        <sz val="18"/>
        <color rgb="FFFF0000"/>
        <rFont val="ＭＳ Ｐゴシック"/>
        <family val="3"/>
        <charset val="128"/>
      </rPr>
      <t>※</t>
    </r>
    <phoneticPr fontId="38"/>
  </si>
  <si>
    <t>052S</t>
    <phoneticPr fontId="38"/>
  </si>
  <si>
    <t>301S</t>
    <phoneticPr fontId="38"/>
  </si>
  <si>
    <r>
      <t>注1)PHEN BASIN</t>
    </r>
    <r>
      <rPr>
        <b/>
        <sz val="18"/>
        <color rgb="FF00B0F0"/>
        <rFont val="ＭＳ Ｐゴシック"/>
        <family val="3"/>
        <charset val="128"/>
      </rPr>
      <t>★</t>
    </r>
    <phoneticPr fontId="38"/>
  </si>
  <si>
    <t>127S</t>
    <phoneticPr fontId="38"/>
  </si>
  <si>
    <t>164S</t>
    <phoneticPr fontId="38"/>
  </si>
  <si>
    <t>***旧正月の関係で東京・神戸積み危険品BKG CUT及び赤紙CUTが早まります***</t>
    <rPh sb="3" eb="6">
      <t>キュウショウガツ</t>
    </rPh>
    <rPh sb="7" eb="9">
      <t>カンケイ</t>
    </rPh>
    <rPh sb="10" eb="12">
      <t>トウキョウ</t>
    </rPh>
    <rPh sb="13" eb="15">
      <t>コウベ</t>
    </rPh>
    <rPh sb="15" eb="16">
      <t>ヅ</t>
    </rPh>
    <rPh sb="17" eb="20">
      <t>キケンヒン</t>
    </rPh>
    <rPh sb="27" eb="28">
      <t>オヨ</t>
    </rPh>
    <rPh sb="29" eb="31">
      <t>アカガミ</t>
    </rPh>
    <rPh sb="35" eb="36">
      <t>ハヤ</t>
    </rPh>
    <phoneticPr fontId="38"/>
  </si>
  <si>
    <r>
      <t>注1) 東京危険品BKG CUT:2/6, 赤紙CUT:2/19 (</t>
    </r>
    <r>
      <rPr>
        <u/>
        <sz val="18"/>
        <rFont val="ＭＳ Ｐゴシック"/>
        <family val="3"/>
        <charset val="128"/>
      </rPr>
      <t>申請後の数量等の変更はできません</t>
    </r>
    <r>
      <rPr>
        <sz val="18"/>
        <rFont val="ＭＳ Ｐゴシック"/>
        <family val="3"/>
        <charset val="128"/>
      </rPr>
      <t>のでご注意ください。)</t>
    </r>
    <phoneticPr fontId="38"/>
  </si>
  <si>
    <t>1/13AM</t>
    <phoneticPr fontId="38"/>
  </si>
  <si>
    <t>2548E</t>
    <phoneticPr fontId="38"/>
  </si>
  <si>
    <t>12/23AM</t>
    <phoneticPr fontId="38"/>
  </si>
  <si>
    <t>NO SERVICE</t>
    <phoneticPr fontId="38"/>
  </si>
  <si>
    <t>RDO ACE</t>
    <phoneticPr fontId="38"/>
  </si>
  <si>
    <t>2520E</t>
    <phoneticPr fontId="38"/>
  </si>
  <si>
    <t>POSORJA EXPRESS</t>
    <phoneticPr fontId="38"/>
  </si>
  <si>
    <t>2550E</t>
    <phoneticPr fontId="38"/>
  </si>
  <si>
    <t>YOK</t>
    <phoneticPr fontId="38"/>
  </si>
  <si>
    <t>&lt;21&gt;</t>
    <phoneticPr fontId="38"/>
  </si>
  <si>
    <t>&lt;21&gt;</t>
    <phoneticPr fontId="38"/>
  </si>
  <si>
    <t>&lt;21&gt;</t>
    <phoneticPr fontId="38"/>
  </si>
  <si>
    <t>&lt;21&gt;</t>
    <phoneticPr fontId="38"/>
  </si>
  <si>
    <t>-</t>
    <phoneticPr fontId="38"/>
  </si>
  <si>
    <t>31</t>
    <phoneticPr fontId="38"/>
  </si>
  <si>
    <t>088E</t>
    <phoneticPr fontId="38"/>
  </si>
  <si>
    <t>ONE HAMMERSMITH</t>
    <phoneticPr fontId="38"/>
  </si>
  <si>
    <t>088E</t>
    <phoneticPr fontId="38"/>
  </si>
  <si>
    <t>-</t>
    <phoneticPr fontId="38"/>
  </si>
  <si>
    <t>31</t>
    <phoneticPr fontId="38"/>
  </si>
  <si>
    <t>NYK VIRGO</t>
    <phoneticPr fontId="38"/>
  </si>
  <si>
    <t>ONE ALTAIR</t>
    <phoneticPr fontId="38"/>
  </si>
  <si>
    <t>072E</t>
    <phoneticPr fontId="38"/>
  </si>
  <si>
    <t>NYK VEGA</t>
    <phoneticPr fontId="38"/>
  </si>
  <si>
    <t>085E</t>
    <phoneticPr fontId="38"/>
  </si>
  <si>
    <t>ONE HELSINKI</t>
    <phoneticPr fontId="38"/>
  </si>
  <si>
    <t>064E</t>
    <phoneticPr fontId="38"/>
  </si>
  <si>
    <t>ONE HELSINKI</t>
    <phoneticPr fontId="38"/>
  </si>
  <si>
    <t>064E</t>
    <phoneticPr fontId="38"/>
  </si>
  <si>
    <t>ONE HANGZHOU BAY</t>
    <phoneticPr fontId="38"/>
  </si>
  <si>
    <t>061E</t>
    <phoneticPr fontId="38"/>
  </si>
  <si>
    <t>ONE HONG KONG</t>
    <phoneticPr fontId="38"/>
  </si>
  <si>
    <t>087E</t>
    <phoneticPr fontId="38"/>
  </si>
  <si>
    <t>VESSEL</t>
    <phoneticPr fontId="38"/>
  </si>
  <si>
    <t>VOY</t>
    <phoneticPr fontId="38"/>
  </si>
  <si>
    <t>ETD</t>
    <phoneticPr fontId="38"/>
  </si>
  <si>
    <t>CUT</t>
    <phoneticPr fontId="38"/>
  </si>
  <si>
    <t>LAX</t>
    <phoneticPr fontId="38"/>
  </si>
  <si>
    <t>DEST.A</t>
    <phoneticPr fontId="38"/>
  </si>
  <si>
    <t>DEST.B</t>
    <phoneticPr fontId="38"/>
  </si>
  <si>
    <t>DEST.C</t>
    <phoneticPr fontId="38"/>
  </si>
  <si>
    <t>DEST.D</t>
    <phoneticPr fontId="38"/>
  </si>
  <si>
    <t>DEST.E</t>
    <phoneticPr fontId="38"/>
  </si>
  <si>
    <t>DEST.F</t>
    <phoneticPr fontId="38"/>
  </si>
  <si>
    <t>DEST.G</t>
    <phoneticPr fontId="38"/>
  </si>
  <si>
    <t>KOBE</t>
    <phoneticPr fontId="38"/>
  </si>
  <si>
    <t>OSA</t>
    <phoneticPr fontId="38"/>
  </si>
  <si>
    <t>KOB</t>
    <phoneticPr fontId="38"/>
  </si>
  <si>
    <t>NAGOYA</t>
    <phoneticPr fontId="38"/>
  </si>
  <si>
    <t>NGO</t>
    <phoneticPr fontId="38"/>
  </si>
  <si>
    <t>TOKYO</t>
    <phoneticPr fontId="38"/>
  </si>
  <si>
    <t>SMZ</t>
    <phoneticPr fontId="38"/>
  </si>
  <si>
    <t>YOK</t>
    <phoneticPr fontId="38"/>
  </si>
  <si>
    <t>TYO</t>
    <phoneticPr fontId="38"/>
  </si>
  <si>
    <t>NO SERVICE</t>
    <phoneticPr fontId="38"/>
  </si>
  <si>
    <t>-</t>
    <phoneticPr fontId="38"/>
  </si>
  <si>
    <t>ONE HANNOVER</t>
    <phoneticPr fontId="38"/>
  </si>
  <si>
    <t>099E</t>
    <phoneticPr fontId="38"/>
  </si>
  <si>
    <t>ONE HAMMERSMITH</t>
    <phoneticPr fontId="38"/>
  </si>
  <si>
    <t>088E</t>
    <phoneticPr fontId="38"/>
  </si>
  <si>
    <t>NYK VIRGO</t>
    <phoneticPr fontId="38"/>
  </si>
  <si>
    <t>ONE ALTAIR</t>
    <phoneticPr fontId="38"/>
  </si>
  <si>
    <t>072E</t>
    <phoneticPr fontId="38"/>
  </si>
  <si>
    <t>NYK VEGA</t>
    <phoneticPr fontId="38"/>
  </si>
  <si>
    <t>085E</t>
    <phoneticPr fontId="38"/>
  </si>
  <si>
    <t>ONE HELSINKI</t>
    <phoneticPr fontId="38"/>
  </si>
  <si>
    <t>064E</t>
    <phoneticPr fontId="38"/>
  </si>
  <si>
    <t>ONE HANGZHOU BAY</t>
    <phoneticPr fontId="38"/>
  </si>
  <si>
    <t>061E</t>
    <phoneticPr fontId="38"/>
  </si>
  <si>
    <t>ONE HONG KONG</t>
    <phoneticPr fontId="38"/>
  </si>
  <si>
    <t>087E</t>
    <phoneticPr fontId="38"/>
  </si>
  <si>
    <t>※斜字体はCUT日が変更になっております。ご注意ください。</t>
    <phoneticPr fontId="38"/>
  </si>
  <si>
    <t>JI PENG</t>
    <phoneticPr fontId="38"/>
  </si>
  <si>
    <t>6903</t>
    <phoneticPr fontId="38"/>
  </si>
  <si>
    <t>11/29</t>
    <phoneticPr fontId="38"/>
  </si>
  <si>
    <t>-</t>
    <phoneticPr fontId="38"/>
  </si>
  <si>
    <t>6904</t>
    <phoneticPr fontId="38"/>
  </si>
  <si>
    <t>6905</t>
    <phoneticPr fontId="38"/>
  </si>
  <si>
    <t>6906</t>
    <phoneticPr fontId="38"/>
  </si>
  <si>
    <t>6907</t>
    <phoneticPr fontId="38"/>
  </si>
  <si>
    <t>6908</t>
    <phoneticPr fontId="38"/>
  </si>
  <si>
    <t>WAN HAI 370</t>
    <phoneticPr fontId="38"/>
  </si>
  <si>
    <t>S024</t>
    <phoneticPr fontId="38"/>
  </si>
  <si>
    <t>1/6AM</t>
    <phoneticPr fontId="38"/>
  </si>
  <si>
    <t xml:space="preserve"> WAN HAI 368</t>
    <phoneticPr fontId="38"/>
  </si>
  <si>
    <t>S032</t>
    <phoneticPr fontId="38"/>
  </si>
  <si>
    <t>1/13AM</t>
    <phoneticPr fontId="38"/>
  </si>
  <si>
    <t>WAN HAI 372</t>
    <phoneticPr fontId="38"/>
  </si>
  <si>
    <t>S023</t>
    <phoneticPr fontId="38"/>
  </si>
  <si>
    <t>1/20AM</t>
    <phoneticPr fontId="38"/>
  </si>
  <si>
    <t>INTERASIA TENACITY</t>
    <phoneticPr fontId="38"/>
  </si>
  <si>
    <t>S017</t>
    <phoneticPr fontId="38"/>
  </si>
  <si>
    <t>-</t>
    <phoneticPr fontId="38"/>
  </si>
  <si>
    <t>1/27AM</t>
    <phoneticPr fontId="38"/>
  </si>
  <si>
    <t>S025</t>
    <phoneticPr fontId="38"/>
  </si>
  <si>
    <t>2/3AM</t>
    <phoneticPr fontId="38"/>
  </si>
  <si>
    <t>NO SERVICE</t>
    <phoneticPr fontId="38"/>
  </si>
  <si>
    <t>2/10AM</t>
    <phoneticPr fontId="38"/>
  </si>
  <si>
    <t>2/17AM</t>
    <phoneticPr fontId="38"/>
  </si>
  <si>
    <t>S018</t>
    <phoneticPr fontId="38"/>
  </si>
  <si>
    <t>2/24AM</t>
    <phoneticPr fontId="38"/>
  </si>
  <si>
    <t>2/24AM</t>
    <phoneticPr fontId="38"/>
  </si>
  <si>
    <t>2/24AM</t>
    <phoneticPr fontId="38"/>
  </si>
  <si>
    <t>上記の関係により、SOUTH CHINA &amp; PEARL RIVER DELTAへの手配不可時期が生じております。</t>
    <rPh sb="0" eb="2">
      <t>ジョウキ</t>
    </rPh>
    <rPh sb="3" eb="5">
      <t>カンケイ</t>
    </rPh>
    <rPh sb="42" eb="44">
      <t>テハイ</t>
    </rPh>
    <rPh sb="44" eb="48">
      <t>フカジキ</t>
    </rPh>
    <rPh sb="49" eb="50">
      <t>ショウ</t>
    </rPh>
    <phoneticPr fontId="38"/>
  </si>
  <si>
    <t>2/17AM</t>
    <phoneticPr fontId="38"/>
  </si>
  <si>
    <t>S025</t>
    <phoneticPr fontId="38"/>
  </si>
  <si>
    <t>WAN HAI 372</t>
    <phoneticPr fontId="38"/>
  </si>
  <si>
    <t>S024</t>
    <phoneticPr fontId="38"/>
  </si>
  <si>
    <t>2/17AM</t>
    <phoneticPr fontId="38"/>
  </si>
  <si>
    <t>INTERASIA TENACITY</t>
    <phoneticPr fontId="38"/>
  </si>
  <si>
    <t>S018</t>
    <phoneticPr fontId="38"/>
  </si>
  <si>
    <t>2/24AM</t>
    <phoneticPr fontId="38"/>
  </si>
  <si>
    <t>S018</t>
    <phoneticPr fontId="38"/>
  </si>
  <si>
    <t>NO SERVICE</t>
    <phoneticPr fontId="38"/>
  </si>
  <si>
    <t>-</t>
    <phoneticPr fontId="38"/>
  </si>
  <si>
    <t>SAN LORENZO</t>
    <phoneticPr fontId="38"/>
  </si>
  <si>
    <t>308S</t>
    <phoneticPr fontId="38"/>
  </si>
  <si>
    <t>　MANET</t>
    <phoneticPr fontId="38"/>
  </si>
  <si>
    <t>050S</t>
    <phoneticPr fontId="38"/>
  </si>
  <si>
    <t xml:space="preserve">AS ANNE </t>
    <phoneticPr fontId="38"/>
  </si>
  <si>
    <t>014S</t>
    <phoneticPr fontId="38"/>
  </si>
  <si>
    <t>CAPE SYROS</t>
    <phoneticPr fontId="38"/>
  </si>
  <si>
    <t>088S</t>
    <phoneticPr fontId="38"/>
  </si>
  <si>
    <t>MANET</t>
    <phoneticPr fontId="38"/>
  </si>
  <si>
    <t>051S</t>
    <phoneticPr fontId="38"/>
  </si>
  <si>
    <t>AS ANNE</t>
    <phoneticPr fontId="38"/>
  </si>
  <si>
    <t>015S</t>
    <phoneticPr fontId="38"/>
  </si>
  <si>
    <t>香港春節連休期間(2/17火-2/19木)</t>
    <rPh sb="4" eb="6">
      <t>レンキュウ</t>
    </rPh>
    <phoneticPr fontId="38"/>
  </si>
  <si>
    <t>NO SERVICE</t>
    <phoneticPr fontId="38"/>
  </si>
  <si>
    <t>INTERASIA TRANSFORM</t>
    <phoneticPr fontId="38"/>
  </si>
  <si>
    <t>S017</t>
    <phoneticPr fontId="38"/>
  </si>
  <si>
    <t xml:space="preserve">WAN HAI 356 </t>
    <phoneticPr fontId="38"/>
  </si>
  <si>
    <t>S037</t>
    <phoneticPr fontId="38"/>
  </si>
  <si>
    <t xml:space="preserve">BRIGHT SAKURA </t>
    <phoneticPr fontId="38"/>
  </si>
  <si>
    <t>012S</t>
    <phoneticPr fontId="38"/>
  </si>
  <si>
    <t xml:space="preserve">WAN HAI 327 </t>
    <phoneticPr fontId="38"/>
  </si>
  <si>
    <t>S060</t>
    <phoneticPr fontId="38"/>
  </si>
  <si>
    <t>ACX DIAMOND</t>
    <phoneticPr fontId="38"/>
  </si>
  <si>
    <t>354S</t>
    <phoneticPr fontId="38"/>
  </si>
  <si>
    <t xml:space="preserve">WAN HAI 328 </t>
    <phoneticPr fontId="38"/>
  </si>
  <si>
    <t>WAN HAI 331</t>
    <phoneticPr fontId="38"/>
  </si>
  <si>
    <t>020S</t>
    <phoneticPr fontId="38"/>
  </si>
  <si>
    <t>-</t>
    <phoneticPr fontId="38"/>
  </si>
  <si>
    <t>S018</t>
    <phoneticPr fontId="38"/>
  </si>
  <si>
    <t>*1) NO SERVICE</t>
    <phoneticPr fontId="38"/>
  </si>
  <si>
    <t>S038</t>
    <phoneticPr fontId="38"/>
  </si>
  <si>
    <t>ACX CRYSTAL</t>
    <phoneticPr fontId="38"/>
  </si>
  <si>
    <t>323S</t>
    <phoneticPr fontId="38"/>
  </si>
  <si>
    <t>S061</t>
    <phoneticPr fontId="38"/>
  </si>
  <si>
    <t>*1) 1/6 船社BLANK SAILING</t>
    <rPh sb="8" eb="10">
      <t>センシャ</t>
    </rPh>
    <phoneticPr fontId="324"/>
  </si>
  <si>
    <t>中国の春節連休期間(2/15日～2/23月）　香港春節連休期間(2/17火-2/19木)</t>
    <rPh sb="14" eb="15">
      <t>ニチ</t>
    </rPh>
    <rPh sb="20" eb="21">
      <t>ゲツ</t>
    </rPh>
    <rPh sb="26" eb="27">
      <t>セツ</t>
    </rPh>
    <rPh sb="27" eb="29">
      <t>レンキュウ</t>
    </rPh>
    <phoneticPr fontId="324"/>
  </si>
  <si>
    <t>神戸</t>
    <rPh sb="0" eb="2">
      <t>コウベ</t>
    </rPh>
    <phoneticPr fontId="38"/>
  </si>
  <si>
    <t>神戸</t>
    <rPh sb="0" eb="2">
      <t>コウベ</t>
    </rPh>
    <phoneticPr fontId="38"/>
  </si>
  <si>
    <t>*D/Rを作成されましたら、弊社へもご送付をお願い致します。</t>
    <phoneticPr fontId="38"/>
  </si>
  <si>
    <t>※必ずBOOKING#を件名にご入力下さい。</t>
    <phoneticPr fontId="38"/>
  </si>
  <si>
    <t>中国の春節連休期間(2/15日～2/23月）　</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</si>
</sst>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5" formatCode="&quot;¥&quot;#,##0;&quot;¥&quot;\-#,##0"/>
    <numFmt numFmtId="6" formatCode="&quot;¥&quot;#,##0;[Red]&quot;¥&quot;\-#,##0"/>
    <numFmt numFmtId="8" formatCode="&quot;¥&quot;#,##0.00;[Red]&quot;¥&quot;\-#,##0.00"/>
    <numFmt numFmtId="176" formatCode="_-* #,##0.00_-;\-* #,##0.00_-;_-* &quot;-&quot;??_-;_-@_-"/>
    <numFmt numFmtId="177" formatCode="m/d"/>
    <numFmt numFmtId="178" formatCode="d"/>
    <numFmt numFmtId="179" formatCode="m/d;@"/>
    <numFmt numFmtId="180" formatCode="0_);[Red]\(0\)"/>
    <numFmt numFmtId="181" formatCode="yyyy/m/d;@"/>
    <numFmt numFmtId="182" formatCode="m/d\ \-"/>
    <numFmt numFmtId="183" formatCode="m/d\-"/>
    <numFmt numFmtId="184" formatCode="&quot;(2ND)&quot;\ @"/>
    <numFmt numFmtId="185" formatCode="General\W"/>
    <numFmt numFmtId="186" formatCode="@&quot;E&quot;"/>
    <numFmt numFmtId="187" formatCode="_(&quot;$&quot;* #,##0.00_);_(&quot;$&quot;* \(#,##0.00\);_(&quot;$&quot;* &quot;-&quot;??_);_(@_)"/>
    <numFmt numFmtId="188" formatCode="_(\$* #,##0.00_);_(\$* \(#,##0.00\);_(\$* \-??_);_(@_)"/>
    <numFmt numFmtId="189" formatCode="&quot; $&quot;#,##0.00\ ;&quot; $(&quot;#,##0.00\);&quot; $-&quot;#\ ;@\ "/>
    <numFmt numFmtId="190" formatCode="[$¥-411]#,##0.00;[Red]\-[$¥-411]#,##0.00"/>
    <numFmt numFmtId="191" formatCode="_-* #,##0.00\ _€_-;\-* #,##0.00\ _€_-;_-* &quot;-&quot;??\ _€_-;_-@_-"/>
    <numFmt numFmtId="192" formatCode="d\ mmmm\ yyyy;@"/>
    <numFmt numFmtId="193" formatCode="@&quot;W&quot;"/>
    <numFmt numFmtId="194" formatCode="m/d&quot;AM&quot;"/>
  </numFmts>
  <fonts count="360">
    <font>
      <sz val="11"/>
      <name val="ＭＳ Ｐゴシック"/>
      <family val="3"/>
      <charset val="128"/>
    </font>
    <font>
      <sz val="11"/>
      <color theme="1"/>
      <name val="ＭＳ Ｐゴシック"/>
      <family val="2"/>
      <scheme val="minor"/>
    </font>
    <font>
      <sz val="11"/>
      <color theme="1"/>
      <name val="ＭＳ Ｐゴシック"/>
      <family val="2"/>
      <scheme val="minor"/>
    </font>
    <font>
      <sz val="11"/>
      <color theme="1"/>
      <name val="ＭＳ Ｐゴシック"/>
      <family val="2"/>
      <charset val="128"/>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charset val="128"/>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charset val="128"/>
      <scheme val="minor"/>
    </font>
    <font>
      <sz val="11"/>
      <color theme="1"/>
      <name val="ＭＳ Ｐゴシック"/>
      <family val="2"/>
      <scheme val="minor"/>
    </font>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b/>
      <sz val="12"/>
      <name val="ＭＳ Ｐゴシック"/>
      <family val="3"/>
      <charset val="128"/>
    </font>
    <font>
      <b/>
      <sz val="14"/>
      <name val="ＭＳ Ｐゴシック"/>
      <family val="3"/>
      <charset val="128"/>
    </font>
    <font>
      <u/>
      <sz val="11"/>
      <color indexed="12"/>
      <name val="ＭＳ Ｐゴシック"/>
      <family val="3"/>
      <charset val="128"/>
    </font>
    <font>
      <b/>
      <sz val="20"/>
      <name val="ＭＳ Ｐゴシック"/>
      <family val="3"/>
      <charset val="128"/>
    </font>
    <font>
      <sz val="12"/>
      <name val="ＭＳ Ｐゴシック"/>
      <family val="3"/>
      <charset val="128"/>
    </font>
    <font>
      <b/>
      <sz val="10"/>
      <name val="ＭＳ Ｐゴシック"/>
      <family val="3"/>
      <charset val="128"/>
    </font>
    <font>
      <sz val="13"/>
      <name val="ＭＳ Ｐゴシック"/>
      <family val="3"/>
      <charset val="128"/>
    </font>
    <font>
      <sz val="10"/>
      <name val="ＭＳ Ｐゴシック"/>
      <family val="3"/>
      <charset val="128"/>
    </font>
    <font>
      <b/>
      <sz val="18"/>
      <name val="ＭＳ Ｐゴシック"/>
      <family val="3"/>
      <charset val="128"/>
    </font>
    <font>
      <sz val="9"/>
      <name val="ＭＳ Ｐゴシック"/>
      <family val="3"/>
      <charset val="128"/>
    </font>
    <font>
      <b/>
      <sz val="9"/>
      <name val="ＭＳ Ｐゴシック"/>
      <family val="3"/>
      <charset val="128"/>
    </font>
    <font>
      <sz val="12"/>
      <name val="Arial"/>
      <family val="2"/>
    </font>
    <font>
      <b/>
      <sz val="16"/>
      <name val="ＭＳ Ｐゴシック"/>
      <family val="3"/>
      <charset val="128"/>
    </font>
    <font>
      <sz val="16"/>
      <name val="ＭＳ Ｐゴシック"/>
      <family val="3"/>
      <charset val="128"/>
    </font>
    <font>
      <b/>
      <u/>
      <sz val="10"/>
      <color indexed="12"/>
      <name val="ＭＳ Ｐゴシック"/>
      <family val="3"/>
      <charset val="128"/>
    </font>
    <font>
      <sz val="11"/>
      <color indexed="10"/>
      <name val="ＭＳ Ｐゴシック"/>
      <family val="3"/>
      <charset val="128"/>
    </font>
    <font>
      <sz val="11"/>
      <color indexed="8"/>
      <name val="ＭＳ Ｐゴシック"/>
      <family val="3"/>
      <charset val="128"/>
    </font>
    <font>
      <sz val="11"/>
      <color indexed="9"/>
      <name val="ＭＳ Ｐゴシック"/>
      <family val="3"/>
      <charset val="128"/>
    </font>
    <font>
      <sz val="10"/>
      <name val="Arial"/>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4"/>
      <name val="ＭＳ 明朝"/>
      <family val="1"/>
      <charset val="128"/>
    </font>
    <font>
      <sz val="11"/>
      <color indexed="17"/>
      <name val="ＭＳ Ｐゴシック"/>
      <family val="3"/>
      <charset val="128"/>
    </font>
    <font>
      <sz val="11"/>
      <name val="Microsoft Sans Serif"/>
      <family val="2"/>
    </font>
    <font>
      <b/>
      <sz val="10"/>
      <name val="Microsoft Sans Serif"/>
      <family val="2"/>
    </font>
    <font>
      <b/>
      <sz val="10"/>
      <name val="HGPｺﾞｼｯｸM"/>
      <family val="3"/>
      <charset val="128"/>
    </font>
    <font>
      <b/>
      <sz val="11"/>
      <name val="HGPｺﾞｼｯｸM"/>
      <family val="3"/>
      <charset val="128"/>
    </font>
    <font>
      <b/>
      <sz val="18"/>
      <name val="HGPｺﾞｼｯｸM"/>
      <family val="3"/>
      <charset val="128"/>
    </font>
    <font>
      <b/>
      <sz val="18"/>
      <name val="Microsoft Sans Serif"/>
      <family val="2"/>
    </font>
    <font>
      <b/>
      <sz val="12"/>
      <name val="HGPｺﾞｼｯｸM"/>
      <family val="3"/>
      <charset val="128"/>
    </font>
    <font>
      <sz val="14"/>
      <name val="HGPｺﾞｼｯｸM"/>
      <family val="3"/>
      <charset val="128"/>
    </font>
    <font>
      <sz val="11"/>
      <color indexed="9"/>
      <name val="Microsoft Sans Serif"/>
      <family val="2"/>
    </font>
    <font>
      <b/>
      <sz val="12"/>
      <color indexed="9"/>
      <name val="Microsoft Sans Serif"/>
      <family val="2"/>
    </font>
    <font>
      <u/>
      <sz val="16"/>
      <name val="HGPｺﾞｼｯｸM"/>
      <family val="3"/>
      <charset val="128"/>
    </font>
    <font>
      <sz val="16"/>
      <name val="Microsoft Sans Serif"/>
      <family val="2"/>
    </font>
    <font>
      <b/>
      <sz val="16"/>
      <name val="HGPｺﾞｼｯｸM"/>
      <family val="3"/>
      <charset val="128"/>
    </font>
    <font>
      <sz val="14"/>
      <name val="ＭＳ Ｐゴシック"/>
      <family val="3"/>
      <charset val="128"/>
    </font>
    <font>
      <b/>
      <sz val="24"/>
      <name val="ＭＳ Ｐゴシック"/>
      <family val="3"/>
      <charset val="128"/>
    </font>
    <font>
      <b/>
      <u/>
      <sz val="12"/>
      <color indexed="12"/>
      <name val="ＭＳ Ｐゴシック"/>
      <family val="3"/>
      <charset val="128"/>
    </font>
    <font>
      <b/>
      <i/>
      <u/>
      <sz val="14"/>
      <color indexed="10"/>
      <name val="ＭＳ Ｐゴシック"/>
      <family val="3"/>
      <charset val="128"/>
    </font>
    <font>
      <i/>
      <u/>
      <sz val="16"/>
      <color indexed="10"/>
      <name val="ＭＳ Ｐゴシック"/>
      <family val="3"/>
      <charset val="128"/>
    </font>
    <font>
      <sz val="18"/>
      <name val="ＭＳ Ｐゴシック"/>
      <family val="3"/>
      <charset val="128"/>
    </font>
    <font>
      <b/>
      <sz val="11"/>
      <name val="Times New Roman"/>
      <family val="1"/>
    </font>
    <font>
      <b/>
      <sz val="12"/>
      <name val="Times New Roman"/>
      <family val="1"/>
    </font>
    <font>
      <b/>
      <sz val="14"/>
      <name val="Times New Roman"/>
      <family val="1"/>
    </font>
    <font>
      <b/>
      <sz val="14"/>
      <name val="Microsoft Sans Serif"/>
      <family val="2"/>
    </font>
    <font>
      <b/>
      <sz val="16"/>
      <name val="ＭＳ Ｐ明朝"/>
      <family val="1"/>
      <charset val="128"/>
    </font>
    <font>
      <sz val="18"/>
      <name val="Bookman Old Style"/>
      <family val="1"/>
    </font>
    <font>
      <b/>
      <sz val="11"/>
      <color indexed="10"/>
      <name val="ＭＳ Ｐゴシック"/>
      <family val="3"/>
      <charset val="128"/>
    </font>
    <font>
      <b/>
      <sz val="10"/>
      <name val="ＭＳ ＰＲゴシック"/>
      <family val="3"/>
      <charset val="128"/>
    </font>
    <font>
      <b/>
      <sz val="12"/>
      <color indexed="8"/>
      <name val="ＭＳ Ｐゴシック"/>
      <family val="3"/>
      <charset val="128"/>
    </font>
    <font>
      <b/>
      <sz val="10"/>
      <color indexed="48"/>
      <name val="ＭＳ Ｐゴシック"/>
      <family val="3"/>
      <charset val="128"/>
    </font>
    <font>
      <u/>
      <sz val="10"/>
      <name val="ＭＳ Ｐゴシック"/>
      <family val="3"/>
      <charset val="128"/>
    </font>
    <font>
      <b/>
      <sz val="10"/>
      <color indexed="8"/>
      <name val="ＭＳ Ｐゴシック"/>
      <family val="3"/>
      <charset val="128"/>
    </font>
    <font>
      <u/>
      <sz val="11"/>
      <name val="ＭＳ Ｐゴシック"/>
      <family val="3"/>
      <charset val="128"/>
    </font>
    <font>
      <sz val="11"/>
      <color indexed="18"/>
      <name val="HGPｺﾞｼｯｸM"/>
      <family val="3"/>
      <charset val="128"/>
    </font>
    <font>
      <b/>
      <u/>
      <sz val="14"/>
      <color indexed="12"/>
      <name val="ＭＳ Ｐゴシック"/>
      <family val="3"/>
      <charset val="128"/>
    </font>
    <font>
      <b/>
      <i/>
      <u/>
      <sz val="16"/>
      <color indexed="10"/>
      <name val="ＭＳ Ｐゴシック"/>
      <family val="3"/>
      <charset val="128"/>
    </font>
    <font>
      <sz val="20"/>
      <name val="ＭＳ Ｐゴシック"/>
      <family val="3"/>
      <charset val="128"/>
    </font>
    <font>
      <b/>
      <sz val="16"/>
      <color indexed="10"/>
      <name val="ＭＳ Ｐゴシック"/>
      <family val="3"/>
      <charset val="128"/>
    </font>
    <font>
      <b/>
      <sz val="10"/>
      <color indexed="10"/>
      <name val="ＭＳ Ｐゴシック"/>
      <family val="3"/>
      <charset val="128"/>
    </font>
    <font>
      <b/>
      <u/>
      <sz val="11"/>
      <name val="ＭＳ Ｐゴシック"/>
      <family val="3"/>
      <charset val="128"/>
    </font>
    <font>
      <b/>
      <i/>
      <sz val="14"/>
      <color indexed="10"/>
      <name val="ＭＳ Ｐゴシック"/>
      <family val="3"/>
      <charset val="128"/>
    </font>
    <font>
      <sz val="14"/>
      <color indexed="22"/>
      <name val="ＭＳ Ｐゴシック"/>
      <family val="3"/>
      <charset val="128"/>
    </font>
    <font>
      <sz val="14"/>
      <color indexed="42"/>
      <name val="ＭＳ Ｐゴシック"/>
      <family val="3"/>
      <charset val="128"/>
    </font>
    <font>
      <sz val="14"/>
      <color indexed="8"/>
      <name val="ＭＳ Ｐゴシック"/>
      <family val="3"/>
      <charset val="128"/>
    </font>
    <font>
      <sz val="16"/>
      <color indexed="8"/>
      <name val="ＭＳ Ｐゴシック"/>
      <family val="3"/>
      <charset val="128"/>
    </font>
    <font>
      <b/>
      <u/>
      <sz val="12"/>
      <name val="ＭＳ Ｐゴシック"/>
      <family val="3"/>
      <charset val="128"/>
    </font>
    <font>
      <sz val="12"/>
      <color indexed="8"/>
      <name val="ＭＳ Ｐゴシック"/>
      <family val="3"/>
      <charset val="128"/>
    </font>
    <font>
      <b/>
      <i/>
      <u/>
      <sz val="18"/>
      <color indexed="10"/>
      <name val="ＭＳ Ｐゴシック"/>
      <family val="3"/>
      <charset val="128"/>
    </font>
    <font>
      <b/>
      <sz val="18"/>
      <color indexed="8"/>
      <name val="ＭＳ Ｐゴシック"/>
      <family val="3"/>
      <charset val="128"/>
    </font>
    <font>
      <sz val="11"/>
      <name val="HGPｺﾞｼｯｸM"/>
      <family val="3"/>
      <charset val="128"/>
    </font>
    <font>
      <sz val="18"/>
      <name val="ＭＳ Ｐ明朝"/>
      <family val="1"/>
      <charset val="128"/>
    </font>
    <font>
      <b/>
      <i/>
      <u/>
      <sz val="11"/>
      <name val="ＭＳ Ｐゴシック"/>
      <family val="3"/>
      <charset val="128"/>
    </font>
    <font>
      <b/>
      <sz val="20"/>
      <color indexed="10"/>
      <name val="HGP創英角ｺﾞｼｯｸUB"/>
      <family val="3"/>
      <charset val="128"/>
    </font>
    <font>
      <b/>
      <sz val="22"/>
      <name val="ＭＳ Ｐゴシック"/>
      <family val="3"/>
      <charset val="128"/>
    </font>
    <font>
      <b/>
      <sz val="14"/>
      <color indexed="8"/>
      <name val="ＭＳ Ｐゴシック"/>
      <family val="3"/>
      <charset val="128"/>
    </font>
    <font>
      <sz val="14"/>
      <name val="NSimSun"/>
      <family val="3"/>
      <charset val="134"/>
    </font>
    <font>
      <b/>
      <sz val="11"/>
      <name val="Microsoft Sans Serif"/>
      <family val="2"/>
    </font>
    <font>
      <sz val="12"/>
      <color indexed="63"/>
      <name val="ＭＳ Ｐゴシック"/>
      <family val="3"/>
      <charset val="128"/>
    </font>
    <font>
      <b/>
      <sz val="8"/>
      <name val="ＭＳ Ｐゴシック"/>
      <family val="3"/>
      <charset val="128"/>
    </font>
    <font>
      <b/>
      <sz val="10"/>
      <color indexed="53"/>
      <name val="ＭＳ Ｐゴシック"/>
      <family val="3"/>
      <charset val="128"/>
    </font>
    <font>
      <b/>
      <u/>
      <sz val="14"/>
      <name val="ＭＳ Ｐゴシック"/>
      <family val="3"/>
      <charset val="128"/>
    </font>
    <font>
      <u/>
      <sz val="12"/>
      <name val="ＭＳ Ｐゴシック"/>
      <family val="3"/>
      <charset val="128"/>
    </font>
    <font>
      <sz val="12"/>
      <color indexed="55"/>
      <name val="ＭＳ Ｐゴシック"/>
      <family val="3"/>
      <charset val="128"/>
    </font>
    <font>
      <sz val="11"/>
      <color indexed="55"/>
      <name val="ＭＳ Ｐゴシック"/>
      <family val="3"/>
      <charset val="128"/>
    </font>
    <font>
      <b/>
      <sz val="12"/>
      <color indexed="10"/>
      <name val="ＭＳ Ｐゴシック"/>
      <family val="3"/>
      <charset val="128"/>
    </font>
    <font>
      <sz val="14"/>
      <name val="FangSong"/>
      <family val="3"/>
      <charset val="134"/>
    </font>
    <font>
      <sz val="12"/>
      <name val="ＭＳ 明朝"/>
      <family val="1"/>
      <charset val="128"/>
    </font>
    <font>
      <sz val="12"/>
      <name val="Century"/>
      <family val="1"/>
    </font>
    <font>
      <b/>
      <i/>
      <sz val="11"/>
      <name val="ＭＳ Ｐゴシック"/>
      <family val="3"/>
      <charset val="128"/>
    </font>
    <font>
      <b/>
      <sz val="18"/>
      <color indexed="10"/>
      <name val="ＭＳ Ｐゴシック"/>
      <family val="3"/>
      <charset val="128"/>
    </font>
    <font>
      <b/>
      <sz val="20"/>
      <color indexed="10"/>
      <name val="ＭＳ Ｐゴシック"/>
      <family val="3"/>
      <charset val="128"/>
    </font>
    <font>
      <b/>
      <sz val="22"/>
      <color indexed="10"/>
      <name val="ＭＳ Ｐゴシック"/>
      <family val="3"/>
      <charset val="128"/>
    </font>
    <font>
      <b/>
      <sz val="10"/>
      <color rgb="FFFF0000"/>
      <name val="ＭＳ Ｐゴシック"/>
      <family val="3"/>
      <charset val="128"/>
    </font>
    <font>
      <sz val="12"/>
      <color theme="8" tint="0.79998168889431442"/>
      <name val="ＭＳ Ｐゴシック"/>
      <family val="3"/>
      <charset val="128"/>
    </font>
    <font>
      <sz val="12"/>
      <color theme="0"/>
      <name val="ＭＳ Ｐゴシック"/>
      <family val="3"/>
      <charset val="128"/>
    </font>
    <font>
      <b/>
      <sz val="11"/>
      <color rgb="FFFF0000"/>
      <name val="ＭＳ Ｐゴシック"/>
      <family val="3"/>
      <charset val="128"/>
    </font>
    <font>
      <b/>
      <sz val="14"/>
      <color rgb="FFFF0000"/>
      <name val="ＭＳ Ｐゴシック"/>
      <family val="3"/>
      <charset val="128"/>
    </font>
    <font>
      <b/>
      <sz val="12"/>
      <color rgb="FFFF0000"/>
      <name val="ＭＳ Ｐゴシック"/>
      <family val="3"/>
      <charset val="128"/>
    </font>
    <font>
      <sz val="14"/>
      <color rgb="FFFF0000"/>
      <name val="ＭＳ Ｐゴシック"/>
      <family val="3"/>
      <charset val="128"/>
    </font>
    <font>
      <b/>
      <sz val="11"/>
      <color theme="3"/>
      <name val="ＭＳ Ｐゴシック"/>
      <family val="3"/>
      <charset val="128"/>
    </font>
    <font>
      <b/>
      <i/>
      <sz val="12"/>
      <color theme="9" tint="-0.249977111117893"/>
      <name val="ＭＳ Ｐゴシック"/>
      <family val="3"/>
      <charset val="128"/>
    </font>
    <font>
      <b/>
      <i/>
      <sz val="14"/>
      <color rgb="FFFF0000"/>
      <name val="ＭＳ Ｐゴシック"/>
      <family val="3"/>
      <charset val="128"/>
    </font>
    <font>
      <b/>
      <sz val="16"/>
      <color rgb="FFFF0000"/>
      <name val="ＭＳ Ｐゴシック"/>
      <family val="3"/>
      <charset val="128"/>
    </font>
    <font>
      <sz val="12"/>
      <color theme="0" tint="-0.34998626667073579"/>
      <name val="ＭＳ Ｐゴシック"/>
      <family val="3"/>
      <charset val="128"/>
    </font>
    <font>
      <b/>
      <sz val="14"/>
      <color rgb="FF3D3DF1"/>
      <name val="ＭＳ Ｐゴシック"/>
      <family val="3"/>
      <charset val="128"/>
    </font>
    <font>
      <sz val="12"/>
      <name val="ＭＳ Ｐゴシック"/>
      <family val="3"/>
      <charset val="128"/>
      <scheme val="minor"/>
    </font>
    <font>
      <b/>
      <i/>
      <u/>
      <sz val="12"/>
      <color rgb="FFFF0000"/>
      <name val="ＭＳ Ｐゴシック"/>
      <family val="3"/>
      <charset val="128"/>
    </font>
    <font>
      <sz val="12"/>
      <color theme="1"/>
      <name val="ＭＳ Ｐゴシック"/>
      <family val="3"/>
      <charset val="128"/>
    </font>
    <font>
      <b/>
      <i/>
      <u/>
      <sz val="16"/>
      <color rgb="FFFF0000"/>
      <name val="ＭＳ Ｐゴシック"/>
      <family val="3"/>
      <charset val="128"/>
    </font>
    <font>
      <sz val="14"/>
      <color theme="0" tint="-0.34998626667073579"/>
      <name val="ＭＳ Ｐゴシック"/>
      <family val="3"/>
      <charset val="128"/>
    </font>
    <font>
      <sz val="11"/>
      <color theme="0" tint="-0.34998626667073579"/>
      <name val="ＭＳ Ｐゴシック"/>
      <family val="3"/>
      <charset val="128"/>
    </font>
    <font>
      <b/>
      <u/>
      <sz val="14"/>
      <color rgb="FFFF0000"/>
      <name val="ＭＳ Ｐゴシック"/>
      <family val="3"/>
      <charset val="128"/>
    </font>
    <font>
      <b/>
      <sz val="18"/>
      <color rgb="FFFF0000"/>
      <name val="ＭＳ Ｐゴシック"/>
      <family val="3"/>
      <charset val="128"/>
    </font>
    <font>
      <b/>
      <u/>
      <sz val="12"/>
      <color rgb="FFFF0000"/>
      <name val="ＭＳ Ｐゴシック"/>
      <family val="3"/>
      <charset val="128"/>
    </font>
    <font>
      <i/>
      <sz val="12"/>
      <name val="ＭＳ Ｐゴシック"/>
      <family val="3"/>
      <charset val="128"/>
    </font>
    <font>
      <b/>
      <i/>
      <u/>
      <sz val="14"/>
      <color rgb="FFFF0000"/>
      <name val="ＭＳ Ｐゴシック"/>
      <family val="3"/>
      <charset val="128"/>
    </font>
    <font>
      <b/>
      <u/>
      <sz val="16"/>
      <color rgb="FFFF0000"/>
      <name val="ＭＳ Ｐゴシック"/>
      <family val="3"/>
      <charset val="128"/>
    </font>
    <font>
      <sz val="12"/>
      <color theme="0" tint="-0.499984740745262"/>
      <name val="ＭＳ Ｐゴシック"/>
      <family val="3"/>
      <charset val="128"/>
    </font>
    <font>
      <b/>
      <i/>
      <sz val="12"/>
      <color theme="3"/>
      <name val="ＭＳ Ｐゴシック"/>
      <family val="3"/>
      <charset val="128"/>
    </font>
    <font>
      <sz val="12"/>
      <color rgb="FFFF0000"/>
      <name val="ＭＳ Ｐゴシック"/>
      <family val="3"/>
      <charset val="128"/>
    </font>
    <font>
      <sz val="11"/>
      <color rgb="FFFF0000"/>
      <name val="ＭＳ Ｐゴシック"/>
      <family val="3"/>
      <charset val="128"/>
    </font>
    <font>
      <b/>
      <sz val="6.5"/>
      <name val="ＭＳ Ｐゴシック"/>
      <family val="3"/>
      <charset val="128"/>
    </font>
    <font>
      <sz val="16"/>
      <color theme="0" tint="-0.34998626667073579"/>
      <name val="ＭＳ Ｐゴシック"/>
      <family val="3"/>
      <charset val="128"/>
    </font>
    <font>
      <sz val="11"/>
      <color theme="1"/>
      <name val="ＭＳ Ｐゴシック"/>
      <family val="3"/>
      <charset val="128"/>
    </font>
    <font>
      <sz val="11"/>
      <color theme="0" tint="-0.499984740745262"/>
      <name val="ＭＳ Ｐゴシック"/>
      <family val="3"/>
      <charset val="128"/>
    </font>
    <font>
      <sz val="28"/>
      <name val="ＭＳ Ｐゴシック"/>
      <family val="3"/>
      <charset val="128"/>
    </font>
    <font>
      <b/>
      <u/>
      <sz val="16"/>
      <name val="ＭＳ Ｐゴシック"/>
      <family val="3"/>
      <charset val="128"/>
    </font>
    <font>
      <sz val="16"/>
      <color rgb="FFFF0000"/>
      <name val="ＭＳ Ｐゴシック"/>
      <family val="3"/>
      <charset val="128"/>
    </font>
    <font>
      <sz val="10"/>
      <color rgb="FFFF0000"/>
      <name val="ＭＳ Ｐゴシック"/>
      <family val="3"/>
      <charset val="128"/>
    </font>
    <font>
      <sz val="9"/>
      <color rgb="FFFF0000"/>
      <name val="ＭＳ Ｐゴシック"/>
      <family val="3"/>
      <charset val="128"/>
    </font>
    <font>
      <sz val="10.5"/>
      <name val="ＭＳ Ｐゴシック"/>
      <family val="3"/>
      <charset val="128"/>
    </font>
    <font>
      <b/>
      <sz val="10"/>
      <name val="ＭＳ Ｐゴシック"/>
      <family val="3"/>
      <charset val="128"/>
      <scheme val="minor"/>
    </font>
    <font>
      <b/>
      <sz val="10"/>
      <name val="ＭＳ Ｐゴシック"/>
      <family val="3"/>
      <charset val="128"/>
      <scheme val="major"/>
    </font>
    <font>
      <b/>
      <u/>
      <sz val="18"/>
      <color rgb="FFFF0000"/>
      <name val="ＭＳ Ｐゴシック"/>
      <family val="3"/>
      <charset val="128"/>
    </font>
    <font>
      <sz val="11"/>
      <color theme="0"/>
      <name val="ＭＳ Ｐゴシック"/>
      <family val="3"/>
      <charset val="128"/>
    </font>
    <font>
      <sz val="11"/>
      <color rgb="FFCCFFFF"/>
      <name val="ＭＳ Ｐゴシック"/>
      <family val="3"/>
      <charset val="128"/>
    </font>
    <font>
      <b/>
      <u/>
      <sz val="11"/>
      <color rgb="FFFF0000"/>
      <name val="ＭＳ Ｐゴシック"/>
      <family val="3"/>
      <charset val="128"/>
    </font>
    <font>
      <b/>
      <i/>
      <u/>
      <sz val="12"/>
      <name val="ＭＳ Ｐゴシック"/>
      <family val="3"/>
      <charset val="128"/>
    </font>
    <font>
      <b/>
      <sz val="16"/>
      <color theme="0" tint="-0.499984740745262"/>
      <name val="ＭＳ Ｐゴシック"/>
      <family val="3"/>
      <charset val="128"/>
    </font>
    <font>
      <b/>
      <sz val="16"/>
      <color theme="1"/>
      <name val="ＭＳ Ｐゴシック"/>
      <family val="3"/>
      <charset val="128"/>
    </font>
    <font>
      <b/>
      <u/>
      <sz val="18"/>
      <name val="ＭＳ Ｐゴシック"/>
      <family val="3"/>
      <charset val="128"/>
    </font>
    <font>
      <b/>
      <u/>
      <sz val="20"/>
      <color rgb="FFFF0000"/>
      <name val="ＭＳ Ｐゴシック"/>
      <family val="3"/>
      <charset val="128"/>
    </font>
    <font>
      <b/>
      <u/>
      <sz val="22"/>
      <color rgb="FFFF0000"/>
      <name val="ＭＳ Ｐゴシック"/>
      <family val="3"/>
      <charset val="128"/>
    </font>
    <font>
      <strike/>
      <sz val="12"/>
      <name val="ＭＳ Ｐゴシック"/>
      <family val="3"/>
      <charset val="128"/>
    </font>
    <font>
      <b/>
      <i/>
      <sz val="12"/>
      <name val="ＭＳ Ｐゴシック"/>
      <family val="3"/>
      <charset val="128"/>
    </font>
    <font>
      <b/>
      <sz val="11"/>
      <name val="ＭＳ ＰＲゴシック"/>
      <family val="3"/>
      <charset val="128"/>
    </font>
    <font>
      <sz val="12"/>
      <color rgb="FFCCFFFF"/>
      <name val="ＭＳ Ｐゴシック"/>
      <family val="3"/>
      <charset val="128"/>
    </font>
    <font>
      <strike/>
      <sz val="12"/>
      <color theme="0"/>
      <name val="ＭＳ Ｐゴシック"/>
      <family val="3"/>
      <charset val="128"/>
    </font>
    <font>
      <sz val="16"/>
      <color theme="1"/>
      <name val="ＭＳ Ｐゴシック"/>
      <family val="3"/>
      <charset val="128"/>
    </font>
    <font>
      <b/>
      <i/>
      <sz val="16"/>
      <color rgb="FFFF0000"/>
      <name val="ＭＳ Ｐゴシック"/>
      <family val="3"/>
      <charset val="128"/>
    </font>
    <font>
      <b/>
      <i/>
      <sz val="11"/>
      <color rgb="FFFF0000"/>
      <name val="ＭＳ Ｐゴシック"/>
      <family val="3"/>
      <charset val="128"/>
    </font>
    <font>
      <u/>
      <sz val="16"/>
      <color rgb="FF00B0F0"/>
      <name val="ＭＳ Ｐゴシック"/>
      <family val="3"/>
      <charset val="128"/>
    </font>
    <font>
      <u/>
      <sz val="16"/>
      <name val="ＭＳ Ｐゴシック"/>
      <family val="3"/>
      <charset val="128"/>
    </font>
    <font>
      <u/>
      <sz val="18"/>
      <color rgb="FF00B0F0"/>
      <name val="ＭＳ Ｐゴシック"/>
      <family val="3"/>
      <charset val="128"/>
    </font>
    <font>
      <b/>
      <sz val="12"/>
      <color theme="1"/>
      <name val="ＭＳ Ｐゴシック"/>
      <family val="3"/>
      <charset val="128"/>
    </font>
    <font>
      <sz val="11"/>
      <color theme="1"/>
      <name val="ＭＳ Ｐゴシック"/>
      <family val="2"/>
      <charset val="128"/>
      <scheme val="minor"/>
    </font>
    <font>
      <b/>
      <sz val="11"/>
      <color theme="1"/>
      <name val="ＭＳ Ｐゴシック"/>
      <family val="3"/>
      <charset val="128"/>
      <scheme val="minor"/>
    </font>
    <font>
      <sz val="11"/>
      <color theme="1"/>
      <name val="ＭＳ Ｐゴシック"/>
      <family val="3"/>
      <charset val="128"/>
      <scheme val="minor"/>
    </font>
    <font>
      <u/>
      <sz val="11"/>
      <color theme="10"/>
      <name val="ＭＳ Ｐゴシック"/>
      <family val="2"/>
      <charset val="128"/>
      <scheme val="minor"/>
    </font>
    <font>
      <sz val="11"/>
      <color indexed="8"/>
      <name val="Calibri"/>
      <family val="2"/>
    </font>
    <font>
      <sz val="11"/>
      <color indexed="9"/>
      <name val="Calibri"/>
      <family val="2"/>
    </font>
    <font>
      <sz val="11"/>
      <color indexed="10"/>
      <name val="Calibri"/>
      <family val="2"/>
    </font>
    <font>
      <sz val="10"/>
      <color indexed="26"/>
      <name val="Arial"/>
      <family val="2"/>
    </font>
    <font>
      <sz val="11"/>
      <color indexed="20"/>
      <name val="Calibri"/>
      <family val="2"/>
    </font>
    <font>
      <b/>
      <sz val="11"/>
      <color indexed="52"/>
      <name val="Calibri"/>
      <family val="2"/>
    </font>
    <font>
      <sz val="10"/>
      <color indexed="30"/>
      <name val="Arial"/>
      <family val="2"/>
    </font>
    <font>
      <sz val="11"/>
      <color indexed="52"/>
      <name val="Calibri"/>
      <family val="2"/>
    </font>
    <font>
      <b/>
      <sz val="11"/>
      <color indexed="9"/>
      <name val="Calibri"/>
      <family val="2"/>
    </font>
    <font>
      <u/>
      <sz val="10"/>
      <color indexed="8"/>
      <name val="Arial"/>
      <family val="2"/>
    </font>
    <font>
      <sz val="11"/>
      <color indexed="6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7.5"/>
      <color indexed="12"/>
      <name val="Arial"/>
      <family val="2"/>
    </font>
    <font>
      <u/>
      <sz val="10"/>
      <color indexed="12"/>
      <name val="Arial"/>
      <family val="2"/>
    </font>
    <font>
      <sz val="11"/>
      <color indexed="60"/>
      <name val="Calibri"/>
      <family val="2"/>
    </font>
    <font>
      <sz val="8"/>
      <name val="Arial"/>
      <family val="2"/>
    </font>
    <font>
      <b/>
      <sz val="11"/>
      <color indexed="63"/>
      <name val="Calibri"/>
      <family val="2"/>
    </font>
    <font>
      <b/>
      <sz val="18"/>
      <color indexed="56"/>
      <name val="Cambria"/>
      <family val="1"/>
    </font>
    <font>
      <b/>
      <sz val="11"/>
      <color indexed="8"/>
      <name val="Calibri"/>
      <family val="2"/>
    </font>
    <font>
      <sz val="15"/>
      <color theme="1"/>
      <name val="ＭＳ Ｐゴシック"/>
      <family val="3"/>
      <charset val="128"/>
    </font>
    <font>
      <b/>
      <sz val="16"/>
      <name val="BIZ UDPゴシック"/>
      <family val="3"/>
      <charset val="128"/>
    </font>
    <font>
      <sz val="11"/>
      <name val="BIZ UDPゴシック"/>
      <family val="3"/>
      <charset val="128"/>
    </font>
    <font>
      <b/>
      <sz val="18"/>
      <name val="BIZ UDゴシック"/>
      <family val="3"/>
      <charset val="128"/>
    </font>
    <font>
      <sz val="18"/>
      <name val="UD デジタル 教科書体 NK-B"/>
      <family val="1"/>
      <charset val="128"/>
    </font>
    <font>
      <b/>
      <sz val="18"/>
      <name val="UD デジタル 教科書体 N-B"/>
      <family val="1"/>
      <charset val="128"/>
    </font>
    <font>
      <b/>
      <sz val="20"/>
      <name val="UD デジタル 教科書体 N-B"/>
      <family val="1"/>
      <charset val="128"/>
    </font>
    <font>
      <u/>
      <sz val="18"/>
      <color theme="10"/>
      <name val="UD デジタル 教科書体 N-B"/>
      <family val="1"/>
      <charset val="128"/>
    </font>
    <font>
      <b/>
      <sz val="12"/>
      <name val="BIZ UDP明朝 Medium"/>
      <family val="1"/>
      <charset val="128"/>
    </font>
    <font>
      <b/>
      <sz val="16"/>
      <name val="BIZ UD明朝 Medium"/>
      <family val="1"/>
      <charset val="128"/>
    </font>
    <font>
      <sz val="22"/>
      <name val="ＭＳ Ｐゴシック"/>
      <family val="3"/>
      <charset val="128"/>
    </font>
    <font>
      <b/>
      <sz val="16"/>
      <name val="BIZ UDP明朝 Medium"/>
      <family val="1"/>
      <charset val="128"/>
    </font>
    <font>
      <sz val="11"/>
      <name val="UD デジタル 教科書体 NK-B"/>
      <family val="1"/>
      <charset val="128"/>
    </font>
    <font>
      <b/>
      <sz val="11"/>
      <name val="UD デジタル 教科書体 N-B"/>
      <family val="1"/>
      <charset val="128"/>
    </font>
    <font>
      <u/>
      <sz val="16"/>
      <color theme="10"/>
      <name val="UD デジタル 教科書体 NK-B"/>
      <family val="1"/>
      <charset val="128"/>
    </font>
    <font>
      <u/>
      <sz val="18"/>
      <color theme="10"/>
      <name val="ＭＳ Ｐゴシック"/>
      <family val="3"/>
      <charset val="128"/>
    </font>
    <font>
      <sz val="20"/>
      <name val="UD デジタル 教科書体 N-B"/>
      <family val="1"/>
      <charset val="128"/>
    </font>
    <font>
      <b/>
      <sz val="10"/>
      <color rgb="FFFF0000"/>
      <name val="ＭＳ Ｐゴシック"/>
      <family val="3"/>
      <charset val="128"/>
      <scheme val="major"/>
    </font>
    <font>
      <b/>
      <sz val="12"/>
      <name val="UD デジタル 教科書体 NK-B"/>
      <family val="1"/>
      <charset val="128"/>
    </font>
    <font>
      <sz val="12"/>
      <name val="UD デジタル 教科書体 NK-B"/>
      <family val="1"/>
      <charset val="128"/>
    </font>
    <font>
      <u/>
      <sz val="12"/>
      <color theme="10"/>
      <name val="UD デジタル 教科書体 N-B"/>
      <family val="1"/>
      <charset val="128"/>
    </font>
    <font>
      <b/>
      <sz val="12"/>
      <color indexed="48"/>
      <name val="ＭＳ Ｐゴシック"/>
      <family val="3"/>
      <charset val="128"/>
    </font>
    <font>
      <u/>
      <sz val="11"/>
      <color theme="10"/>
      <name val="ＭＳ Ｐゴシック"/>
      <family val="3"/>
      <charset val="128"/>
    </font>
    <font>
      <u/>
      <sz val="11"/>
      <color indexed="12"/>
      <name val="明朝"/>
      <family val="1"/>
      <charset val="128"/>
    </font>
    <font>
      <sz val="18"/>
      <color rgb="FFFF0000"/>
      <name val="ＭＳ Ｐゴシック"/>
      <family val="3"/>
      <charset val="128"/>
    </font>
    <font>
      <b/>
      <u/>
      <sz val="20"/>
      <name val="ＭＳ Ｐゴシック"/>
      <family val="3"/>
      <charset val="128"/>
    </font>
    <font>
      <sz val="12"/>
      <color theme="4" tint="0.79998168889431442"/>
      <name val="ＭＳ Ｐゴシック"/>
      <family val="3"/>
      <charset val="128"/>
    </font>
    <font>
      <i/>
      <sz val="20"/>
      <color rgb="FFFF0000"/>
      <name val="ＭＳ Ｐゴシック"/>
      <family val="3"/>
      <charset val="128"/>
    </font>
    <font>
      <sz val="10"/>
      <color rgb="FF00B0F0"/>
      <name val="ＭＳ Ｐゴシック"/>
      <family val="3"/>
      <charset val="128"/>
    </font>
    <font>
      <sz val="11"/>
      <color rgb="FF00B0F0"/>
      <name val="ＭＳ Ｐゴシック"/>
      <family val="3"/>
      <charset val="128"/>
    </font>
    <font>
      <u/>
      <sz val="18"/>
      <color rgb="FFFF0000"/>
      <name val="ＭＳ Ｐゴシック"/>
      <family val="3"/>
      <charset val="128"/>
    </font>
    <font>
      <sz val="16"/>
      <color theme="0"/>
      <name val="ＭＳ Ｐゴシック"/>
      <family val="3"/>
      <charset val="128"/>
    </font>
    <font>
      <b/>
      <sz val="18"/>
      <color theme="8"/>
      <name val="ＭＳ Ｐゴシック"/>
      <family val="3"/>
      <charset val="128"/>
    </font>
    <font>
      <u/>
      <sz val="22"/>
      <color indexed="12"/>
      <name val="ＭＳ Ｐゴシック"/>
      <family val="3"/>
      <charset val="128"/>
    </font>
    <font>
      <sz val="10"/>
      <color theme="0"/>
      <name val="ＭＳ Ｐゴシック"/>
      <family val="3"/>
      <charset val="128"/>
    </font>
    <font>
      <b/>
      <u/>
      <sz val="12"/>
      <color rgb="FF00B0F0"/>
      <name val="ＭＳ Ｐゴシック"/>
      <family val="3"/>
      <charset val="128"/>
    </font>
    <font>
      <sz val="14"/>
      <color theme="0"/>
      <name val="ＭＳ Ｐゴシック"/>
      <family val="3"/>
      <charset val="128"/>
    </font>
    <font>
      <b/>
      <i/>
      <u/>
      <sz val="12"/>
      <color theme="0"/>
      <name val="ＭＳ Ｐゴシック"/>
      <family val="3"/>
      <charset val="128"/>
    </font>
    <font>
      <sz val="12"/>
      <color theme="0" tint="-0.249977111117893"/>
      <name val="ＭＳ Ｐゴシック"/>
      <family val="3"/>
      <charset val="128"/>
    </font>
    <font>
      <sz val="12"/>
      <color rgb="FFFF0000"/>
      <name val="ＭＳ Ｐゴシック"/>
      <family val="3"/>
      <charset val="128"/>
      <scheme val="minor"/>
    </font>
    <font>
      <b/>
      <sz val="14"/>
      <color rgb="FFCCFFFF"/>
      <name val="ＭＳ Ｐゴシック"/>
      <family val="3"/>
      <charset val="128"/>
    </font>
    <font>
      <b/>
      <u/>
      <sz val="12"/>
      <color theme="0"/>
      <name val="ＭＳ Ｐゴシック"/>
      <family val="3"/>
      <charset val="128"/>
    </font>
    <font>
      <b/>
      <i/>
      <u/>
      <sz val="12"/>
      <color rgb="FFFF0000"/>
      <name val="ＭＳ Ｐゴシック"/>
      <family val="3"/>
      <charset val="128"/>
      <scheme val="minor"/>
    </font>
    <font>
      <b/>
      <sz val="16"/>
      <name val="BIZ UDゴシック"/>
      <family val="3"/>
      <charset val="128"/>
    </font>
    <font>
      <b/>
      <strike/>
      <sz val="12"/>
      <name val="ＭＳ Ｐゴシック"/>
      <family val="3"/>
      <charset val="128"/>
    </font>
    <font>
      <b/>
      <i/>
      <u/>
      <sz val="11"/>
      <color theme="8" tint="-0.249977111117893"/>
      <name val="ＭＳ Ｐゴシック"/>
      <family val="3"/>
      <charset val="128"/>
    </font>
    <font>
      <sz val="20"/>
      <color rgb="FFFF0000"/>
      <name val="ＭＳ Ｐゴシック"/>
      <family val="3"/>
      <charset val="128"/>
    </font>
    <font>
      <sz val="11"/>
      <color indexed="8"/>
      <name val="宋体"/>
      <family val="3"/>
      <charset val="134"/>
    </font>
    <font>
      <u/>
      <sz val="9.35"/>
      <color indexed="12"/>
      <name val="ＭＳ Ｐゴシック"/>
      <family val="3"/>
      <charset val="128"/>
    </font>
    <font>
      <sz val="11"/>
      <color indexed="8"/>
      <name val="宋体"/>
      <charset val="134"/>
    </font>
    <font>
      <sz val="11"/>
      <color theme="1"/>
      <name val="Arial"/>
      <family val="2"/>
    </font>
    <font>
      <sz val="10"/>
      <name val="Trebuchet MS"/>
      <family val="2"/>
    </font>
    <font>
      <sz val="10"/>
      <name val="Calibri"/>
      <family val="2"/>
    </font>
    <font>
      <u/>
      <sz val="12"/>
      <color indexed="12"/>
      <name val="宋体"/>
      <charset val="134"/>
    </font>
    <font>
      <sz val="10"/>
      <color rgb="FF000000"/>
      <name val="Arial"/>
      <family val="2"/>
    </font>
    <font>
      <b/>
      <sz val="20"/>
      <color rgb="FFFF0000"/>
      <name val="ＭＳ Ｐゴシック"/>
      <family val="3"/>
      <charset val="128"/>
    </font>
    <font>
      <b/>
      <sz val="12"/>
      <color rgb="FF000000"/>
      <name val="ＭＳ Ｐゴシック"/>
      <family val="3"/>
      <charset val="128"/>
    </font>
    <font>
      <b/>
      <u/>
      <sz val="12"/>
      <color rgb="FF000000"/>
      <name val="ＭＳ Ｐゴシック"/>
      <family val="3"/>
      <charset val="128"/>
    </font>
    <font>
      <b/>
      <i/>
      <u/>
      <sz val="11"/>
      <color rgb="FFFF0000"/>
      <name val="ＭＳ Ｐゴシック"/>
      <family val="3"/>
      <charset val="128"/>
    </font>
    <font>
      <sz val="16"/>
      <color indexed="10"/>
      <name val="ＭＳ Ｐゴシック"/>
      <family val="3"/>
      <charset val="128"/>
    </font>
    <font>
      <b/>
      <i/>
      <u/>
      <sz val="11"/>
      <color indexed="10"/>
      <name val="ＭＳ Ｐゴシック"/>
      <family val="3"/>
      <charset val="128"/>
    </font>
    <font>
      <i/>
      <sz val="14"/>
      <color indexed="8"/>
      <name val="ＭＳ Ｐゴシック"/>
      <family val="3"/>
      <charset val="128"/>
    </font>
    <font>
      <b/>
      <i/>
      <sz val="10"/>
      <name val="ＭＳ Ｐゴシック"/>
      <family val="3"/>
      <charset val="128"/>
    </font>
    <font>
      <sz val="10"/>
      <color theme="1"/>
      <name val="ＭＳ Ｐゴシック"/>
      <family val="3"/>
      <charset val="128"/>
    </font>
    <font>
      <b/>
      <sz val="16"/>
      <color theme="0" tint="-0.34998626667073579"/>
      <name val="ＭＳ Ｐゴシック"/>
      <family val="3"/>
      <charset val="128"/>
    </font>
    <font>
      <b/>
      <sz val="11"/>
      <name val="ＭＳ Ｐゴシック"/>
      <family val="3"/>
      <charset val="128"/>
      <scheme val="minor"/>
    </font>
    <font>
      <sz val="11"/>
      <name val="ＭＳ Ｐゴシック"/>
      <family val="3"/>
      <charset val="128"/>
      <scheme val="minor"/>
    </font>
    <font>
      <b/>
      <sz val="12"/>
      <name val="ＭＳ Ｐゴシック"/>
      <family val="3"/>
      <charset val="128"/>
      <scheme val="major"/>
    </font>
    <font>
      <sz val="12"/>
      <name val="ＭＳ Ｐゴシック"/>
      <family val="3"/>
      <charset val="128"/>
      <scheme val="major"/>
    </font>
    <font>
      <sz val="18"/>
      <color theme="0" tint="-0.34998626667073579"/>
      <name val="ＭＳ Ｐゴシック"/>
      <family val="3"/>
      <charset val="128"/>
    </font>
    <font>
      <u/>
      <sz val="11"/>
      <color rgb="FFFF0000"/>
      <name val="ＭＳ Ｐゴシック"/>
      <family val="3"/>
      <charset val="128"/>
    </font>
    <font>
      <u/>
      <sz val="14"/>
      <color rgb="FFFF0000"/>
      <name val="ＭＳ Ｐゴシック"/>
      <family val="3"/>
      <charset val="128"/>
    </font>
    <font>
      <b/>
      <sz val="12"/>
      <color rgb="FFFF0000"/>
      <name val="ＭＳ Ｐゴシック"/>
      <family val="3"/>
      <charset val="128"/>
      <scheme val="minor"/>
    </font>
    <font>
      <b/>
      <strike/>
      <sz val="14"/>
      <color rgb="FFFF0000"/>
      <name val="ＭＳ Ｐゴシック"/>
      <family val="3"/>
      <charset val="128"/>
    </font>
    <font>
      <b/>
      <strike/>
      <sz val="12"/>
      <color rgb="FFFF0000"/>
      <name val="ＭＳ Ｐゴシック"/>
      <family val="3"/>
      <charset val="128"/>
    </font>
    <font>
      <sz val="12"/>
      <color theme="0" tint="-0.14999847407452621"/>
      <name val="ＭＳ Ｐゴシック"/>
      <family val="3"/>
      <charset val="128"/>
    </font>
    <font>
      <sz val="18"/>
      <color theme="1"/>
      <name val="ＭＳ Ｐゴシック"/>
      <family val="3"/>
      <charset val="128"/>
    </font>
    <font>
      <sz val="15"/>
      <color theme="0"/>
      <name val="ＭＳ Ｐゴシック"/>
      <family val="3"/>
      <charset val="128"/>
    </font>
    <font>
      <sz val="14"/>
      <color rgb="FFFFFF99"/>
      <name val="ＭＳ Ｐゴシック"/>
      <family val="3"/>
      <charset val="128"/>
    </font>
    <font>
      <u/>
      <sz val="12"/>
      <color rgb="FFFF0000"/>
      <name val="ＭＳ Ｐゴシック"/>
      <family val="3"/>
      <charset val="128"/>
    </font>
    <font>
      <sz val="14"/>
      <color rgb="FFCCFFFF"/>
      <name val="ＭＳ Ｐゴシック"/>
      <family val="3"/>
      <charset val="128"/>
    </font>
    <font>
      <sz val="15"/>
      <color rgb="FFCCFFFF"/>
      <name val="ＭＳ Ｐゴシック"/>
      <family val="3"/>
      <charset val="128"/>
    </font>
    <font>
      <sz val="12"/>
      <color rgb="FFFFFF99"/>
      <name val="ＭＳ Ｐゴシック"/>
      <family val="3"/>
      <charset val="128"/>
    </font>
    <font>
      <b/>
      <sz val="12"/>
      <color rgb="FFFFFF99"/>
      <name val="ＭＳ Ｐゴシック"/>
      <family val="3"/>
      <charset val="128"/>
    </font>
    <font>
      <sz val="15"/>
      <name val="ＭＳ Ｐゴシック"/>
      <family val="3"/>
      <charset val="128"/>
    </font>
    <font>
      <sz val="12"/>
      <color rgb="FFFFFF66"/>
      <name val="ＭＳ Ｐゴシック"/>
      <family val="3"/>
      <charset val="128"/>
    </font>
    <font>
      <sz val="14"/>
      <color rgb="FFFFFF66"/>
      <name val="ＭＳ Ｐゴシック"/>
      <family val="3"/>
      <charset val="128"/>
    </font>
    <font>
      <sz val="10"/>
      <color indexed="8"/>
      <name val="ＭＳ Ｐゴシック"/>
      <family val="3"/>
      <charset val="128"/>
    </font>
    <font>
      <i/>
      <sz val="12"/>
      <color rgb="FFFFFF66"/>
      <name val="ＭＳ Ｐゴシック"/>
      <family val="3"/>
      <charset val="128"/>
    </font>
    <font>
      <i/>
      <sz val="12"/>
      <color rgb="FFFFFF99"/>
      <name val="ＭＳ Ｐゴシック"/>
      <family val="3"/>
      <charset val="128"/>
    </font>
    <font>
      <b/>
      <i/>
      <u/>
      <sz val="15"/>
      <color rgb="FFFF0000"/>
      <name val="ＭＳ Ｐゴシック"/>
      <family val="3"/>
      <charset val="128"/>
    </font>
    <font>
      <b/>
      <i/>
      <u/>
      <sz val="18"/>
      <color rgb="FFFF0000"/>
      <name val="ＭＳ Ｐゴシック"/>
      <family val="3"/>
      <charset val="128"/>
    </font>
    <font>
      <sz val="12"/>
      <color theme="1" tint="0.499984740745262"/>
      <name val="ＭＳ Ｐゴシック"/>
      <family val="3"/>
      <charset val="128"/>
    </font>
    <font>
      <sz val="14"/>
      <color theme="1"/>
      <name val="ＭＳ Ｐゴシック"/>
      <family val="3"/>
      <charset val="128"/>
    </font>
    <font>
      <b/>
      <i/>
      <sz val="12"/>
      <color theme="1"/>
      <name val="ＭＳ Ｐゴシック"/>
      <family val="3"/>
      <charset val="128"/>
    </font>
    <font>
      <b/>
      <u/>
      <sz val="10"/>
      <name val="ＭＳ Ｐゴシック"/>
      <family val="3"/>
      <charset val="128"/>
    </font>
    <font>
      <u/>
      <sz val="20"/>
      <name val="ＭＳ Ｐゴシック"/>
      <family val="3"/>
      <charset val="128"/>
    </font>
    <font>
      <u/>
      <sz val="16"/>
      <color indexed="12"/>
      <name val="ＭＳ Ｐゴシック"/>
      <family val="3"/>
      <charset val="128"/>
    </font>
    <font>
      <sz val="16"/>
      <color indexed="12"/>
      <name val="ＭＳ Ｐゴシック"/>
      <family val="3"/>
      <charset val="128"/>
    </font>
    <font>
      <b/>
      <sz val="18"/>
      <color rgb="FFFF0000"/>
      <name val="BIZ UDゴシック"/>
      <family val="3"/>
      <charset val="128"/>
    </font>
    <font>
      <b/>
      <u/>
      <sz val="14"/>
      <name val="BIZ UDゴシック"/>
      <family val="3"/>
      <charset val="128"/>
    </font>
    <font>
      <b/>
      <sz val="9"/>
      <name val="BIZ UDゴシック"/>
      <family val="3"/>
      <charset val="128"/>
    </font>
    <font>
      <b/>
      <sz val="14"/>
      <name val="BIZ UDゴシック"/>
      <family val="3"/>
      <charset val="128"/>
    </font>
    <font>
      <b/>
      <u/>
      <sz val="14"/>
      <color rgb="FFFF0000"/>
      <name val="BIZ UDゴシック"/>
      <family val="3"/>
      <charset val="128"/>
    </font>
    <font>
      <b/>
      <sz val="11"/>
      <name val="BIZ UDゴシック"/>
      <family val="3"/>
      <charset val="128"/>
    </font>
    <font>
      <b/>
      <i/>
      <sz val="12"/>
      <color rgb="FFFF0000"/>
      <name val="ＭＳ Ｐゴシック"/>
      <family val="3"/>
      <charset val="128"/>
    </font>
    <font>
      <sz val="20"/>
      <color theme="1" tint="0.499984740745262"/>
      <name val="ＭＳ Ｐゴシック"/>
      <family val="3"/>
      <charset val="128"/>
    </font>
    <font>
      <b/>
      <sz val="15"/>
      <color rgb="FFFFFF00"/>
      <name val="ＭＳ Ｐゴシック"/>
      <family val="3"/>
      <charset val="128"/>
    </font>
    <font>
      <sz val="15"/>
      <color theme="1" tint="0.499984740745262"/>
      <name val="ＭＳ Ｐゴシック"/>
      <family val="3"/>
      <charset val="128"/>
    </font>
    <font>
      <b/>
      <sz val="14"/>
      <color rgb="FFFFFF00"/>
      <name val="ＭＳ Ｐゴシック"/>
      <family val="3"/>
      <charset val="128"/>
    </font>
    <font>
      <b/>
      <i/>
      <sz val="12"/>
      <color theme="1" tint="0.499984740745262"/>
      <name val="ＭＳ Ｐゴシック"/>
      <family val="3"/>
      <charset val="128"/>
    </font>
    <font>
      <b/>
      <sz val="18"/>
      <color rgb="FF00B0F0"/>
      <name val="ＭＳ Ｐゴシック"/>
      <family val="3"/>
      <charset val="128"/>
    </font>
    <font>
      <sz val="11"/>
      <color theme="0" tint="-0.14999847407452621"/>
      <name val="ＭＳ Ｐゴシック"/>
      <family val="3"/>
      <charset val="128"/>
    </font>
    <font>
      <i/>
      <sz val="18"/>
      <color theme="1" tint="0.499984740745262"/>
      <name val="ＭＳ Ｐゴシック"/>
      <family val="3"/>
      <charset val="128"/>
    </font>
    <font>
      <i/>
      <sz val="20"/>
      <color theme="1" tint="0.499984740745262"/>
      <name val="ＭＳ Ｐゴシック"/>
      <family val="3"/>
      <charset val="128"/>
    </font>
    <font>
      <i/>
      <u/>
      <sz val="12"/>
      <name val="ＭＳ Ｐゴシック"/>
      <family val="3"/>
      <charset val="128"/>
    </font>
    <font>
      <b/>
      <sz val="12"/>
      <color rgb="FFFFFF00"/>
      <name val="ＭＳ Ｐゴシック"/>
      <family val="3"/>
      <charset val="128"/>
      <scheme val="minor"/>
    </font>
    <font>
      <b/>
      <sz val="10"/>
      <color rgb="FFFF0000"/>
      <name val="ＭＳ Ｐゴシック"/>
      <family val="3"/>
      <charset val="128"/>
      <scheme val="minor"/>
    </font>
    <font>
      <b/>
      <i/>
      <sz val="12"/>
      <color rgb="FFCCFFFF"/>
      <name val="ＭＳ Ｐゴシック"/>
      <family val="3"/>
      <charset val="128"/>
    </font>
    <font>
      <b/>
      <sz val="12"/>
      <color rgb="FFCCFFFF"/>
      <name val="ＭＳ Ｐゴシック"/>
      <family val="3"/>
      <charset val="128"/>
    </font>
    <font>
      <u/>
      <sz val="12"/>
      <color theme="1" tint="0.499984740745262"/>
      <name val="ＭＳ Ｐゴシック"/>
      <family val="3"/>
      <charset val="128"/>
    </font>
    <font>
      <strike/>
      <sz val="12"/>
      <color theme="1" tint="0.499984740745262"/>
      <name val="ＭＳ Ｐゴシック"/>
      <family val="3"/>
      <charset val="128"/>
    </font>
    <font>
      <b/>
      <i/>
      <u/>
      <sz val="16"/>
      <color theme="0" tint="-0.34998626667073579"/>
      <name val="ＭＳ Ｐゴシック"/>
      <family val="3"/>
      <charset val="128"/>
    </font>
    <font>
      <u/>
      <sz val="18"/>
      <name val="ＭＳ Ｐゴシック"/>
      <family val="3"/>
      <charset val="128"/>
    </font>
    <font>
      <sz val="12"/>
      <color rgb="FFCCFFCC"/>
      <name val="ＭＳ Ｐゴシック"/>
      <family val="3"/>
      <charset val="128"/>
    </font>
  </fonts>
  <fills count="9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47"/>
        <bgColor indexed="64"/>
      </patternFill>
    </fill>
    <fill>
      <patternFill patternType="solid">
        <fgColor indexed="45"/>
        <bgColor indexed="64"/>
      </patternFill>
    </fill>
    <fill>
      <patternFill patternType="solid">
        <fgColor indexed="27"/>
        <bgColor indexed="41"/>
      </patternFill>
    </fill>
    <fill>
      <patternFill patternType="solid">
        <fgColor indexed="22"/>
        <bgColor indexed="31"/>
      </patternFill>
    </fill>
    <fill>
      <patternFill patternType="solid">
        <fgColor indexed="42"/>
        <bgColor indexed="27"/>
      </patternFill>
    </fill>
    <fill>
      <patternFill patternType="solid">
        <fgColor indexed="55"/>
        <bgColor indexed="64"/>
      </patternFill>
    </fill>
    <fill>
      <patternFill patternType="solid">
        <fgColor indexed="27"/>
        <bgColor indexed="64"/>
      </patternFill>
    </fill>
    <fill>
      <patternFill patternType="solid">
        <fgColor indexed="62"/>
        <bgColor indexed="64"/>
      </patternFill>
    </fill>
    <fill>
      <patternFill patternType="solid">
        <fgColor theme="8" tint="0.79998168889431442"/>
        <bgColor indexed="64"/>
      </patternFill>
    </fill>
    <fill>
      <patternFill patternType="solid">
        <fgColor rgb="FFCCFFCC"/>
        <bgColor indexed="64"/>
      </patternFill>
    </fill>
    <fill>
      <patternFill patternType="solid">
        <fgColor theme="0" tint="-0.249977111117893"/>
        <bgColor indexed="64"/>
      </patternFill>
    </fill>
    <fill>
      <patternFill patternType="solid">
        <fgColor rgb="FFFFFF99"/>
        <bgColor indexed="64"/>
      </patternFill>
    </fill>
    <fill>
      <patternFill patternType="solid">
        <fgColor rgb="FFFFC000"/>
        <bgColor indexed="64"/>
      </patternFill>
    </fill>
    <fill>
      <patternFill patternType="solid">
        <fgColor rgb="FFFF99CC"/>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00CC00"/>
        <bgColor indexed="64"/>
      </patternFill>
    </fill>
    <fill>
      <patternFill patternType="solid">
        <fgColor rgb="FFCCCCFF"/>
        <bgColor indexed="64"/>
      </patternFill>
    </fill>
    <fill>
      <patternFill patternType="solid">
        <fgColor theme="3" tint="0.79998168889431442"/>
        <bgColor indexed="64"/>
      </patternFill>
    </fill>
    <fill>
      <patternFill patternType="solid">
        <fgColor theme="0"/>
        <bgColor indexed="64"/>
      </patternFill>
    </fill>
    <fill>
      <patternFill patternType="solid">
        <fgColor theme="0" tint="-0.34998626667073579"/>
        <bgColor indexed="64"/>
      </patternFill>
    </fill>
    <fill>
      <patternFill patternType="solid">
        <fgColor rgb="FFCCFFFF"/>
        <bgColor indexed="64"/>
      </patternFill>
    </fill>
    <fill>
      <patternFill patternType="solid">
        <fgColor rgb="FFDAEEF3"/>
        <bgColor indexed="64"/>
      </patternFill>
    </fill>
    <fill>
      <patternFill patternType="solid">
        <fgColor theme="0" tint="-0.499984740745262"/>
        <bgColor indexed="64"/>
      </patternFill>
    </fill>
    <fill>
      <patternFill patternType="solid">
        <fgColor theme="2"/>
        <bgColor indexed="64"/>
      </patternFill>
    </fill>
    <fill>
      <patternFill patternType="solid">
        <fgColor indexed="31"/>
        <bgColor indexed="22"/>
      </patternFill>
    </fill>
    <fill>
      <patternFill patternType="solid">
        <fgColor indexed="45"/>
        <bgColor indexed="29"/>
      </patternFill>
    </fill>
    <fill>
      <patternFill patternType="solid">
        <fgColor indexed="46"/>
        <bgColor indexed="24"/>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18"/>
        <bgColor indexed="32"/>
      </patternFill>
    </fill>
    <fill>
      <patternFill patternType="solid">
        <fgColor indexed="55"/>
        <bgColor indexed="23"/>
      </patternFill>
    </fill>
    <fill>
      <patternFill patternType="solid">
        <fgColor indexed="26"/>
        <bgColor indexed="9"/>
      </patternFill>
    </fill>
    <fill>
      <patternFill patternType="solid">
        <fgColor indexed="43"/>
        <bgColor indexed="26"/>
      </patternFill>
    </fill>
    <fill>
      <patternFill patternType="solid">
        <fgColor rgb="FFFFFF00"/>
        <bgColor indexed="64"/>
      </patternFill>
    </fill>
    <fill>
      <patternFill patternType="solid">
        <fgColor theme="5" tint="0.59999389629810485"/>
        <bgColor indexed="64"/>
      </patternFill>
    </fill>
    <fill>
      <patternFill patternType="solid">
        <fgColor theme="0"/>
        <bgColor rgb="FF000000"/>
      </patternFill>
    </fill>
    <fill>
      <patternFill patternType="solid">
        <fgColor indexed="46"/>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theme="1" tint="0.499984740745262"/>
        <bgColor rgb="FF000000"/>
      </patternFill>
    </fill>
    <fill>
      <patternFill patternType="solid">
        <fgColor rgb="FFFF99FF"/>
        <bgColor indexed="64"/>
      </patternFill>
    </fill>
    <fill>
      <patternFill patternType="solid">
        <fgColor rgb="FFFFCC66"/>
        <bgColor indexed="64"/>
      </patternFill>
    </fill>
    <fill>
      <patternFill patternType="solid">
        <fgColor rgb="FFCCFFFF"/>
        <bgColor indexed="41"/>
      </patternFill>
    </fill>
    <fill>
      <patternFill patternType="solid">
        <fgColor rgb="FFCDFFCE"/>
        <bgColor indexed="64"/>
      </patternFill>
    </fill>
  </fills>
  <borders count="51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double">
        <color indexed="64"/>
      </left>
      <right style="hair">
        <color indexed="64"/>
      </right>
      <top/>
      <bottom style="thin">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style="thin">
        <color indexed="64"/>
      </bottom>
      <diagonal/>
    </border>
    <border>
      <left/>
      <right style="thin">
        <color indexed="64"/>
      </right>
      <top/>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hair">
        <color indexed="64"/>
      </left>
      <right style="double">
        <color indexed="64"/>
      </right>
      <top style="thin">
        <color indexed="64"/>
      </top>
      <bottom style="thin">
        <color indexed="64"/>
      </bottom>
      <diagonal/>
    </border>
    <border>
      <left style="medium">
        <color indexed="64"/>
      </left>
      <right/>
      <top style="medium">
        <color indexed="64"/>
      </top>
      <bottom style="thin">
        <color indexed="64"/>
      </bottom>
      <diagonal/>
    </border>
    <border>
      <left style="hair">
        <color indexed="64"/>
      </left>
      <right style="double">
        <color indexed="64"/>
      </right>
      <top/>
      <bottom style="thin">
        <color indexed="64"/>
      </bottom>
      <diagonal/>
    </border>
    <border>
      <left/>
      <right style="double">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8"/>
      </left>
      <right/>
      <top/>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8"/>
      </left>
      <right style="thin">
        <color indexed="8"/>
      </right>
      <top/>
      <bottom/>
      <diagonal/>
    </border>
    <border>
      <left/>
      <right style="double">
        <color indexed="8"/>
      </right>
      <top style="thin">
        <color indexed="64"/>
      </top>
      <bottom style="thin">
        <color indexed="64"/>
      </bottom>
      <diagonal/>
    </border>
    <border>
      <left/>
      <right/>
      <top/>
      <bottom style="double">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double">
        <color indexed="64"/>
      </left>
      <right style="hair">
        <color indexed="64"/>
      </right>
      <top/>
      <bottom/>
      <diagonal/>
    </border>
    <border>
      <left style="hair">
        <color indexed="64"/>
      </left>
      <right style="double">
        <color indexed="64"/>
      </right>
      <top/>
      <bottom/>
      <diagonal/>
    </border>
    <border>
      <left/>
      <right style="hair">
        <color indexed="64"/>
      </right>
      <top/>
      <bottom/>
      <diagonal/>
    </border>
    <border>
      <left style="hair">
        <color indexed="64"/>
      </left>
      <right/>
      <top/>
      <bottom/>
      <diagonal/>
    </border>
    <border>
      <left style="hair">
        <color indexed="8"/>
      </left>
      <right style="hair">
        <color indexed="8"/>
      </right>
      <top style="thin">
        <color indexed="64"/>
      </top>
      <bottom style="thin">
        <color indexed="64"/>
      </bottom>
      <diagonal/>
    </border>
    <border>
      <left style="double">
        <color indexed="64"/>
      </left>
      <right/>
      <top/>
      <bottom/>
      <diagonal/>
    </border>
    <border>
      <left style="thin">
        <color indexed="64"/>
      </left>
      <right style="thin">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double">
        <color indexed="64"/>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double">
        <color indexed="64"/>
      </left>
      <right style="thin">
        <color indexed="64"/>
      </right>
      <top/>
      <bottom/>
      <diagonal/>
    </border>
    <border>
      <left style="hair">
        <color indexed="8"/>
      </left>
      <right style="thin">
        <color indexed="8"/>
      </right>
      <top style="thin">
        <color indexed="64"/>
      </top>
      <bottom style="thin">
        <color indexed="64"/>
      </bottom>
      <diagonal/>
    </border>
    <border>
      <left/>
      <right/>
      <top style="thick">
        <color indexed="64"/>
      </top>
      <bottom style="thick">
        <color indexed="64"/>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hair">
        <color indexed="64"/>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bottom/>
      <diagonal/>
    </border>
    <border>
      <left style="double">
        <color indexed="64"/>
      </left>
      <right style="hair">
        <color indexed="64"/>
      </right>
      <top style="double">
        <color indexed="64"/>
      </top>
      <bottom/>
      <diagonal/>
    </border>
    <border>
      <left style="hair">
        <color indexed="64"/>
      </left>
      <right style="double">
        <color indexed="64"/>
      </right>
      <top style="double">
        <color indexed="64"/>
      </top>
      <bottom/>
      <diagonal/>
    </border>
    <border>
      <left style="double">
        <color indexed="64"/>
      </left>
      <right style="hair">
        <color indexed="64"/>
      </right>
      <top/>
      <bottom style="double">
        <color indexed="64"/>
      </bottom>
      <diagonal/>
    </border>
    <border>
      <left style="hair">
        <color indexed="64"/>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bottom/>
      <diagonal/>
    </border>
    <border>
      <left style="double">
        <color indexed="64"/>
      </left>
      <right style="double">
        <color indexed="64"/>
      </right>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right style="thin">
        <color indexed="8"/>
      </right>
      <top/>
      <bottom/>
      <diagonal/>
    </border>
    <border>
      <left style="thin">
        <color indexed="64"/>
      </left>
      <right style="hair">
        <color indexed="64"/>
      </right>
      <top/>
      <bottom style="dotted">
        <color indexed="64"/>
      </bottom>
      <diagonal/>
    </border>
    <border>
      <left style="hair">
        <color indexed="64"/>
      </left>
      <right style="double">
        <color indexed="64"/>
      </right>
      <top/>
      <bottom style="dotted">
        <color indexed="64"/>
      </bottom>
      <diagonal/>
    </border>
    <border>
      <left style="double">
        <color indexed="64"/>
      </left>
      <right/>
      <top style="thin">
        <color indexed="64"/>
      </top>
      <bottom style="double">
        <color theme="3"/>
      </bottom>
      <diagonal/>
    </border>
    <border>
      <left/>
      <right/>
      <top style="thin">
        <color indexed="64"/>
      </top>
      <bottom style="double">
        <color theme="3"/>
      </bottom>
      <diagonal/>
    </border>
    <border>
      <left/>
      <right style="thin">
        <color indexed="64"/>
      </right>
      <top style="thin">
        <color indexed="64"/>
      </top>
      <bottom style="double">
        <color theme="3"/>
      </bottom>
      <diagonal/>
    </border>
    <border>
      <left style="double">
        <color indexed="64"/>
      </left>
      <right/>
      <top style="double">
        <color theme="3"/>
      </top>
      <bottom/>
      <diagonal/>
    </border>
    <border>
      <left/>
      <right/>
      <top style="double">
        <color theme="3"/>
      </top>
      <bottom/>
      <diagonal/>
    </border>
    <border>
      <left/>
      <right style="double">
        <color indexed="64"/>
      </right>
      <top style="double">
        <color theme="3"/>
      </top>
      <bottom/>
      <diagonal/>
    </border>
    <border>
      <left style="double">
        <color indexed="64"/>
      </left>
      <right/>
      <top/>
      <bottom style="dotted">
        <color indexed="64"/>
      </bottom>
      <diagonal/>
    </border>
    <border>
      <left/>
      <right/>
      <top/>
      <bottom style="dotted">
        <color indexed="64"/>
      </bottom>
      <diagonal/>
    </border>
    <border>
      <left/>
      <right style="double">
        <color indexed="64"/>
      </right>
      <top/>
      <bottom style="dotted">
        <color indexed="64"/>
      </bottom>
      <diagonal/>
    </border>
    <border>
      <left style="double">
        <color indexed="64"/>
      </left>
      <right style="double">
        <color indexed="64"/>
      </right>
      <top style="double">
        <color indexed="64"/>
      </top>
      <bottom style="double">
        <color indexed="64"/>
      </bottom>
      <diagonal/>
    </border>
    <border>
      <left style="thin">
        <color auto="1"/>
      </left>
      <right/>
      <top/>
      <bottom/>
      <diagonal/>
    </border>
    <border>
      <left style="double">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diagonal/>
    </border>
    <border>
      <left style="thin">
        <color indexed="64"/>
      </left>
      <right style="hair">
        <color indexed="64"/>
      </right>
      <top/>
      <bottom style="double">
        <color indexed="64"/>
      </bottom>
      <diagonal/>
    </border>
    <border>
      <left style="double">
        <color indexed="64"/>
      </left>
      <right style="double">
        <color indexed="64"/>
      </right>
      <top/>
      <bottom style="double">
        <color indexed="64"/>
      </bottom>
      <diagonal/>
    </border>
    <border>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hair">
        <color indexed="18"/>
      </bottom>
      <diagonal/>
    </border>
    <border>
      <left style="hair">
        <color indexed="18"/>
      </left>
      <right/>
      <top/>
      <bottom style="hair">
        <color indexed="18"/>
      </bottom>
      <diagonal/>
    </border>
    <border>
      <left/>
      <right style="hair">
        <color indexed="18"/>
      </right>
      <top/>
      <bottom style="hair">
        <color indexed="18"/>
      </bottom>
      <diagonal/>
    </border>
    <border>
      <left style="hair">
        <color indexed="18"/>
      </left>
      <right/>
      <top/>
      <bottom/>
      <diagonal/>
    </border>
    <border>
      <left/>
      <right style="hair">
        <color indexed="18"/>
      </right>
      <top/>
      <bottom/>
      <diagonal/>
    </border>
    <border>
      <left/>
      <right/>
      <top style="hair">
        <color indexed="18"/>
      </top>
      <bottom/>
      <diagonal/>
    </border>
    <border>
      <left style="hair">
        <color indexed="18"/>
      </left>
      <right/>
      <top style="hair">
        <color indexed="18"/>
      </top>
      <bottom/>
      <diagonal/>
    </border>
    <border>
      <left/>
      <right style="hair">
        <color indexed="18"/>
      </right>
      <top style="hair">
        <color indexed="18"/>
      </top>
      <bottom/>
      <diagonal/>
    </border>
    <border>
      <left style="hair">
        <color indexed="63"/>
      </left>
      <right style="double">
        <color indexed="22"/>
      </right>
      <top style="hair">
        <color indexed="63"/>
      </top>
      <bottom style="double">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000000"/>
      </left>
      <right style="thin">
        <color rgb="FF000000"/>
      </right>
      <top style="thin">
        <color rgb="FF000000"/>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thin">
        <color rgb="FF000000"/>
      </bottom>
      <diagonal/>
    </border>
    <border>
      <left/>
      <right/>
      <top style="thin">
        <color indexed="64"/>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hair">
        <color rgb="FF000000"/>
      </left>
      <right style="hair">
        <color indexed="64"/>
      </right>
      <top style="thin">
        <color rgb="FF000000"/>
      </top>
      <bottom style="thin">
        <color rgb="FF00000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double">
        <color indexed="64"/>
      </left>
      <right/>
      <top style="thin">
        <color indexed="64"/>
      </top>
      <bottom/>
      <diagonal/>
    </border>
    <border>
      <left style="double">
        <color indexed="64"/>
      </left>
      <right style="double">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4"/>
      </left>
      <right style="thin">
        <color indexed="64"/>
      </right>
      <top style="thin">
        <color indexed="64"/>
      </top>
      <bottom/>
      <diagonal/>
    </border>
    <border>
      <left style="double">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style="double">
        <color indexed="64"/>
      </right>
      <top style="thin">
        <color indexed="64"/>
      </top>
      <bottom style="thin">
        <color indexed="64"/>
      </bottom>
      <diagonal/>
    </border>
    <border>
      <left style="hair">
        <color indexed="64"/>
      </left>
      <right style="double">
        <color indexed="64"/>
      </right>
      <top style="thin">
        <color indexed="64"/>
      </top>
      <bottom/>
      <diagonal/>
    </border>
    <border>
      <left style="double">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double">
        <color indexed="8"/>
      </left>
      <right/>
      <top style="thin">
        <color indexed="64"/>
      </top>
      <bottom/>
      <diagonal/>
    </border>
    <border>
      <left style="double">
        <color indexed="8"/>
      </left>
      <right style="thin">
        <color indexed="8"/>
      </right>
      <top style="thin">
        <color indexed="64"/>
      </top>
      <bottom/>
      <diagonal/>
    </border>
    <border>
      <left style="double">
        <color indexed="8"/>
      </left>
      <right/>
      <top style="thin">
        <color indexed="64"/>
      </top>
      <bottom style="thin">
        <color indexed="64"/>
      </bottom>
      <diagonal/>
    </border>
    <border>
      <left/>
      <right style="thin">
        <color indexed="8"/>
      </right>
      <top style="thin">
        <color indexed="64"/>
      </top>
      <bottom style="thin">
        <color indexed="64"/>
      </bottom>
      <diagonal/>
    </border>
    <border>
      <left/>
      <right style="hair">
        <color indexed="8"/>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8"/>
      </bottom>
      <diagonal/>
    </border>
    <border>
      <left/>
      <right style="double">
        <color indexed="8"/>
      </right>
      <top style="thin">
        <color indexed="64"/>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4"/>
      </left>
      <right style="double">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8"/>
      </left>
      <right style="double">
        <color indexed="8"/>
      </right>
      <top style="thin">
        <color indexed="64"/>
      </top>
      <bottom style="thin">
        <color indexed="64"/>
      </bottom>
      <diagonal/>
    </border>
    <border>
      <left style="double">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auto="1"/>
      </left>
      <right style="double">
        <color auto="1"/>
      </right>
      <top/>
      <bottom style="thin">
        <color indexed="64"/>
      </bottom>
      <diagonal/>
    </border>
    <border>
      <left style="double">
        <color indexed="64"/>
      </left>
      <right style="medium">
        <color indexed="64"/>
      </right>
      <top/>
      <bottom style="thin">
        <color indexed="64"/>
      </bottom>
      <diagonal/>
    </border>
    <border>
      <left style="medium">
        <color indexed="64"/>
      </left>
      <right/>
      <top/>
      <bottom style="thin">
        <color indexed="64"/>
      </bottom>
      <diagonal/>
    </border>
    <border>
      <left/>
      <right style="hair">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8"/>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hair">
        <color indexed="64"/>
      </right>
      <top/>
      <bottom style="thin">
        <color indexed="64"/>
      </bottom>
      <diagonal/>
    </border>
    <border>
      <left/>
      <right style="double">
        <color indexed="64"/>
      </right>
      <top/>
      <bottom style="thin">
        <color indexed="64"/>
      </bottom>
      <diagonal/>
    </border>
    <border>
      <left/>
      <right/>
      <top style="thin">
        <color indexed="64"/>
      </top>
      <bottom/>
      <diagonal/>
    </border>
    <border>
      <left style="thin">
        <color auto="1"/>
      </left>
      <right style="thin">
        <color indexed="64"/>
      </right>
      <top style="thin">
        <color auto="1"/>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auto="1"/>
      </left>
      <right/>
      <top/>
      <bottom style="thin">
        <color auto="1"/>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auto="1"/>
      </left>
      <right style="thin">
        <color indexed="64"/>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hair">
        <color indexed="64"/>
      </right>
      <top style="thin">
        <color indexed="64"/>
      </top>
      <bottom/>
      <diagonal/>
    </border>
    <border>
      <left/>
      <right style="double">
        <color indexed="64"/>
      </right>
      <top style="thin">
        <color indexed="64"/>
      </top>
      <bottom/>
      <diagonal/>
    </border>
    <border>
      <left style="thin">
        <color indexed="64"/>
      </left>
      <right style="thin">
        <color indexed="64"/>
      </right>
      <top/>
      <bottom style="thin">
        <color indexed="8"/>
      </bottom>
      <diagonal/>
    </border>
    <border>
      <left style="thin">
        <color indexed="64"/>
      </left>
      <right style="double">
        <color indexed="64"/>
      </right>
      <top/>
      <bottom style="thin">
        <color indexed="8"/>
      </bottom>
      <diagonal/>
    </border>
    <border>
      <left style="double">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double">
        <color indexed="64"/>
      </left>
      <right style="double">
        <color indexed="64"/>
      </right>
      <top/>
      <bottom style="thin">
        <color indexed="8"/>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8"/>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hair">
        <color indexed="8"/>
      </left>
      <right style="double">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64"/>
      </top>
      <bottom/>
      <diagonal/>
    </border>
    <border>
      <left style="double">
        <color indexed="8"/>
      </left>
      <right style="double">
        <color indexed="8"/>
      </right>
      <top style="thin">
        <color indexed="8"/>
      </top>
      <bottom/>
      <diagonal/>
    </border>
    <border>
      <left style="double">
        <color indexed="8"/>
      </left>
      <right style="double">
        <color indexed="8"/>
      </right>
      <top/>
      <bottom style="thin">
        <color indexed="64"/>
      </bottom>
      <diagonal/>
    </border>
    <border>
      <left style="thin">
        <color indexed="8"/>
      </left>
      <right/>
      <top/>
      <bottom style="thin">
        <color indexed="8"/>
      </bottom>
      <diagonal/>
    </border>
    <border>
      <left/>
      <right style="double">
        <color indexed="8"/>
      </right>
      <top/>
      <bottom style="thin">
        <color indexed="8"/>
      </bottom>
      <diagonal/>
    </border>
    <border>
      <left/>
      <right style="thin">
        <color indexed="64"/>
      </right>
      <top/>
      <bottom style="thin">
        <color indexed="64"/>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right/>
      <top style="thin">
        <color indexed="8"/>
      </top>
      <bottom style="thin">
        <color indexed="8"/>
      </bottom>
      <diagonal/>
    </border>
    <border>
      <left style="thin">
        <color indexed="8"/>
      </left>
      <right style="double">
        <color indexed="8"/>
      </right>
      <top style="thin">
        <color indexed="8"/>
      </top>
      <bottom/>
      <diagonal/>
    </border>
    <border>
      <left style="double">
        <color indexed="8"/>
      </left>
      <right/>
      <top style="thin">
        <color indexed="8"/>
      </top>
      <bottom/>
      <diagonal/>
    </border>
    <border>
      <left style="thin">
        <color indexed="8"/>
      </left>
      <right/>
      <top style="thin">
        <color indexed="8"/>
      </top>
      <bottom style="thin">
        <color indexed="8"/>
      </bottom>
      <diagonal/>
    </border>
    <border>
      <left/>
      <right style="double">
        <color indexed="8"/>
      </right>
      <top style="thin">
        <color indexed="8"/>
      </top>
      <bottom style="thin">
        <color indexed="8"/>
      </bottom>
      <diagonal/>
    </border>
    <border>
      <left style="double">
        <color indexed="8"/>
      </left>
      <right style="thin">
        <color indexed="8"/>
      </right>
      <top style="thin">
        <color indexed="8"/>
      </top>
      <bottom/>
      <diagonal/>
    </border>
    <border>
      <left style="thin">
        <color indexed="8"/>
      </left>
      <right style="thin">
        <color indexed="8"/>
      </right>
      <top/>
      <bottom style="thin">
        <color indexed="64"/>
      </bottom>
      <diagonal/>
    </border>
    <border>
      <left style="thin">
        <color indexed="8"/>
      </left>
      <right style="double">
        <color indexed="8"/>
      </right>
      <top/>
      <bottom style="thin">
        <color indexed="64"/>
      </bottom>
      <diagonal/>
    </border>
    <border>
      <left style="double">
        <color indexed="8"/>
      </left>
      <right/>
      <top/>
      <bottom style="thin">
        <color indexed="64"/>
      </bottom>
      <diagonal/>
    </border>
    <border>
      <left/>
      <right style="thin">
        <color indexed="8"/>
      </right>
      <top/>
      <bottom style="thin">
        <color indexed="64"/>
      </bottom>
      <diagonal/>
    </border>
    <border>
      <left style="hair">
        <color indexed="8"/>
      </left>
      <right style="hair">
        <color indexed="8"/>
      </right>
      <top style="thin">
        <color indexed="8"/>
      </top>
      <bottom style="thin">
        <color indexed="8"/>
      </bottom>
      <diagonal/>
    </border>
    <border>
      <left style="hair">
        <color indexed="8"/>
      </left>
      <right style="double">
        <color indexed="8"/>
      </right>
      <top style="thin">
        <color indexed="8"/>
      </top>
      <bottom style="thin">
        <color indexed="8"/>
      </bottom>
      <diagonal/>
    </border>
    <border>
      <left style="double">
        <color indexed="8"/>
      </left>
      <right style="thin">
        <color indexed="8"/>
      </right>
      <top/>
      <bottom style="thin">
        <color indexed="64"/>
      </bottom>
      <diagonal/>
    </border>
    <border>
      <left/>
      <right/>
      <top/>
      <bottom style="thin">
        <color indexed="64"/>
      </bottom>
      <diagonal/>
    </border>
    <border>
      <left style="double">
        <color indexed="64"/>
      </left>
      <right/>
      <top/>
      <bottom style="thin">
        <color indexed="64"/>
      </bottom>
      <diagonal/>
    </border>
    <border>
      <left style="thin">
        <color indexed="64"/>
      </left>
      <right style="hair">
        <color indexed="64"/>
      </right>
      <top/>
      <bottom style="thin">
        <color indexed="64"/>
      </bottom>
      <diagonal/>
    </border>
    <border>
      <left/>
      <right style="double">
        <color indexed="64"/>
      </right>
      <top/>
      <bottom style="thin">
        <color indexed="64"/>
      </bottom>
      <diagonal/>
    </border>
    <border>
      <left style="thin">
        <color indexed="8"/>
      </left>
      <right style="thin">
        <color indexed="8"/>
      </right>
      <top style="thin">
        <color indexed="8"/>
      </top>
      <bottom style="thin">
        <color indexed="8"/>
      </bottom>
      <diagonal/>
    </border>
    <border>
      <left style="double">
        <color indexed="8"/>
      </left>
      <right style="double">
        <color indexed="8"/>
      </right>
      <top style="thin">
        <color indexed="8"/>
      </top>
      <bottom/>
      <diagonal/>
    </border>
    <border>
      <left style="double">
        <color indexed="8"/>
      </left>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right style="double">
        <color indexed="8"/>
      </right>
      <top style="thin">
        <color indexed="64"/>
      </top>
      <bottom/>
      <diagonal/>
    </border>
    <border>
      <left/>
      <right/>
      <top style="thin">
        <color indexed="64"/>
      </top>
      <bottom/>
      <diagonal/>
    </border>
    <border>
      <left/>
      <right style="thin">
        <color indexed="8"/>
      </right>
      <top style="thin">
        <color indexed="64"/>
      </top>
      <bottom/>
      <diagonal/>
    </border>
    <border>
      <left style="thin">
        <color indexed="8"/>
      </left>
      <right style="hair">
        <color indexed="8"/>
      </right>
      <top style="thin">
        <color indexed="64"/>
      </top>
      <bottom/>
      <diagonal/>
    </border>
    <border>
      <left style="thin">
        <color indexed="8"/>
      </left>
      <right/>
      <top style="thin">
        <color indexed="64"/>
      </top>
      <bottom/>
      <diagonal/>
    </border>
    <border>
      <left/>
      <right style="double">
        <color indexed="8"/>
      </right>
      <top style="thin">
        <color indexed="64"/>
      </top>
      <bottom/>
      <diagonal/>
    </border>
    <border>
      <left/>
      <right/>
      <top style="thin">
        <color indexed="64"/>
      </top>
      <bottom/>
      <diagonal/>
    </border>
    <border>
      <left/>
      <right style="thin">
        <color indexed="8"/>
      </right>
      <top style="thin">
        <color indexed="64"/>
      </top>
      <bottom/>
      <diagonal/>
    </border>
    <border>
      <left style="thin">
        <color auto="1"/>
      </left>
      <right style="thin">
        <color indexed="64"/>
      </right>
      <top style="thin">
        <color auto="1"/>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auto="1"/>
      </left>
      <right/>
      <top/>
      <bottom style="thin">
        <color auto="1"/>
      </bottom>
      <diagonal/>
    </border>
    <border>
      <left/>
      <right style="double">
        <color indexed="64"/>
      </right>
      <top/>
      <bottom style="thin">
        <color indexed="64"/>
      </bottom>
      <diagonal/>
    </border>
    <border>
      <left style="thin">
        <color indexed="8"/>
      </left>
      <right/>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top style="thin">
        <color indexed="64"/>
      </top>
      <bottom style="thin">
        <color indexed="64"/>
      </bottom>
      <diagonal/>
    </border>
    <border>
      <left style="thin">
        <color auto="1"/>
      </left>
      <right style="thin">
        <color indexed="64"/>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style="hair">
        <color indexed="64"/>
      </right>
      <top/>
      <bottom style="thin">
        <color indexed="64"/>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style="thin">
        <color indexed="64"/>
      </right>
      <top/>
      <bottom style="thin">
        <color indexed="64"/>
      </bottom>
      <diagonal/>
    </border>
    <border>
      <left/>
      <right style="hair">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8"/>
      </left>
      <right style="thin">
        <color indexed="8"/>
      </right>
      <top/>
      <bottom style="thin">
        <color indexed="64"/>
      </bottom>
      <diagonal/>
    </border>
    <border>
      <left style="thin">
        <color indexed="64"/>
      </left>
      <right style="double">
        <color indexed="8"/>
      </right>
      <top/>
      <bottom style="thin">
        <color indexed="8"/>
      </bottom>
      <diagonal/>
    </border>
    <border>
      <left/>
      <right style="hair">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double">
        <color indexed="64"/>
      </right>
      <top style="thin">
        <color indexed="64"/>
      </top>
      <bottom/>
      <diagonal/>
    </border>
    <border>
      <left style="thin">
        <color indexed="8"/>
      </left>
      <right style="double">
        <color indexed="64"/>
      </right>
      <top style="thin">
        <color indexed="8"/>
      </top>
      <bottom style="thin">
        <color indexed="64"/>
      </bottom>
      <diagonal/>
    </border>
    <border>
      <left style="hair">
        <color indexed="8"/>
      </left>
      <right style="thin">
        <color indexed="8"/>
      </right>
      <top style="thin">
        <color indexed="8"/>
      </top>
      <bottom style="thin">
        <color indexed="64"/>
      </bottom>
      <diagonal/>
    </border>
    <border>
      <left style="hair">
        <color indexed="8"/>
      </left>
      <right style="double">
        <color indexed="8"/>
      </right>
      <top style="thin">
        <color indexed="8"/>
      </top>
      <bottom style="thin">
        <color indexed="64"/>
      </bottom>
      <diagonal/>
    </border>
    <border>
      <left style="thin">
        <color rgb="FF000000"/>
      </left>
      <right style="thin">
        <color indexed="64"/>
      </right>
      <top style="thin">
        <color rgb="FF000000"/>
      </top>
      <bottom style="thin">
        <color indexed="64"/>
      </bottom>
      <diagonal/>
    </border>
    <border>
      <left style="thin">
        <color indexed="8"/>
      </left>
      <right style="thin">
        <color indexed="64"/>
      </right>
      <top style="thin">
        <color indexed="8"/>
      </top>
      <bottom style="thin">
        <color indexed="8"/>
      </bottom>
      <diagonal/>
    </border>
    <border>
      <left style="thin">
        <color indexed="64"/>
      </left>
      <right style="double">
        <color indexed="8"/>
      </right>
      <top style="thin">
        <color indexed="8"/>
      </top>
      <bottom style="thin">
        <color indexed="8"/>
      </bottom>
      <diagonal/>
    </border>
    <border>
      <left/>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style="double">
        <color indexed="8"/>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hair">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double">
        <color indexed="8"/>
      </right>
      <top style="thin">
        <color indexed="8"/>
      </top>
      <bottom style="thin">
        <color indexed="8"/>
      </bottom>
      <diagonal/>
    </border>
    <border>
      <left style="double">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hair">
        <color indexed="8"/>
      </right>
      <top style="thin">
        <color indexed="8"/>
      </top>
      <bottom style="thin">
        <color indexed="8"/>
      </bottom>
      <diagonal/>
    </border>
    <border>
      <left/>
      <right/>
      <top style="thin">
        <color indexed="8"/>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8"/>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8"/>
      </right>
      <top/>
      <bottom style="thin">
        <color indexed="8"/>
      </bottom>
      <diagonal/>
    </border>
    <border>
      <left style="thin">
        <color indexed="64"/>
      </left>
      <right style="thin">
        <color indexed="64"/>
      </right>
      <top style="thin">
        <color indexed="8"/>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57549">
    <xf numFmtId="0" fontId="0" fillId="0" borderId="0"/>
    <xf numFmtId="0" fontId="56" fillId="2" borderId="0" applyNumberFormat="0" applyBorder="0" applyAlignment="0" applyProtection="0">
      <alignment vertical="center"/>
    </xf>
    <xf numFmtId="0" fontId="36" fillId="2" borderId="0" applyNumberFormat="0" applyBorder="0" applyAlignment="0" applyProtection="0">
      <alignment vertical="center"/>
    </xf>
    <xf numFmtId="0" fontId="56" fillId="3" borderId="0" applyNumberFormat="0" applyBorder="0" applyAlignment="0" applyProtection="0">
      <alignment vertical="center"/>
    </xf>
    <xf numFmtId="0" fontId="36" fillId="3" borderId="0" applyNumberFormat="0" applyBorder="0" applyAlignment="0" applyProtection="0">
      <alignment vertical="center"/>
    </xf>
    <xf numFmtId="0" fontId="56" fillId="4" borderId="0" applyNumberFormat="0" applyBorder="0" applyAlignment="0" applyProtection="0">
      <alignment vertical="center"/>
    </xf>
    <xf numFmtId="0" fontId="36" fillId="4" borderId="0" applyNumberFormat="0" applyBorder="0" applyAlignment="0" applyProtection="0">
      <alignment vertical="center"/>
    </xf>
    <xf numFmtId="0" fontId="56" fillId="5" borderId="0" applyNumberFormat="0" applyBorder="0" applyAlignment="0" applyProtection="0">
      <alignment vertical="center"/>
    </xf>
    <xf numFmtId="0" fontId="36" fillId="5" borderId="0" applyNumberFormat="0" applyBorder="0" applyAlignment="0" applyProtection="0">
      <alignment vertical="center"/>
    </xf>
    <xf numFmtId="0" fontId="56" fillId="6" borderId="0" applyNumberFormat="0" applyBorder="0" applyAlignment="0" applyProtection="0">
      <alignment vertical="center"/>
    </xf>
    <xf numFmtId="0" fontId="36" fillId="6" borderId="0" applyNumberFormat="0" applyBorder="0" applyAlignment="0" applyProtection="0">
      <alignment vertical="center"/>
    </xf>
    <xf numFmtId="0" fontId="56" fillId="7" borderId="0" applyNumberFormat="0" applyBorder="0" applyAlignment="0" applyProtection="0">
      <alignment vertical="center"/>
    </xf>
    <xf numFmtId="0" fontId="36" fillId="7" borderId="0" applyNumberFormat="0" applyBorder="0" applyAlignment="0" applyProtection="0">
      <alignment vertical="center"/>
    </xf>
    <xf numFmtId="0" fontId="56" fillId="8" borderId="0" applyNumberFormat="0" applyBorder="0" applyAlignment="0" applyProtection="0">
      <alignment vertical="center"/>
    </xf>
    <xf numFmtId="0" fontId="36" fillId="8" borderId="0" applyNumberFormat="0" applyBorder="0" applyAlignment="0" applyProtection="0">
      <alignment vertical="center"/>
    </xf>
    <xf numFmtId="0" fontId="56" fillId="9" borderId="0" applyNumberFormat="0" applyBorder="0" applyAlignment="0" applyProtection="0">
      <alignment vertical="center"/>
    </xf>
    <xf numFmtId="0" fontId="36" fillId="9" borderId="0" applyNumberFormat="0" applyBorder="0" applyAlignment="0" applyProtection="0">
      <alignment vertical="center"/>
    </xf>
    <xf numFmtId="0" fontId="56" fillId="10" borderId="0" applyNumberFormat="0" applyBorder="0" applyAlignment="0" applyProtection="0">
      <alignment vertical="center"/>
    </xf>
    <xf numFmtId="0" fontId="36" fillId="10" borderId="0" applyNumberFormat="0" applyBorder="0" applyAlignment="0" applyProtection="0">
      <alignment vertical="center"/>
    </xf>
    <xf numFmtId="0" fontId="56" fillId="5" borderId="0" applyNumberFormat="0" applyBorder="0" applyAlignment="0" applyProtection="0">
      <alignment vertical="center"/>
    </xf>
    <xf numFmtId="0" fontId="36" fillId="5" borderId="0" applyNumberFormat="0" applyBorder="0" applyAlignment="0" applyProtection="0">
      <alignment vertical="center"/>
    </xf>
    <xf numFmtId="0" fontId="56" fillId="8" borderId="0" applyNumberFormat="0" applyBorder="0" applyAlignment="0" applyProtection="0">
      <alignment vertical="center"/>
    </xf>
    <xf numFmtId="0" fontId="36" fillId="8" borderId="0" applyNumberFormat="0" applyBorder="0" applyAlignment="0" applyProtection="0">
      <alignment vertical="center"/>
    </xf>
    <xf numFmtId="0" fontId="56" fillId="11" borderId="0" applyNumberFormat="0" applyBorder="0" applyAlignment="0" applyProtection="0">
      <alignment vertical="center"/>
    </xf>
    <xf numFmtId="0" fontId="36" fillId="11" borderId="0" applyNumberFormat="0" applyBorder="0" applyAlignment="0" applyProtection="0">
      <alignment vertical="center"/>
    </xf>
    <xf numFmtId="0" fontId="57" fillId="12" borderId="0" applyNumberFormat="0" applyBorder="0" applyAlignment="0" applyProtection="0">
      <alignment vertical="center"/>
    </xf>
    <xf numFmtId="0" fontId="57" fillId="9" borderId="0" applyNumberFormat="0" applyBorder="0" applyAlignment="0" applyProtection="0">
      <alignment vertical="center"/>
    </xf>
    <xf numFmtId="0" fontId="57" fillId="10" borderId="0" applyNumberFormat="0" applyBorder="0" applyAlignment="0" applyProtection="0">
      <alignment vertical="center"/>
    </xf>
    <xf numFmtId="0" fontId="57" fillId="13" borderId="0" applyNumberFormat="0" applyBorder="0" applyAlignment="0" applyProtection="0">
      <alignment vertical="center"/>
    </xf>
    <xf numFmtId="0" fontId="57" fillId="14" borderId="0" applyNumberFormat="0" applyBorder="0" applyAlignment="0" applyProtection="0">
      <alignment vertical="center"/>
    </xf>
    <xf numFmtId="0" fontId="57" fillId="15" borderId="0" applyNumberFormat="0" applyBorder="0" applyAlignment="0" applyProtection="0">
      <alignment vertical="center"/>
    </xf>
    <xf numFmtId="0" fontId="58" fillId="0" borderId="0"/>
    <xf numFmtId="0" fontId="57" fillId="16" borderId="0" applyNumberFormat="0" applyBorder="0" applyAlignment="0" applyProtection="0">
      <alignment vertical="center"/>
    </xf>
    <xf numFmtId="0" fontId="57" fillId="17" borderId="0" applyNumberFormat="0" applyBorder="0" applyAlignment="0" applyProtection="0">
      <alignment vertical="center"/>
    </xf>
    <xf numFmtId="0" fontId="57" fillId="18" borderId="0" applyNumberFormat="0" applyBorder="0" applyAlignment="0" applyProtection="0">
      <alignment vertical="center"/>
    </xf>
    <xf numFmtId="0" fontId="57" fillId="13" borderId="0" applyNumberFormat="0" applyBorder="0" applyAlignment="0" applyProtection="0">
      <alignment vertical="center"/>
    </xf>
    <xf numFmtId="0" fontId="57" fillId="14" borderId="0" applyNumberFormat="0" applyBorder="0" applyAlignment="0" applyProtection="0">
      <alignment vertical="center"/>
    </xf>
    <xf numFmtId="0" fontId="57" fillId="19" borderId="0" applyNumberFormat="0" applyBorder="0" applyAlignment="0" applyProtection="0">
      <alignment vertical="center"/>
    </xf>
    <xf numFmtId="0" fontId="59" fillId="0" borderId="0" applyNumberFormat="0" applyFill="0" applyBorder="0" applyAlignment="0" applyProtection="0">
      <alignment vertical="center"/>
    </xf>
    <xf numFmtId="0" fontId="60" fillId="20" borderId="1" applyNumberFormat="0" applyAlignment="0" applyProtection="0">
      <alignment vertical="center"/>
    </xf>
    <xf numFmtId="0" fontId="61" fillId="21" borderId="0" applyNumberFormat="0" applyBorder="0" applyAlignment="0" applyProtection="0">
      <alignment vertical="center"/>
    </xf>
    <xf numFmtId="0" fontId="42" fillId="0" borderId="0" applyNumberFormat="0" applyFill="0" applyBorder="0" applyAlignment="0" applyProtection="0">
      <alignment vertical="top"/>
      <protection locked="0"/>
    </xf>
    <xf numFmtId="0" fontId="37" fillId="22" borderId="2" applyNumberFormat="0" applyFont="0" applyAlignment="0" applyProtection="0">
      <alignment vertical="center"/>
    </xf>
    <xf numFmtId="0" fontId="62" fillId="0" borderId="3" applyNumberFormat="0" applyFill="0" applyAlignment="0" applyProtection="0">
      <alignment vertical="center"/>
    </xf>
    <xf numFmtId="0" fontId="63" fillId="3" borderId="0" applyNumberFormat="0" applyBorder="0" applyAlignment="0" applyProtection="0">
      <alignment vertical="center"/>
    </xf>
    <xf numFmtId="0" fontId="64" fillId="23" borderId="4" applyNumberFormat="0" applyAlignment="0" applyProtection="0">
      <alignment vertical="center"/>
    </xf>
    <xf numFmtId="0" fontId="55" fillId="0" borderId="0" applyNumberFormat="0" applyFill="0" applyBorder="0" applyAlignment="0" applyProtection="0">
      <alignment vertical="center"/>
    </xf>
    <xf numFmtId="0" fontId="65" fillId="0" borderId="5" applyNumberFormat="0" applyFill="0" applyAlignment="0" applyProtection="0">
      <alignment vertical="center"/>
    </xf>
    <xf numFmtId="0" fontId="66" fillId="0" borderId="6" applyNumberFormat="0" applyFill="0" applyAlignment="0" applyProtection="0">
      <alignment vertical="center"/>
    </xf>
    <xf numFmtId="0" fontId="67" fillId="0" borderId="7" applyNumberFormat="0" applyFill="0" applyAlignment="0" applyProtection="0">
      <alignment vertical="center"/>
    </xf>
    <xf numFmtId="0" fontId="67" fillId="0" borderId="0" applyNumberFormat="0" applyFill="0" applyBorder="0" applyAlignment="0" applyProtection="0">
      <alignment vertical="center"/>
    </xf>
    <xf numFmtId="0" fontId="68" fillId="0" borderId="8" applyNumberFormat="0" applyFill="0" applyAlignment="0" applyProtection="0">
      <alignment vertical="center"/>
    </xf>
    <xf numFmtId="0" fontId="69" fillId="23" borderId="9" applyNumberFormat="0" applyAlignment="0" applyProtection="0">
      <alignment vertical="center"/>
    </xf>
    <xf numFmtId="0" fontId="70" fillId="0" borderId="0" applyNumberFormat="0" applyFill="0" applyBorder="0" applyAlignment="0" applyProtection="0">
      <alignment vertical="center"/>
    </xf>
    <xf numFmtId="8" fontId="37" fillId="0" borderId="0" applyFont="0" applyFill="0" applyBorder="0" applyAlignment="0" applyProtection="0"/>
    <xf numFmtId="0" fontId="71" fillId="7" borderId="4" applyNumberFormat="0" applyAlignment="0" applyProtection="0">
      <alignment vertical="center"/>
    </xf>
    <xf numFmtId="0" fontId="37" fillId="0" borderId="0" applyBorder="0">
      <alignment vertical="center"/>
    </xf>
    <xf numFmtId="0" fontId="37" fillId="0" borderId="0">
      <alignment vertical="center"/>
    </xf>
    <xf numFmtId="0" fontId="72" fillId="0" borderId="0"/>
    <xf numFmtId="0" fontId="73" fillId="4" borderId="0" applyNumberFormat="0" applyBorder="0" applyAlignment="0" applyProtection="0">
      <alignment vertical="center"/>
    </xf>
    <xf numFmtId="38" fontId="37" fillId="0" borderId="0" applyFont="0" applyFill="0" applyBorder="0" applyAlignment="0" applyProtection="0"/>
    <xf numFmtId="40" fontId="37" fillId="0" borderId="0" applyFont="0" applyFill="0" applyBorder="0" applyAlignment="0" applyProtection="0"/>
    <xf numFmtId="6" fontId="37" fillId="0" borderId="0" applyFont="0" applyFill="0" applyBorder="0" applyAlignment="0" applyProtection="0"/>
    <xf numFmtId="8" fontId="37" fillId="0" borderId="0" applyFont="0" applyFill="0" applyBorder="0" applyAlignment="0" applyProtection="0"/>
    <xf numFmtId="0" fontId="37" fillId="0" borderId="0"/>
    <xf numFmtId="0" fontId="37" fillId="0" borderId="0">
      <alignment vertical="center"/>
    </xf>
    <xf numFmtId="38" fontId="37" fillId="0" borderId="0" applyFill="0" applyBorder="0" applyProtection="0">
      <alignment vertical="center"/>
    </xf>
    <xf numFmtId="0" fontId="37" fillId="0" borderId="0">
      <alignment vertical="center"/>
    </xf>
    <xf numFmtId="0" fontId="208" fillId="0" borderId="0">
      <alignment vertical="center"/>
    </xf>
    <xf numFmtId="0" fontId="211" fillId="0" borderId="0" applyNumberFormat="0" applyFill="0" applyBorder="0" applyAlignment="0" applyProtection="0">
      <alignment vertical="center"/>
    </xf>
    <xf numFmtId="0" fontId="37" fillId="0" borderId="0">
      <alignment vertical="center"/>
    </xf>
    <xf numFmtId="0" fontId="212" fillId="55" borderId="0" applyNumberFormat="0" applyBorder="0" applyAlignment="0" applyProtection="0"/>
    <xf numFmtId="0" fontId="212" fillId="55" borderId="0" applyNumberFormat="0" applyBorder="0" applyAlignment="0" applyProtection="0"/>
    <xf numFmtId="0" fontId="212" fillId="55" borderId="0" applyNumberFormat="0" applyBorder="0" applyAlignment="0" applyProtection="0"/>
    <xf numFmtId="0" fontId="212" fillId="55" borderId="0" applyNumberFormat="0" applyBorder="0" applyAlignment="0" applyProtection="0"/>
    <xf numFmtId="0" fontId="212" fillId="55" borderId="0" applyNumberFormat="0" applyBorder="0" applyAlignment="0" applyProtection="0"/>
    <xf numFmtId="0" fontId="212" fillId="56" borderId="0" applyNumberFormat="0" applyBorder="0" applyAlignment="0" applyProtection="0"/>
    <xf numFmtId="0" fontId="212" fillId="56" borderId="0" applyNumberFormat="0" applyBorder="0" applyAlignment="0" applyProtection="0"/>
    <xf numFmtId="0" fontId="212" fillId="56" borderId="0" applyNumberFormat="0" applyBorder="0" applyAlignment="0" applyProtection="0"/>
    <xf numFmtId="0" fontId="212" fillId="56" borderId="0" applyNumberFormat="0" applyBorder="0" applyAlignment="0" applyProtection="0"/>
    <xf numFmtId="0" fontId="212" fillId="56" borderId="0" applyNumberFormat="0" applyBorder="0" applyAlignment="0" applyProtection="0"/>
    <xf numFmtId="0" fontId="212" fillId="34" borderId="0" applyNumberFormat="0" applyBorder="0" applyAlignment="0" applyProtection="0"/>
    <xf numFmtId="0" fontId="212" fillId="34" borderId="0" applyNumberFormat="0" applyBorder="0" applyAlignment="0" applyProtection="0"/>
    <xf numFmtId="0" fontId="212" fillId="34" borderId="0" applyNumberFormat="0" applyBorder="0" applyAlignment="0" applyProtection="0"/>
    <xf numFmtId="0" fontId="212" fillId="34" borderId="0" applyNumberFormat="0" applyBorder="0" applyAlignment="0" applyProtection="0"/>
    <xf numFmtId="0" fontId="212" fillId="34" borderId="0" applyNumberFormat="0" applyBorder="0" applyAlignment="0" applyProtection="0"/>
    <xf numFmtId="0" fontId="212" fillId="57" borderId="0" applyNumberFormat="0" applyBorder="0" applyAlignment="0" applyProtection="0"/>
    <xf numFmtId="0" fontId="212" fillId="57" borderId="0" applyNumberFormat="0" applyBorder="0" applyAlignment="0" applyProtection="0"/>
    <xf numFmtId="0" fontId="212" fillId="57" borderId="0" applyNumberFormat="0" applyBorder="0" applyAlignment="0" applyProtection="0"/>
    <xf numFmtId="0" fontId="212" fillId="57" borderId="0" applyNumberFormat="0" applyBorder="0" applyAlignment="0" applyProtection="0"/>
    <xf numFmtId="0" fontId="212" fillId="57" borderId="0" applyNumberFormat="0" applyBorder="0" applyAlignment="0" applyProtection="0"/>
    <xf numFmtId="0" fontId="212" fillId="32" borderId="0" applyNumberFormat="0" applyBorder="0" applyAlignment="0" applyProtection="0"/>
    <xf numFmtId="0" fontId="212" fillId="32" borderId="0" applyNumberFormat="0" applyBorder="0" applyAlignment="0" applyProtection="0"/>
    <xf numFmtId="0" fontId="212" fillId="32" borderId="0" applyNumberFormat="0" applyBorder="0" applyAlignment="0" applyProtection="0"/>
    <xf numFmtId="0" fontId="212" fillId="32" borderId="0" applyNumberFormat="0" applyBorder="0" applyAlignment="0" applyProtection="0"/>
    <xf numFmtId="0" fontId="212" fillId="32" borderId="0" applyNumberFormat="0" applyBorder="0" applyAlignment="0" applyProtection="0"/>
    <xf numFmtId="0" fontId="212" fillId="58" borderId="0" applyNumberFormat="0" applyBorder="0" applyAlignment="0" applyProtection="0"/>
    <xf numFmtId="0" fontId="212" fillId="58" borderId="0" applyNumberFormat="0" applyBorder="0" applyAlignment="0" applyProtection="0"/>
    <xf numFmtId="0" fontId="212" fillId="58" borderId="0" applyNumberFormat="0" applyBorder="0" applyAlignment="0" applyProtection="0"/>
    <xf numFmtId="0" fontId="212" fillId="58" borderId="0" applyNumberFormat="0" applyBorder="0" applyAlignment="0" applyProtection="0"/>
    <xf numFmtId="0" fontId="212" fillId="58" borderId="0" applyNumberFormat="0" applyBorder="0" applyAlignment="0" applyProtection="0"/>
    <xf numFmtId="0" fontId="212" fillId="55" borderId="0" applyNumberFormat="0" applyBorder="0" applyAlignment="0" applyProtection="0"/>
    <xf numFmtId="0" fontId="212" fillId="55" borderId="0" applyNumberFormat="0" applyBorder="0" applyAlignment="0" applyProtection="0"/>
    <xf numFmtId="0" fontId="212" fillId="56" borderId="0" applyNumberFormat="0" applyBorder="0" applyAlignment="0" applyProtection="0"/>
    <xf numFmtId="0" fontId="212" fillId="56" borderId="0" applyNumberFormat="0" applyBorder="0" applyAlignment="0" applyProtection="0"/>
    <xf numFmtId="0" fontId="212" fillId="34" borderId="0" applyNumberFormat="0" applyBorder="0" applyAlignment="0" applyProtection="0"/>
    <xf numFmtId="0" fontId="212" fillId="34" borderId="0" applyNumberFormat="0" applyBorder="0" applyAlignment="0" applyProtection="0"/>
    <xf numFmtId="0" fontId="212" fillId="57" borderId="0" applyNumberFormat="0" applyBorder="0" applyAlignment="0" applyProtection="0"/>
    <xf numFmtId="0" fontId="212" fillId="57" borderId="0" applyNumberFormat="0" applyBorder="0" applyAlignment="0" applyProtection="0"/>
    <xf numFmtId="0" fontId="212" fillId="32" borderId="0" applyNumberFormat="0" applyBorder="0" applyAlignment="0" applyProtection="0"/>
    <xf numFmtId="0" fontId="212" fillId="32" borderId="0" applyNumberFormat="0" applyBorder="0" applyAlignment="0" applyProtection="0"/>
    <xf numFmtId="0" fontId="212" fillId="58" borderId="0" applyNumberFormat="0" applyBorder="0" applyAlignment="0" applyProtection="0"/>
    <xf numFmtId="0" fontId="212" fillId="58"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2" fillId="60" borderId="0" applyNumberFormat="0" applyBorder="0" applyAlignment="0" applyProtection="0"/>
    <xf numFmtId="0" fontId="212" fillId="60" borderId="0" applyNumberFormat="0" applyBorder="0" applyAlignment="0" applyProtection="0"/>
    <xf numFmtId="0" fontId="212" fillId="60" borderId="0" applyNumberFormat="0" applyBorder="0" applyAlignment="0" applyProtection="0"/>
    <xf numFmtId="0" fontId="212" fillId="60" borderId="0" applyNumberFormat="0" applyBorder="0" applyAlignment="0" applyProtection="0"/>
    <xf numFmtId="0" fontId="212" fillId="60" borderId="0" applyNumberFormat="0" applyBorder="0" applyAlignment="0" applyProtection="0"/>
    <xf numFmtId="0" fontId="212" fillId="61" borderId="0" applyNumberFormat="0" applyBorder="0" applyAlignment="0" applyProtection="0"/>
    <xf numFmtId="0" fontId="212" fillId="61" borderId="0" applyNumberFormat="0" applyBorder="0" applyAlignment="0" applyProtection="0"/>
    <xf numFmtId="0" fontId="212" fillId="61" borderId="0" applyNumberFormat="0" applyBorder="0" applyAlignment="0" applyProtection="0"/>
    <xf numFmtId="0" fontId="212" fillId="61" borderId="0" applyNumberFormat="0" applyBorder="0" applyAlignment="0" applyProtection="0"/>
    <xf numFmtId="0" fontId="212" fillId="61" borderId="0" applyNumberFormat="0" applyBorder="0" applyAlignment="0" applyProtection="0"/>
    <xf numFmtId="0" fontId="212" fillId="57" borderId="0" applyNumberFormat="0" applyBorder="0" applyAlignment="0" applyProtection="0"/>
    <xf numFmtId="0" fontId="212" fillId="57" borderId="0" applyNumberFormat="0" applyBorder="0" applyAlignment="0" applyProtection="0"/>
    <xf numFmtId="0" fontId="212" fillId="57" borderId="0" applyNumberFormat="0" applyBorder="0" applyAlignment="0" applyProtection="0"/>
    <xf numFmtId="0" fontId="212" fillId="57" borderId="0" applyNumberFormat="0" applyBorder="0" applyAlignment="0" applyProtection="0"/>
    <xf numFmtId="0" fontId="212" fillId="57"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2" fillId="62" borderId="0" applyNumberFormat="0" applyBorder="0" applyAlignment="0" applyProtection="0"/>
    <xf numFmtId="0" fontId="212" fillId="62" borderId="0" applyNumberFormat="0" applyBorder="0" applyAlignment="0" applyProtection="0"/>
    <xf numFmtId="0" fontId="212" fillId="62" borderId="0" applyNumberFormat="0" applyBorder="0" applyAlignment="0" applyProtection="0"/>
    <xf numFmtId="0" fontId="212" fillId="62" borderId="0" applyNumberFormat="0" applyBorder="0" applyAlignment="0" applyProtection="0"/>
    <xf numFmtId="0" fontId="212" fillId="62"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2" fillId="60" borderId="0" applyNumberFormat="0" applyBorder="0" applyAlignment="0" applyProtection="0"/>
    <xf numFmtId="0" fontId="212" fillId="60" borderId="0" applyNumberFormat="0" applyBorder="0" applyAlignment="0" applyProtection="0"/>
    <xf numFmtId="0" fontId="212" fillId="61" borderId="0" applyNumberFormat="0" applyBorder="0" applyAlignment="0" applyProtection="0"/>
    <xf numFmtId="0" fontId="212" fillId="61" borderId="0" applyNumberFormat="0" applyBorder="0" applyAlignment="0" applyProtection="0"/>
    <xf numFmtId="0" fontId="212" fillId="57" borderId="0" applyNumberFormat="0" applyBorder="0" applyAlignment="0" applyProtection="0"/>
    <xf numFmtId="0" fontId="212" fillId="57"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2" fillId="62" borderId="0" applyNumberFormat="0" applyBorder="0" applyAlignment="0" applyProtection="0"/>
    <xf numFmtId="0" fontId="212" fillId="62" borderId="0" applyNumberFormat="0" applyBorder="0" applyAlignment="0" applyProtection="0"/>
    <xf numFmtId="0" fontId="213" fillId="63" borderId="0" applyNumberFormat="0" applyBorder="0" applyAlignment="0" applyProtection="0"/>
    <xf numFmtId="0" fontId="213" fillId="63" borderId="0" applyNumberFormat="0" applyBorder="0" applyAlignment="0" applyProtection="0"/>
    <xf numFmtId="0" fontId="213" fillId="63" borderId="0" applyNumberFormat="0" applyBorder="0" applyAlignment="0" applyProtection="0"/>
    <xf numFmtId="0" fontId="213" fillId="63" borderId="0" applyNumberFormat="0" applyBorder="0" applyAlignment="0" applyProtection="0"/>
    <xf numFmtId="0" fontId="213" fillId="63" borderId="0" applyNumberFormat="0" applyBorder="0" applyAlignment="0" applyProtection="0"/>
    <xf numFmtId="0" fontId="213" fillId="60" borderId="0" applyNumberFormat="0" applyBorder="0" applyAlignment="0" applyProtection="0"/>
    <xf numFmtId="0" fontId="213" fillId="60" borderId="0" applyNumberFormat="0" applyBorder="0" applyAlignment="0" applyProtection="0"/>
    <xf numFmtId="0" fontId="213" fillId="60" borderId="0" applyNumberFormat="0" applyBorder="0" applyAlignment="0" applyProtection="0"/>
    <xf numFmtId="0" fontId="213" fillId="60" borderId="0" applyNumberFormat="0" applyBorder="0" applyAlignment="0" applyProtection="0"/>
    <xf numFmtId="0" fontId="213" fillId="60" borderId="0" applyNumberFormat="0" applyBorder="0" applyAlignment="0" applyProtection="0"/>
    <xf numFmtId="0" fontId="213" fillId="61" borderId="0" applyNumberFormat="0" applyBorder="0" applyAlignment="0" applyProtection="0"/>
    <xf numFmtId="0" fontId="213" fillId="61" borderId="0" applyNumberFormat="0" applyBorder="0" applyAlignment="0" applyProtection="0"/>
    <xf numFmtId="0" fontId="213" fillId="61" borderId="0" applyNumberFormat="0" applyBorder="0" applyAlignment="0" applyProtection="0"/>
    <xf numFmtId="0" fontId="213" fillId="61" borderId="0" applyNumberFormat="0" applyBorder="0" applyAlignment="0" applyProtection="0"/>
    <xf numFmtId="0" fontId="213" fillId="61"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6" borderId="0" applyNumberFormat="0" applyBorder="0" applyAlignment="0" applyProtection="0"/>
    <xf numFmtId="0" fontId="213" fillId="66" borderId="0" applyNumberFormat="0" applyBorder="0" applyAlignment="0" applyProtection="0"/>
    <xf numFmtId="0" fontId="213" fillId="66" borderId="0" applyNumberFormat="0" applyBorder="0" applyAlignment="0" applyProtection="0"/>
    <xf numFmtId="0" fontId="213" fillId="66" borderId="0" applyNumberFormat="0" applyBorder="0" applyAlignment="0" applyProtection="0"/>
    <xf numFmtId="0" fontId="213" fillId="66" borderId="0" applyNumberFormat="0" applyBorder="0" applyAlignment="0" applyProtection="0"/>
    <xf numFmtId="0" fontId="213" fillId="63" borderId="0" applyNumberFormat="0" applyBorder="0" applyAlignment="0" applyProtection="0"/>
    <xf numFmtId="0" fontId="213" fillId="63" borderId="0" applyNumberFormat="0" applyBorder="0" applyAlignment="0" applyProtection="0"/>
    <xf numFmtId="0" fontId="213" fillId="60" borderId="0" applyNumberFormat="0" applyBorder="0" applyAlignment="0" applyProtection="0"/>
    <xf numFmtId="0" fontId="213" fillId="60" borderId="0" applyNumberFormat="0" applyBorder="0" applyAlignment="0" applyProtection="0"/>
    <xf numFmtId="0" fontId="213" fillId="61" borderId="0" applyNumberFormat="0" applyBorder="0" applyAlignment="0" applyProtection="0"/>
    <xf numFmtId="0" fontId="213" fillId="61"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6" borderId="0" applyNumberFormat="0" applyBorder="0" applyAlignment="0" applyProtection="0"/>
    <xf numFmtId="0" fontId="213" fillId="66"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4" fillId="0" borderId="0" applyNumberFormat="0" applyFill="0" applyBorder="0" applyAlignment="0" applyProtection="0"/>
    <xf numFmtId="0" fontId="215" fillId="71" borderId="0" applyBorder="0" applyProtection="0">
      <alignment vertical="center"/>
    </xf>
    <xf numFmtId="0" fontId="216" fillId="56" borderId="0" applyNumberFormat="0" applyBorder="0" applyAlignment="0" applyProtection="0"/>
    <xf numFmtId="0" fontId="216" fillId="56" borderId="0" applyNumberFormat="0" applyBorder="0" applyAlignment="0" applyProtection="0"/>
    <xf numFmtId="0" fontId="217" fillId="33" borderId="4" applyNumberFormat="0" applyAlignment="0" applyProtection="0"/>
    <xf numFmtId="0" fontId="217" fillId="33" borderId="4" applyNumberFormat="0" applyAlignment="0" applyProtection="0"/>
    <xf numFmtId="0" fontId="217" fillId="33" borderId="4" applyNumberFormat="0" applyAlignment="0" applyProtection="0"/>
    <xf numFmtId="0" fontId="217" fillId="33" borderId="4" applyNumberFormat="0" applyAlignment="0" applyProtection="0"/>
    <xf numFmtId="0" fontId="217" fillId="33" borderId="4" applyNumberFormat="0" applyAlignment="0" applyProtection="0"/>
    <xf numFmtId="0" fontId="217" fillId="33" borderId="4" applyNumberFormat="0" applyAlignment="0" applyProtection="0"/>
    <xf numFmtId="0" fontId="217" fillId="33" borderId="4" applyNumberFormat="0" applyAlignment="0" applyProtection="0"/>
    <xf numFmtId="0" fontId="218" fillId="32" borderId="0" applyBorder="0" applyProtection="0">
      <alignment horizontal="right" vertical="center" wrapText="1"/>
    </xf>
    <xf numFmtId="0" fontId="218" fillId="32" borderId="138" applyProtection="0">
      <alignment horizontal="right" vertical="center" wrapText="1"/>
    </xf>
    <xf numFmtId="0" fontId="218" fillId="32" borderId="139" applyProtection="0">
      <alignment horizontal="right" vertical="center" wrapText="1"/>
    </xf>
    <xf numFmtId="0" fontId="218" fillId="32" borderId="140" applyProtection="0">
      <alignment horizontal="right" vertical="center" wrapText="1"/>
    </xf>
    <xf numFmtId="0" fontId="218" fillId="32" borderId="141" applyProtection="0">
      <alignment horizontal="right" vertical="center" wrapText="1"/>
    </xf>
    <xf numFmtId="0" fontId="218" fillId="32" borderId="142" applyProtection="0">
      <alignment horizontal="right" vertical="center" wrapText="1"/>
    </xf>
    <xf numFmtId="0" fontId="218" fillId="32" borderId="143" applyProtection="0">
      <alignment horizontal="right" vertical="center" wrapText="1"/>
    </xf>
    <xf numFmtId="0" fontId="218" fillId="32" borderId="144" applyProtection="0">
      <alignment horizontal="right" vertical="center" wrapText="1"/>
    </xf>
    <xf numFmtId="0" fontId="218" fillId="32" borderId="145" applyProtection="0">
      <alignment horizontal="right" vertical="center" wrapText="1"/>
    </xf>
    <xf numFmtId="0" fontId="219" fillId="0" borderId="3" applyNumberFormat="0" applyFill="0" applyAlignment="0" applyProtection="0"/>
    <xf numFmtId="0" fontId="220" fillId="72" borderId="1" applyNumberFormat="0" applyAlignment="0" applyProtection="0"/>
    <xf numFmtId="0" fontId="220" fillId="72" borderId="1" applyNumberFormat="0" applyAlignment="0" applyProtection="0"/>
    <xf numFmtId="0" fontId="221" fillId="32" borderId="0" applyBorder="0" applyProtection="0">
      <alignment horizontal="right" wrapText="1"/>
    </xf>
    <xf numFmtId="0" fontId="58" fillId="73" borderId="2" applyNumberFormat="0" applyAlignment="0" applyProtection="0"/>
    <xf numFmtId="0" fontId="58" fillId="73" borderId="2" applyNumberFormat="0" applyAlignment="0" applyProtection="0"/>
    <xf numFmtId="0" fontId="58" fillId="73" borderId="2" applyNumberFormat="0" applyAlignment="0" applyProtection="0"/>
    <xf numFmtId="0" fontId="58" fillId="73" borderId="2" applyNumberFormat="0" applyAlignment="0" applyProtection="0"/>
    <xf numFmtId="0" fontId="58" fillId="73" borderId="2" applyNumberFormat="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9" fontId="58" fillId="0" borderId="0" applyFill="0" applyBorder="0" applyAlignment="0" applyProtection="0"/>
    <xf numFmtId="189"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0" fontId="222" fillId="58" borderId="4" applyNumberFormat="0" applyAlignment="0" applyProtection="0"/>
    <xf numFmtId="0" fontId="222" fillId="58" borderId="4" applyNumberFormat="0" applyAlignment="0" applyProtection="0"/>
    <xf numFmtId="0" fontId="222" fillId="58" borderId="4" applyNumberFormat="0" applyAlignment="0" applyProtection="0"/>
    <xf numFmtId="0" fontId="222" fillId="58" borderId="4" applyNumberFormat="0" applyAlignment="0" applyProtection="0"/>
    <xf numFmtId="0" fontId="222" fillId="58" borderId="4" applyNumberFormat="0" applyAlignment="0" applyProtection="0"/>
    <xf numFmtId="188" fontId="58" fillId="0" borderId="0" applyFill="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4" fillId="34" borderId="0" applyNumberFormat="0" applyBorder="0" applyAlignment="0" applyProtection="0"/>
    <xf numFmtId="0" fontId="224" fillId="34" borderId="0" applyNumberFormat="0" applyBorder="0" applyAlignment="0" applyProtection="0"/>
    <xf numFmtId="0" fontId="225" fillId="0" borderId="5" applyNumberFormat="0" applyFill="0" applyAlignment="0" applyProtection="0"/>
    <xf numFmtId="0" fontId="225" fillId="0" borderId="5" applyNumberFormat="0" applyFill="0" applyAlignment="0" applyProtection="0"/>
    <xf numFmtId="0" fontId="226" fillId="0" borderId="6" applyNumberFormat="0" applyFill="0" applyAlignment="0" applyProtection="0"/>
    <xf numFmtId="0" fontId="226" fillId="0" borderId="6" applyNumberFormat="0" applyFill="0" applyAlignment="0" applyProtection="0"/>
    <xf numFmtId="0" fontId="227" fillId="0" borderId="7" applyNumberFormat="0" applyFill="0" applyAlignment="0" applyProtection="0"/>
    <xf numFmtId="0" fontId="227" fillId="0" borderId="7" applyNumberFormat="0" applyFill="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190" fontId="58" fillId="73" borderId="146">
      <alignment vertical="center"/>
      <protection locked="0"/>
    </xf>
    <xf numFmtId="0" fontId="222" fillId="58" borderId="4" applyNumberFormat="0" applyAlignment="0" applyProtection="0"/>
    <xf numFmtId="0" fontId="222" fillId="58" borderId="4" applyNumberFormat="0" applyAlignment="0" applyProtection="0"/>
    <xf numFmtId="0" fontId="216" fillId="56" borderId="0" applyNumberFormat="0" applyBorder="0" applyAlignment="0" applyProtection="0"/>
    <xf numFmtId="0" fontId="216" fillId="56" borderId="0" applyNumberFormat="0" applyBorder="0" applyAlignment="0" applyProtection="0"/>
    <xf numFmtId="0" fontId="216" fillId="56" borderId="0" applyNumberFormat="0" applyBorder="0" applyAlignment="0" applyProtection="0"/>
    <xf numFmtId="0" fontId="216" fillId="56" borderId="0" applyNumberFormat="0" applyBorder="0" applyAlignment="0" applyProtection="0"/>
    <xf numFmtId="0" fontId="216" fillId="56" borderId="0" applyNumberFormat="0" applyBorder="0" applyAlignment="0" applyProtection="0"/>
    <xf numFmtId="0" fontId="219" fillId="0" borderId="3" applyNumberFormat="0" applyFill="0" applyAlignment="0" applyProtection="0"/>
    <xf numFmtId="0" fontId="219" fillId="0" borderId="3" applyNumberFormat="0" applyFill="0" applyAlignment="0" applyProtection="0"/>
    <xf numFmtId="0" fontId="230" fillId="74" borderId="0" applyNumberFormat="0" applyBorder="0" applyAlignment="0" applyProtection="0"/>
    <xf numFmtId="0" fontId="230" fillId="74" borderId="0" applyNumberFormat="0" applyBorder="0" applyAlignment="0" applyProtection="0"/>
    <xf numFmtId="0" fontId="230" fillId="74" borderId="0" applyNumberFormat="0" applyBorder="0" applyAlignment="0" applyProtection="0"/>
    <xf numFmtId="0" fontId="230" fillId="74" borderId="0" applyNumberFormat="0" applyBorder="0" applyAlignment="0" applyProtection="0"/>
    <xf numFmtId="0" fontId="230" fillId="74" borderId="0" applyNumberFormat="0" applyBorder="0" applyAlignment="0" applyProtection="0"/>
    <xf numFmtId="0" fontId="230" fillId="74" borderId="0" applyNumberFormat="0" applyBorder="0" applyAlignment="0" applyProtection="0"/>
    <xf numFmtId="0" fontId="230" fillId="74" borderId="0" applyNumberFormat="0" applyBorder="0" applyAlignment="0" applyProtection="0"/>
    <xf numFmtId="0" fontId="58" fillId="0" borderId="0"/>
    <xf numFmtId="0" fontId="58" fillId="0" borderId="0"/>
    <xf numFmtId="0" fontId="210" fillId="0" borderId="0"/>
    <xf numFmtId="0" fontId="58" fillId="0" borderId="0"/>
    <xf numFmtId="0" fontId="58" fillId="0" borderId="0"/>
    <xf numFmtId="0" fontId="58" fillId="0" borderId="0"/>
    <xf numFmtId="0" fontId="58" fillId="0" borderId="0"/>
    <xf numFmtId="0" fontId="58" fillId="0" borderId="0"/>
    <xf numFmtId="0" fontId="58" fillId="0" borderId="0"/>
    <xf numFmtId="0" fontId="231" fillId="0" borderId="0"/>
    <xf numFmtId="0" fontId="231" fillId="0" borderId="0"/>
    <xf numFmtId="0" fontId="231" fillId="0" borderId="0"/>
    <xf numFmtId="0" fontId="58" fillId="0" borderId="0"/>
    <xf numFmtId="0" fontId="58" fillId="0" borderId="0"/>
    <xf numFmtId="0" fontId="58" fillId="0" borderId="0"/>
    <xf numFmtId="0" fontId="58" fillId="0" borderId="0"/>
    <xf numFmtId="0" fontId="58" fillId="0" borderId="0"/>
    <xf numFmtId="0" fontId="58" fillId="0" borderId="0"/>
    <xf numFmtId="0" fontId="36" fillId="0" borderId="0"/>
    <xf numFmtId="0" fontId="212" fillId="0" borderId="0"/>
    <xf numFmtId="0" fontId="58" fillId="0" borderId="0"/>
    <xf numFmtId="0" fontId="58" fillId="0" borderId="0"/>
    <xf numFmtId="0" fontId="58" fillId="0" borderId="0"/>
    <xf numFmtId="0" fontId="58" fillId="0" borderId="0"/>
    <xf numFmtId="0" fontId="58" fillId="73" borderId="2" applyNumberFormat="0" applyAlignment="0" applyProtection="0"/>
    <xf numFmtId="0" fontId="58" fillId="73" borderId="2" applyNumberFormat="0" applyAlignment="0" applyProtection="0"/>
    <xf numFmtId="0" fontId="232" fillId="33" borderId="9" applyNumberFormat="0" applyAlignment="0" applyProtection="0"/>
    <xf numFmtId="0" fontId="232" fillId="33" borderId="9" applyNumberFormat="0" applyAlignment="0" applyProtection="0"/>
    <xf numFmtId="0" fontId="224" fillId="34" borderId="0" applyNumberFormat="0" applyBorder="0" applyAlignment="0" applyProtection="0"/>
    <xf numFmtId="0" fontId="224" fillId="34" borderId="0" applyNumberFormat="0" applyBorder="0" applyAlignment="0" applyProtection="0"/>
    <xf numFmtId="0" fontId="224" fillId="34" borderId="0" applyNumberFormat="0" applyBorder="0" applyAlignment="0" applyProtection="0"/>
    <xf numFmtId="0" fontId="224" fillId="34" borderId="0" applyNumberFormat="0" applyBorder="0" applyAlignment="0" applyProtection="0"/>
    <xf numFmtId="0" fontId="224" fillId="34" borderId="0" applyNumberFormat="0" applyBorder="0" applyAlignment="0" applyProtection="0"/>
    <xf numFmtId="0" fontId="232" fillId="33" borderId="9" applyNumberFormat="0" applyAlignment="0" applyProtection="0"/>
    <xf numFmtId="0" fontId="232" fillId="33" borderId="9" applyNumberFormat="0" applyAlignment="0" applyProtection="0"/>
    <xf numFmtId="0" fontId="232" fillId="33" borderId="9" applyNumberFormat="0" applyAlignment="0" applyProtection="0"/>
    <xf numFmtId="0" fontId="232" fillId="33" borderId="9" applyNumberFormat="0" applyAlignment="0" applyProtection="0"/>
    <xf numFmtId="0" fontId="232" fillId="33" borderId="9" applyNumberFormat="0" applyAlignment="0" applyProtection="0"/>
    <xf numFmtId="0" fontId="22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25" fillId="0" borderId="5" applyNumberFormat="0" applyFill="0" applyAlignment="0" applyProtection="0"/>
    <xf numFmtId="0" fontId="226" fillId="0" borderId="6" applyNumberFormat="0" applyFill="0" applyAlignment="0" applyProtection="0"/>
    <xf numFmtId="0" fontId="227" fillId="0" borderId="7" applyNumberFormat="0" applyFill="0" applyAlignment="0" applyProtection="0"/>
    <xf numFmtId="0" fontId="227" fillId="0" borderId="0" applyNumberFormat="0" applyFill="0" applyBorder="0" applyAlignment="0" applyProtection="0"/>
    <xf numFmtId="0" fontId="234" fillId="0" borderId="8" applyNumberFormat="0" applyFill="0" applyAlignment="0" applyProtection="0"/>
    <xf numFmtId="0" fontId="234" fillId="0" borderId="8" applyNumberFormat="0" applyFill="0" applyAlignment="0" applyProtection="0"/>
    <xf numFmtId="0" fontId="220" fillId="72" borderId="1" applyNumberFormat="0" applyAlignment="0" applyProtection="0"/>
    <xf numFmtId="0" fontId="220" fillId="72" borderId="1" applyNumberFormat="0" applyAlignment="0" applyProtection="0"/>
    <xf numFmtId="0" fontId="220" fillId="72" borderId="1" applyNumberFormat="0" applyAlignment="0" applyProtection="0"/>
    <xf numFmtId="0" fontId="220" fillId="72" borderId="1" applyNumberFormat="0" applyAlignment="0" applyProtection="0"/>
    <xf numFmtId="0" fontId="220" fillId="72" borderId="1" applyNumberFormat="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187" fontId="58" fillId="0" borderId="0" applyFont="0" applyFill="0" applyBorder="0" applyAlignment="0" applyProtection="0"/>
    <xf numFmtId="0" fontId="58" fillId="0" borderId="0"/>
    <xf numFmtId="0" fontId="208"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alignment vertical="center"/>
    </xf>
    <xf numFmtId="0" fontId="37" fillId="0" borderId="0">
      <alignment vertical="center"/>
    </xf>
    <xf numFmtId="0" fontId="257" fillId="0" borderId="0" applyNumberFormat="0" applyFill="0" applyBorder="0" applyAlignment="0" applyProtection="0"/>
    <xf numFmtId="0" fontId="37" fillId="0" borderId="0">
      <alignment vertical="center"/>
    </xf>
    <xf numFmtId="0" fontId="258" fillId="0" borderId="0" applyNumberFormat="0" applyFill="0" applyBorder="0" applyAlignment="0" applyProtection="0">
      <alignment vertical="top"/>
      <protection locked="0"/>
    </xf>
    <xf numFmtId="0" fontId="37" fillId="0" borderId="0">
      <alignment vertical="center"/>
    </xf>
    <xf numFmtId="0" fontId="36" fillId="2" borderId="0" applyNumberFormat="0" applyBorder="0" applyAlignment="0" applyProtection="0">
      <alignment vertical="center"/>
    </xf>
    <xf numFmtId="0" fontId="36" fillId="3" borderId="0" applyNumberFormat="0" applyBorder="0" applyAlignment="0" applyProtection="0">
      <alignment vertical="center"/>
    </xf>
    <xf numFmtId="0" fontId="36" fillId="4" borderId="0" applyNumberFormat="0" applyBorder="0" applyAlignment="0" applyProtection="0">
      <alignment vertical="center"/>
    </xf>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36" fillId="5" borderId="0" applyNumberFormat="0" applyBorder="0" applyAlignment="0" applyProtection="0">
      <alignment vertical="center"/>
    </xf>
    <xf numFmtId="0" fontId="36" fillId="8" borderId="0" applyNumberFormat="0" applyBorder="0" applyAlignment="0" applyProtection="0">
      <alignment vertical="center"/>
    </xf>
    <xf numFmtId="0" fontId="36" fillId="11" borderId="0" applyNumberFormat="0" applyBorder="0" applyAlignment="0" applyProtection="0">
      <alignment vertical="center"/>
    </xf>
    <xf numFmtId="0" fontId="57" fillId="12" borderId="0" applyNumberFormat="0" applyBorder="0" applyAlignment="0" applyProtection="0">
      <alignment vertical="center"/>
    </xf>
    <xf numFmtId="0" fontId="57" fillId="9" borderId="0" applyNumberFormat="0" applyBorder="0" applyAlignment="0" applyProtection="0">
      <alignment vertical="center"/>
    </xf>
    <xf numFmtId="0" fontId="57" fillId="10" borderId="0" applyNumberFormat="0" applyBorder="0" applyAlignment="0" applyProtection="0">
      <alignment vertical="center"/>
    </xf>
    <xf numFmtId="0" fontId="57" fillId="13" borderId="0" applyNumberFormat="0" applyBorder="0" applyAlignment="0" applyProtection="0">
      <alignment vertical="center"/>
    </xf>
    <xf numFmtId="0" fontId="57" fillId="14" borderId="0" applyNumberFormat="0" applyBorder="0" applyAlignment="0" applyProtection="0">
      <alignment vertical="center"/>
    </xf>
    <xf numFmtId="0" fontId="57" fillId="15" borderId="0" applyNumberFormat="0" applyBorder="0" applyAlignment="0" applyProtection="0">
      <alignment vertical="center"/>
    </xf>
    <xf numFmtId="38" fontId="37" fillId="0" borderId="0" applyFill="0" applyBorder="0" applyProtection="0">
      <alignment vertical="center"/>
    </xf>
    <xf numFmtId="0" fontId="57" fillId="16" borderId="0" applyNumberFormat="0" applyBorder="0" applyAlignment="0" applyProtection="0">
      <alignment vertical="center"/>
    </xf>
    <xf numFmtId="0" fontId="57" fillId="17" borderId="0" applyNumberFormat="0" applyBorder="0" applyAlignment="0" applyProtection="0">
      <alignment vertical="center"/>
    </xf>
    <xf numFmtId="0" fontId="57" fillId="18" borderId="0" applyNumberFormat="0" applyBorder="0" applyAlignment="0" applyProtection="0">
      <alignment vertical="center"/>
    </xf>
    <xf numFmtId="0" fontId="57" fillId="13" borderId="0" applyNumberFormat="0" applyBorder="0" applyAlignment="0" applyProtection="0">
      <alignment vertical="center"/>
    </xf>
    <xf numFmtId="0" fontId="57" fillId="14" borderId="0" applyNumberFormat="0" applyBorder="0" applyAlignment="0" applyProtection="0">
      <alignment vertical="center"/>
    </xf>
    <xf numFmtId="0" fontId="57" fillId="19" borderId="0" applyNumberFormat="0" applyBorder="0" applyAlignment="0" applyProtection="0">
      <alignment vertical="center"/>
    </xf>
    <xf numFmtId="0" fontId="59" fillId="0" borderId="0" applyNumberFormat="0" applyFill="0" applyBorder="0" applyAlignment="0" applyProtection="0">
      <alignment vertical="center"/>
    </xf>
    <xf numFmtId="0" fontId="60" fillId="20" borderId="1" applyNumberFormat="0" applyAlignment="0" applyProtection="0">
      <alignment vertical="center"/>
    </xf>
    <xf numFmtId="0" fontId="61" fillId="21" borderId="0" applyNumberFormat="0" applyBorder="0" applyAlignment="0" applyProtection="0">
      <alignment vertical="center"/>
    </xf>
    <xf numFmtId="0" fontId="37" fillId="22" borderId="148" applyNumberFormat="0" applyFont="0" applyAlignment="0" applyProtection="0">
      <alignment vertical="center"/>
    </xf>
    <xf numFmtId="0" fontId="62" fillId="0" borderId="3" applyNumberFormat="0" applyFill="0" applyAlignment="0" applyProtection="0">
      <alignment vertical="center"/>
    </xf>
    <xf numFmtId="0" fontId="63" fillId="3" borderId="0" applyNumberFormat="0" applyBorder="0" applyAlignment="0" applyProtection="0">
      <alignment vertical="center"/>
    </xf>
    <xf numFmtId="0" fontId="64" fillId="23" borderId="147" applyNumberFormat="0" applyAlignment="0" applyProtection="0">
      <alignment vertical="center"/>
    </xf>
    <xf numFmtId="0" fontId="55" fillId="0" borderId="0" applyNumberFormat="0" applyFill="0" applyBorder="0" applyAlignment="0" applyProtection="0">
      <alignment vertical="center"/>
    </xf>
    <xf numFmtId="0" fontId="65" fillId="0" borderId="5" applyNumberFormat="0" applyFill="0" applyAlignment="0" applyProtection="0">
      <alignment vertical="center"/>
    </xf>
    <xf numFmtId="0" fontId="66" fillId="0" borderId="6" applyNumberFormat="0" applyFill="0" applyAlignment="0" applyProtection="0">
      <alignment vertical="center"/>
    </xf>
    <xf numFmtId="0" fontId="67" fillId="0" borderId="7" applyNumberFormat="0" applyFill="0" applyAlignment="0" applyProtection="0">
      <alignment vertical="center"/>
    </xf>
    <xf numFmtId="0" fontId="67" fillId="0" borderId="0" applyNumberFormat="0" applyFill="0" applyBorder="0" applyAlignment="0" applyProtection="0">
      <alignment vertical="center"/>
    </xf>
    <xf numFmtId="0" fontId="68" fillId="0" borderId="150" applyNumberFormat="0" applyFill="0" applyAlignment="0" applyProtection="0">
      <alignment vertical="center"/>
    </xf>
    <xf numFmtId="0" fontId="69" fillId="23" borderId="149" applyNumberFormat="0" applyAlignment="0" applyProtection="0">
      <alignment vertical="center"/>
    </xf>
    <xf numFmtId="0" fontId="70" fillId="0" borderId="0" applyNumberFormat="0" applyFill="0" applyBorder="0" applyAlignment="0" applyProtection="0">
      <alignment vertical="center"/>
    </xf>
    <xf numFmtId="0" fontId="71" fillId="7" borderId="147" applyNumberFormat="0" applyAlignment="0" applyProtection="0">
      <alignment vertical="center"/>
    </xf>
    <xf numFmtId="0" fontId="37" fillId="0" borderId="0"/>
    <xf numFmtId="0" fontId="73" fillId="4"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5" fillId="0" borderId="0">
      <alignment vertical="center"/>
    </xf>
    <xf numFmtId="0" fontId="37"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232" fillId="33" borderId="158" applyNumberFormat="0" applyAlignment="0" applyProtection="0"/>
    <xf numFmtId="0" fontId="232" fillId="33" borderId="158" applyNumberFormat="0" applyAlignment="0" applyProtection="0"/>
    <xf numFmtId="0" fontId="232" fillId="33" borderId="158" applyNumberFormat="0" applyAlignment="0" applyProtection="0"/>
    <xf numFmtId="0" fontId="232" fillId="33" borderId="158" applyNumberFormat="0" applyAlignment="0" applyProtection="0"/>
    <xf numFmtId="0" fontId="232" fillId="33" borderId="158" applyNumberFormat="0" applyAlignment="0" applyProtection="0"/>
    <xf numFmtId="0" fontId="58" fillId="73" borderId="157" applyNumberFormat="0" applyAlignment="0" applyProtection="0"/>
    <xf numFmtId="0" fontId="58" fillId="73" borderId="157" applyNumberFormat="0" applyAlignment="0" applyProtection="0"/>
    <xf numFmtId="0" fontId="232" fillId="33" borderId="178" applyNumberFormat="0" applyAlignment="0" applyProtection="0"/>
    <xf numFmtId="0" fontId="232" fillId="33" borderId="178" applyNumberFormat="0" applyAlignment="0" applyProtection="0"/>
    <xf numFmtId="0" fontId="232" fillId="33" borderId="178" applyNumberFormat="0" applyAlignment="0" applyProtection="0"/>
    <xf numFmtId="0" fontId="222" fillId="58" borderId="160" applyNumberFormat="0" applyAlignment="0" applyProtection="0"/>
    <xf numFmtId="0" fontId="222" fillId="58" borderId="168" applyNumberFormat="0" applyAlignment="0" applyProtection="0"/>
    <xf numFmtId="0" fontId="37" fillId="22" borderId="152" applyNumberFormat="0" applyFont="0" applyAlignment="0" applyProtection="0">
      <alignment vertical="center"/>
    </xf>
    <xf numFmtId="0" fontId="64" fillId="23" borderId="153" applyNumberFormat="0" applyAlignment="0" applyProtection="0">
      <alignment vertical="center"/>
    </xf>
    <xf numFmtId="0" fontId="68" fillId="0" borderId="154" applyNumberFormat="0" applyFill="0" applyAlignment="0" applyProtection="0">
      <alignment vertical="center"/>
    </xf>
    <xf numFmtId="0" fontId="69" fillId="23" borderId="155" applyNumberFormat="0" applyAlignment="0" applyProtection="0">
      <alignment vertical="center"/>
    </xf>
    <xf numFmtId="8" fontId="37" fillId="0" borderId="0" applyFont="0" applyFill="0" applyBorder="0" applyAlignment="0" applyProtection="0"/>
    <xf numFmtId="0" fontId="71" fillId="7" borderId="153" applyNumberFormat="0" applyAlignment="0" applyProtection="0">
      <alignment vertical="center"/>
    </xf>
    <xf numFmtId="0" fontId="232" fillId="33" borderId="170" applyNumberFormat="0" applyAlignment="0" applyProtection="0"/>
    <xf numFmtId="0" fontId="222" fillId="58" borderId="168" applyNumberFormat="0" applyAlignment="0" applyProtection="0"/>
    <xf numFmtId="0" fontId="34" fillId="0" borderId="0">
      <alignment vertical="center"/>
    </xf>
    <xf numFmtId="0" fontId="222" fillId="58" borderId="164" applyNumberFormat="0" applyAlignment="0" applyProtection="0"/>
    <xf numFmtId="0" fontId="234" fillId="0" borderId="171" applyNumberFormat="0" applyFill="0" applyAlignment="0" applyProtection="0"/>
    <xf numFmtId="0" fontId="232" fillId="33" borderId="170" applyNumberFormat="0" applyAlignment="0" applyProtection="0"/>
    <xf numFmtId="0" fontId="232" fillId="33" borderId="166" applyNumberFormat="0" applyAlignment="0" applyProtection="0"/>
    <xf numFmtId="0" fontId="71" fillId="7" borderId="164" applyNumberFormat="0" applyAlignment="0" applyProtection="0">
      <alignment vertical="center"/>
    </xf>
    <xf numFmtId="0" fontId="234" fillId="0" borderId="159" applyNumberFormat="0" applyFill="0" applyAlignment="0" applyProtection="0"/>
    <xf numFmtId="0" fontId="234" fillId="0" borderId="159" applyNumberFormat="0" applyFill="0" applyAlignment="0" applyProtection="0"/>
    <xf numFmtId="0" fontId="69" fillId="23" borderId="166" applyNumberFormat="0" applyAlignment="0" applyProtection="0">
      <alignment vertical="center"/>
    </xf>
    <xf numFmtId="0" fontId="68" fillId="0" borderId="167" applyNumberFormat="0" applyFill="0" applyAlignment="0" applyProtection="0">
      <alignment vertical="center"/>
    </xf>
    <xf numFmtId="0" fontId="64" fillId="23" borderId="164" applyNumberFormat="0" applyAlignment="0" applyProtection="0">
      <alignment vertical="center"/>
    </xf>
    <xf numFmtId="0" fontId="37" fillId="22" borderId="165" applyNumberFormat="0" applyFont="0" applyAlignment="0" applyProtection="0">
      <alignment vertical="center"/>
    </xf>
    <xf numFmtId="0" fontId="217" fillId="33" borderId="164" applyNumberFormat="0" applyAlignment="0" applyProtection="0"/>
    <xf numFmtId="0" fontId="234" fillId="0" borderId="163" applyNumberFormat="0" applyFill="0" applyAlignment="0" applyProtection="0"/>
    <xf numFmtId="0" fontId="234" fillId="0" borderId="163" applyNumberFormat="0" applyFill="0" applyAlignment="0" applyProtection="0"/>
    <xf numFmtId="0" fontId="222" fillId="58" borderId="172" applyNumberFormat="0" applyAlignment="0" applyProtection="0"/>
    <xf numFmtId="0" fontId="232" fillId="33" borderId="174" applyNumberFormat="0" applyAlignment="0" applyProtection="0"/>
    <xf numFmtId="0" fontId="232" fillId="33" borderId="162" applyNumberFormat="0" applyAlignment="0" applyProtection="0"/>
    <xf numFmtId="0" fontId="232" fillId="33" borderId="162" applyNumberFormat="0" applyAlignment="0" applyProtection="0"/>
    <xf numFmtId="0" fontId="232" fillId="33" borderId="162" applyNumberFormat="0" applyAlignment="0" applyProtection="0"/>
    <xf numFmtId="0" fontId="232" fillId="33" borderId="162" applyNumberFormat="0" applyAlignment="0" applyProtection="0"/>
    <xf numFmtId="0" fontId="232" fillId="33" borderId="162" applyNumberFormat="0" applyAlignment="0" applyProtection="0"/>
    <xf numFmtId="0" fontId="232" fillId="33" borderId="162" applyNumberFormat="0" applyAlignment="0" applyProtection="0"/>
    <xf numFmtId="0" fontId="232" fillId="33" borderId="162" applyNumberFormat="0" applyAlignment="0" applyProtection="0"/>
    <xf numFmtId="0" fontId="222" fillId="58" borderId="156" applyNumberFormat="0" applyAlignment="0" applyProtection="0"/>
    <xf numFmtId="0" fontId="222" fillId="58" borderId="156" applyNumberFormat="0" applyAlignment="0" applyProtection="0"/>
    <xf numFmtId="0" fontId="58" fillId="73" borderId="161" applyNumberFormat="0" applyAlignment="0" applyProtection="0"/>
    <xf numFmtId="0" fontId="58" fillId="73" borderId="161" applyNumberFormat="0" applyAlignment="0" applyProtection="0"/>
    <xf numFmtId="0" fontId="58" fillId="73" borderId="169" applyNumberFormat="0" applyAlignment="0" applyProtection="0"/>
    <xf numFmtId="0" fontId="234" fillId="0" borderId="179" applyNumberFormat="0" applyFill="0" applyAlignment="0" applyProtection="0"/>
    <xf numFmtId="0" fontId="58" fillId="73" borderId="169" applyNumberFormat="0" applyAlignment="0" applyProtection="0"/>
    <xf numFmtId="0" fontId="222" fillId="58" borderId="176" applyNumberFormat="0" applyAlignment="0" applyProtection="0"/>
    <xf numFmtId="0" fontId="222" fillId="58" borderId="176" applyNumberFormat="0" applyAlignment="0" applyProtection="0"/>
    <xf numFmtId="0" fontId="222" fillId="58" borderId="176" applyNumberFormat="0" applyAlignment="0" applyProtection="0"/>
    <xf numFmtId="0" fontId="222" fillId="58" borderId="176" applyNumberFormat="0" applyAlignment="0" applyProtection="0"/>
    <xf numFmtId="0" fontId="222" fillId="58" borderId="176" applyNumberFormat="0" applyAlignment="0" applyProtection="0"/>
    <xf numFmtId="0" fontId="222" fillId="58" borderId="168" applyNumberFormat="0" applyAlignment="0" applyProtection="0"/>
    <xf numFmtId="0" fontId="222" fillId="58" borderId="168" applyNumberFormat="0" applyAlignment="0" applyProtection="0"/>
    <xf numFmtId="0" fontId="222" fillId="58" borderId="168" applyNumberFormat="0" applyAlignment="0" applyProtection="0"/>
    <xf numFmtId="0" fontId="222" fillId="58" borderId="168" applyNumberFormat="0" applyAlignment="0" applyProtection="0"/>
    <xf numFmtId="0" fontId="222" fillId="58" borderId="168" applyNumberFormat="0" applyAlignment="0" applyProtection="0"/>
    <xf numFmtId="0" fontId="222" fillId="58" borderId="156" applyNumberFormat="0" applyAlignment="0" applyProtection="0"/>
    <xf numFmtId="0" fontId="222" fillId="58" borderId="156" applyNumberFormat="0" applyAlignment="0" applyProtection="0"/>
    <xf numFmtId="0" fontId="222" fillId="58" borderId="156" applyNumberFormat="0" applyAlignment="0" applyProtection="0"/>
    <xf numFmtId="0" fontId="222" fillId="58" borderId="156" applyNumberFormat="0" applyAlignment="0" applyProtection="0"/>
    <xf numFmtId="0" fontId="222" fillId="58" borderId="156" applyNumberFormat="0" applyAlignment="0" applyProtection="0"/>
    <xf numFmtId="0" fontId="222" fillId="58" borderId="160" applyNumberFormat="0" applyAlignment="0" applyProtection="0"/>
    <xf numFmtId="0" fontId="222" fillId="58" borderId="160" applyNumberFormat="0" applyAlignment="0" applyProtection="0"/>
    <xf numFmtId="0" fontId="222" fillId="58" borderId="160" applyNumberFormat="0" applyAlignment="0" applyProtection="0"/>
    <xf numFmtId="0" fontId="222" fillId="58" borderId="160" applyNumberFormat="0" applyAlignment="0" applyProtection="0"/>
    <xf numFmtId="0" fontId="222" fillId="58" borderId="160" applyNumberFormat="0" applyAlignment="0" applyProtection="0"/>
    <xf numFmtId="0" fontId="58" fillId="73" borderId="177" applyNumberFormat="0" applyAlignment="0" applyProtection="0"/>
    <xf numFmtId="0" fontId="58" fillId="73" borderId="177" applyNumberFormat="0" applyAlignment="0" applyProtection="0"/>
    <xf numFmtId="0" fontId="58" fillId="73" borderId="177" applyNumberFormat="0" applyAlignment="0" applyProtection="0"/>
    <xf numFmtId="0" fontId="58" fillId="73" borderId="177" applyNumberFormat="0" applyAlignment="0" applyProtection="0"/>
    <xf numFmtId="0" fontId="58" fillId="73" borderId="177" applyNumberFormat="0" applyAlignment="0" applyProtection="0"/>
    <xf numFmtId="0" fontId="58" fillId="73" borderId="157" applyNumberFormat="0" applyAlignment="0" applyProtection="0"/>
    <xf numFmtId="0" fontId="58" fillId="73" borderId="157" applyNumberFormat="0" applyAlignment="0" applyProtection="0"/>
    <xf numFmtId="0" fontId="58" fillId="73" borderId="157" applyNumberFormat="0" applyAlignment="0" applyProtection="0"/>
    <xf numFmtId="0" fontId="58" fillId="73" borderId="157" applyNumberFormat="0" applyAlignment="0" applyProtection="0"/>
    <xf numFmtId="0" fontId="58" fillId="73" borderId="157" applyNumberFormat="0" applyAlignment="0" applyProtection="0"/>
    <xf numFmtId="0" fontId="58" fillId="73" borderId="169" applyNumberFormat="0" applyAlignment="0" applyProtection="0"/>
    <xf numFmtId="0" fontId="58" fillId="73" borderId="169" applyNumberFormat="0" applyAlignment="0" applyProtection="0"/>
    <xf numFmtId="0" fontId="58" fillId="73" borderId="169" applyNumberFormat="0" applyAlignment="0" applyProtection="0"/>
    <xf numFmtId="0" fontId="58" fillId="73" borderId="169" applyNumberFormat="0" applyAlignment="0" applyProtection="0"/>
    <xf numFmtId="0" fontId="58" fillId="73" borderId="169" applyNumberFormat="0" applyAlignment="0" applyProtection="0"/>
    <xf numFmtId="0" fontId="217" fillId="33" borderId="172" applyNumberFormat="0" applyAlignment="0" applyProtection="0"/>
    <xf numFmtId="0" fontId="217" fillId="33" borderId="172" applyNumberFormat="0" applyAlignment="0" applyProtection="0"/>
    <xf numFmtId="0" fontId="217" fillId="33" borderId="172" applyNumberFormat="0" applyAlignment="0" applyProtection="0"/>
    <xf numFmtId="0" fontId="217" fillId="33" borderId="172" applyNumberFormat="0" applyAlignment="0" applyProtection="0"/>
    <xf numFmtId="0" fontId="217" fillId="33" borderId="172" applyNumberFormat="0" applyAlignment="0" applyProtection="0"/>
    <xf numFmtId="0" fontId="217" fillId="33" borderId="172" applyNumberFormat="0" applyAlignment="0" applyProtection="0"/>
    <xf numFmtId="0" fontId="217" fillId="33" borderId="156" applyNumberFormat="0" applyAlignment="0" applyProtection="0"/>
    <xf numFmtId="0" fontId="217" fillId="33" borderId="156" applyNumberFormat="0" applyAlignment="0" applyProtection="0"/>
    <xf numFmtId="0" fontId="217" fillId="33" borderId="156" applyNumberFormat="0" applyAlignment="0" applyProtection="0"/>
    <xf numFmtId="0" fontId="217" fillId="33" borderId="156" applyNumberFormat="0" applyAlignment="0" applyProtection="0"/>
    <xf numFmtId="0" fontId="217" fillId="33" borderId="156" applyNumberFormat="0" applyAlignment="0" applyProtection="0"/>
    <xf numFmtId="0" fontId="217" fillId="33" borderId="156" applyNumberFormat="0" applyAlignment="0" applyProtection="0"/>
    <xf numFmtId="0" fontId="217" fillId="33" borderId="156" applyNumberFormat="0" applyAlignment="0" applyProtection="0"/>
    <xf numFmtId="0" fontId="58" fillId="73" borderId="161" applyNumberFormat="0" applyAlignment="0" applyProtection="0"/>
    <xf numFmtId="0" fontId="58" fillId="73" borderId="161" applyNumberFormat="0" applyAlignment="0" applyProtection="0"/>
    <xf numFmtId="0" fontId="217" fillId="33" borderId="153" applyNumberFormat="0" applyAlignment="0" applyProtection="0"/>
    <xf numFmtId="0" fontId="217" fillId="33" borderId="153" applyNumberFormat="0" applyAlignment="0" applyProtection="0"/>
    <xf numFmtId="0" fontId="217" fillId="33" borderId="153" applyNumberFormat="0" applyAlignment="0" applyProtection="0"/>
    <xf numFmtId="0" fontId="217" fillId="33" borderId="153" applyNumberFormat="0" applyAlignment="0" applyProtection="0"/>
    <xf numFmtId="0" fontId="217" fillId="33" borderId="153" applyNumberFormat="0" applyAlignment="0" applyProtection="0"/>
    <xf numFmtId="0" fontId="217" fillId="33" borderId="153" applyNumberFormat="0" applyAlignment="0" applyProtection="0"/>
    <xf numFmtId="0" fontId="217" fillId="33" borderId="153" applyNumberFormat="0" applyAlignment="0" applyProtection="0"/>
    <xf numFmtId="0" fontId="58" fillId="73" borderId="161" applyNumberFormat="0" applyAlignment="0" applyProtection="0"/>
    <xf numFmtId="0" fontId="58" fillId="73" borderId="161" applyNumberFormat="0" applyAlignment="0" applyProtection="0"/>
    <xf numFmtId="0" fontId="217" fillId="33" borderId="164" applyNumberFormat="0" applyAlignment="0" applyProtection="0"/>
    <xf numFmtId="0" fontId="217" fillId="33" borderId="164" applyNumberFormat="0" applyAlignment="0" applyProtection="0"/>
    <xf numFmtId="0" fontId="217" fillId="33" borderId="164" applyNumberFormat="0" applyAlignment="0" applyProtection="0"/>
    <xf numFmtId="0" fontId="217" fillId="33" borderId="164" applyNumberFormat="0" applyAlignment="0" applyProtection="0"/>
    <xf numFmtId="0" fontId="217" fillId="33" borderId="164" applyNumberFormat="0" applyAlignment="0" applyProtection="0"/>
    <xf numFmtId="0" fontId="217" fillId="33" borderId="164" applyNumberFormat="0" applyAlignment="0" applyProtection="0"/>
    <xf numFmtId="0" fontId="58" fillId="73" borderId="152" applyNumberFormat="0" applyAlignment="0" applyProtection="0"/>
    <xf numFmtId="0" fontId="58" fillId="73" borderId="152" applyNumberFormat="0" applyAlignment="0" applyProtection="0"/>
    <xf numFmtId="0" fontId="58" fillId="73" borderId="152" applyNumberFormat="0" applyAlignment="0" applyProtection="0"/>
    <xf numFmtId="0" fontId="58" fillId="73" borderId="152" applyNumberFormat="0" applyAlignment="0" applyProtection="0"/>
    <xf numFmtId="0" fontId="58" fillId="73" borderId="152" applyNumberFormat="0" applyAlignment="0" applyProtection="0"/>
    <xf numFmtId="0" fontId="217" fillId="33" borderId="160" applyNumberFormat="0" applyAlignment="0" applyProtection="0"/>
    <xf numFmtId="0" fontId="217" fillId="33" borderId="160" applyNumberFormat="0" applyAlignment="0" applyProtection="0"/>
    <xf numFmtId="0" fontId="217" fillId="33" borderId="160" applyNumberFormat="0" applyAlignment="0" applyProtection="0"/>
    <xf numFmtId="0" fontId="217" fillId="33" borderId="160" applyNumberFormat="0" applyAlignment="0" applyProtection="0"/>
    <xf numFmtId="0" fontId="217" fillId="33" borderId="160" applyNumberFormat="0" applyAlignment="0" applyProtection="0"/>
    <xf numFmtId="0" fontId="217" fillId="33" borderId="160" applyNumberFormat="0" applyAlignment="0" applyProtection="0"/>
    <xf numFmtId="0" fontId="217" fillId="33" borderId="160" applyNumberFormat="0" applyAlignment="0" applyProtection="0"/>
    <xf numFmtId="0" fontId="217" fillId="33" borderId="168" applyNumberFormat="0" applyAlignment="0" applyProtection="0"/>
    <xf numFmtId="0" fontId="217" fillId="33" borderId="168" applyNumberFormat="0" applyAlignment="0" applyProtection="0"/>
    <xf numFmtId="0" fontId="217" fillId="33" borderId="168" applyNumberFormat="0" applyAlignment="0" applyProtection="0"/>
    <xf numFmtId="0" fontId="217" fillId="33" borderId="168" applyNumberFormat="0" applyAlignment="0" applyProtection="0"/>
    <xf numFmtId="0" fontId="217" fillId="33" borderId="168" applyNumberFormat="0" applyAlignment="0" applyProtection="0"/>
    <xf numFmtId="0" fontId="217" fillId="33" borderId="168" applyNumberFormat="0" applyAlignment="0" applyProtection="0"/>
    <xf numFmtId="0" fontId="58" fillId="73" borderId="165" applyNumberFormat="0" applyAlignment="0" applyProtection="0"/>
    <xf numFmtId="0" fontId="58" fillId="73" borderId="165" applyNumberFormat="0" applyAlignment="0" applyProtection="0"/>
    <xf numFmtId="0" fontId="58" fillId="73" borderId="165" applyNumberFormat="0" applyAlignment="0" applyProtection="0"/>
    <xf numFmtId="0" fontId="58" fillId="73" borderId="165" applyNumberFormat="0" applyAlignment="0" applyProtection="0"/>
    <xf numFmtId="0" fontId="58" fillId="73" borderId="165" applyNumberFormat="0" applyAlignment="0" applyProtection="0"/>
    <xf numFmtId="0" fontId="217" fillId="33" borderId="176" applyNumberFormat="0" applyAlignment="0" applyProtection="0"/>
    <xf numFmtId="0" fontId="217" fillId="33" borderId="176" applyNumberFormat="0" applyAlignment="0" applyProtection="0"/>
    <xf numFmtId="0" fontId="217" fillId="33" borderId="176" applyNumberFormat="0" applyAlignment="0" applyProtection="0"/>
    <xf numFmtId="0" fontId="217" fillId="33" borderId="176" applyNumberFormat="0" applyAlignment="0" applyProtection="0"/>
    <xf numFmtId="0" fontId="217" fillId="33" borderId="176" applyNumberFormat="0" applyAlignment="0" applyProtection="0"/>
    <xf numFmtId="0" fontId="217" fillId="33" borderId="176" applyNumberFormat="0" applyAlignment="0" applyProtection="0"/>
    <xf numFmtId="0" fontId="58" fillId="73" borderId="173" applyNumberFormat="0" applyAlignment="0" applyProtection="0"/>
    <xf numFmtId="0" fontId="58" fillId="73" borderId="173" applyNumberFormat="0" applyAlignment="0" applyProtection="0"/>
    <xf numFmtId="0" fontId="58" fillId="73" borderId="173" applyNumberFormat="0" applyAlignment="0" applyProtection="0"/>
    <xf numFmtId="0" fontId="58" fillId="73" borderId="173" applyNumberFormat="0" applyAlignment="0" applyProtection="0"/>
    <xf numFmtId="0" fontId="58" fillId="73" borderId="173" applyNumberFormat="0" applyAlignment="0" applyProtection="0"/>
    <xf numFmtId="0" fontId="222" fillId="58" borderId="153" applyNumberFormat="0" applyAlignment="0" applyProtection="0"/>
    <xf numFmtId="0" fontId="222" fillId="58" borderId="153" applyNumberFormat="0" applyAlignment="0" applyProtection="0"/>
    <xf numFmtId="0" fontId="222" fillId="58" borderId="153" applyNumberFormat="0" applyAlignment="0" applyProtection="0"/>
    <xf numFmtId="0" fontId="222" fillId="58" borderId="153" applyNumberFormat="0" applyAlignment="0" applyProtection="0"/>
    <xf numFmtId="0" fontId="222" fillId="58" borderId="153" applyNumberFormat="0" applyAlignment="0" applyProtection="0"/>
    <xf numFmtId="0" fontId="222" fillId="58" borderId="164" applyNumberFormat="0" applyAlignment="0" applyProtection="0"/>
    <xf numFmtId="0" fontId="222" fillId="58" borderId="164" applyNumberFormat="0" applyAlignment="0" applyProtection="0"/>
    <xf numFmtId="0" fontId="222" fillId="58" borderId="164" applyNumberFormat="0" applyAlignment="0" applyProtection="0"/>
    <xf numFmtId="0" fontId="222" fillId="58" borderId="164" applyNumberFormat="0" applyAlignment="0" applyProtection="0"/>
    <xf numFmtId="0" fontId="222" fillId="58" borderId="164" applyNumberFormat="0" applyAlignment="0" applyProtection="0"/>
    <xf numFmtId="0" fontId="222" fillId="58" borderId="172" applyNumberFormat="0" applyAlignment="0" applyProtection="0"/>
    <xf numFmtId="0" fontId="222" fillId="58" borderId="172" applyNumberFormat="0" applyAlignment="0" applyProtection="0"/>
    <xf numFmtId="0" fontId="222" fillId="58" borderId="172" applyNumberFormat="0" applyAlignment="0" applyProtection="0"/>
    <xf numFmtId="0" fontId="222" fillId="58" borderId="172" applyNumberFormat="0" applyAlignment="0" applyProtection="0"/>
    <xf numFmtId="0" fontId="232" fillId="33" borderId="174" applyNumberFormat="0" applyAlignment="0" applyProtection="0"/>
    <xf numFmtId="0" fontId="232" fillId="33" borderId="174" applyNumberFormat="0" applyAlignment="0" applyProtection="0"/>
    <xf numFmtId="0" fontId="232" fillId="33" borderId="174" applyNumberFormat="0" applyAlignment="0" applyProtection="0"/>
    <xf numFmtId="0" fontId="234" fillId="0" borderId="175" applyNumberFormat="0" applyFill="0" applyAlignment="0" applyProtection="0"/>
    <xf numFmtId="0" fontId="58" fillId="73" borderId="165" applyNumberFormat="0" applyAlignment="0" applyProtection="0"/>
    <xf numFmtId="0" fontId="58" fillId="73" borderId="165" applyNumberFormat="0" applyAlignment="0" applyProtection="0"/>
    <xf numFmtId="0" fontId="232" fillId="33" borderId="166" applyNumberFormat="0" applyAlignment="0" applyProtection="0"/>
    <xf numFmtId="0" fontId="232" fillId="33" borderId="166" applyNumberFormat="0" applyAlignment="0" applyProtection="0"/>
    <xf numFmtId="0" fontId="222" fillId="58" borderId="153" applyNumberFormat="0" applyAlignment="0" applyProtection="0"/>
    <xf numFmtId="0" fontId="222" fillId="58" borderId="153" applyNumberFormat="0" applyAlignment="0" applyProtection="0"/>
    <xf numFmtId="0" fontId="232" fillId="33" borderId="166" applyNumberFormat="0" applyAlignment="0" applyProtection="0"/>
    <xf numFmtId="0" fontId="234" fillId="0" borderId="167" applyNumberFormat="0" applyFill="0" applyAlignment="0" applyProtection="0"/>
    <xf numFmtId="0" fontId="234" fillId="0" borderId="167" applyNumberFormat="0" applyFill="0" applyAlignment="0" applyProtection="0"/>
    <xf numFmtId="0" fontId="232" fillId="33" borderId="178" applyNumberFormat="0" applyAlignment="0" applyProtection="0"/>
    <xf numFmtId="0" fontId="232" fillId="33" borderId="170" applyNumberFormat="0" applyAlignment="0" applyProtection="0"/>
    <xf numFmtId="0" fontId="222" fillId="58" borderId="176" applyNumberFormat="0" applyAlignment="0" applyProtection="0"/>
    <xf numFmtId="0" fontId="58" fillId="73" borderId="152" applyNumberFormat="0" applyAlignment="0" applyProtection="0"/>
    <xf numFmtId="0" fontId="58" fillId="73" borderId="152" applyNumberFormat="0" applyAlignment="0" applyProtection="0"/>
    <xf numFmtId="0" fontId="232" fillId="33" borderId="155" applyNumberFormat="0" applyAlignment="0" applyProtection="0"/>
    <xf numFmtId="0" fontId="232" fillId="33" borderId="155" applyNumberFormat="0" applyAlignment="0" applyProtection="0"/>
    <xf numFmtId="0" fontId="232" fillId="33" borderId="174" applyNumberFormat="0" applyAlignment="0" applyProtection="0"/>
    <xf numFmtId="0" fontId="232" fillId="33" borderId="155" applyNumberFormat="0" applyAlignment="0" applyProtection="0"/>
    <xf numFmtId="0" fontId="232" fillId="33" borderId="155" applyNumberFormat="0" applyAlignment="0" applyProtection="0"/>
    <xf numFmtId="0" fontId="232" fillId="33" borderId="155" applyNumberFormat="0" applyAlignment="0" applyProtection="0"/>
    <xf numFmtId="0" fontId="232" fillId="33" borderId="155" applyNumberFormat="0" applyAlignment="0" applyProtection="0"/>
    <xf numFmtId="0" fontId="232" fillId="33" borderId="155" applyNumberFormat="0" applyAlignment="0" applyProtection="0"/>
    <xf numFmtId="0" fontId="232" fillId="33" borderId="170" applyNumberFormat="0" applyAlignment="0" applyProtection="0"/>
    <xf numFmtId="0" fontId="232" fillId="33" borderId="170" applyNumberFormat="0" applyAlignment="0" applyProtection="0"/>
    <xf numFmtId="0" fontId="232" fillId="33" borderId="166" applyNumberFormat="0" applyAlignment="0" applyProtection="0"/>
    <xf numFmtId="0" fontId="232" fillId="33" borderId="178" applyNumberFormat="0" applyAlignment="0" applyProtection="0"/>
    <xf numFmtId="0" fontId="234" fillId="0" borderId="154" applyNumberFormat="0" applyFill="0" applyAlignment="0" applyProtection="0"/>
    <xf numFmtId="0" fontId="234" fillId="0" borderId="154" applyNumberFormat="0" applyFill="0" applyAlignment="0" applyProtection="0"/>
    <xf numFmtId="0" fontId="232" fillId="33" borderId="170" applyNumberFormat="0" applyAlignment="0" applyProtection="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222" fillId="58" borderId="172" applyNumberFormat="0" applyAlignment="0" applyProtection="0"/>
    <xf numFmtId="0" fontId="232" fillId="33" borderId="158" applyNumberFormat="0" applyAlignment="0" applyProtection="0"/>
    <xf numFmtId="0" fontId="232" fillId="33" borderId="158" applyNumberFormat="0" applyAlignment="0" applyProtection="0"/>
    <xf numFmtId="0" fontId="232" fillId="33" borderId="178" applyNumberFormat="0" applyAlignment="0" applyProtection="0"/>
    <xf numFmtId="0" fontId="58" fillId="73" borderId="177" applyNumberFormat="0" applyAlignment="0" applyProtection="0"/>
    <xf numFmtId="0" fontId="58" fillId="73" borderId="177" applyNumberFormat="0" applyAlignment="0" applyProtection="0"/>
    <xf numFmtId="0" fontId="222" fillId="58" borderId="160" applyNumberFormat="0" applyAlignment="0" applyProtection="0"/>
    <xf numFmtId="0" fontId="222" fillId="58" borderId="172" applyNumberFormat="0" applyAlignment="0" applyProtection="0"/>
    <xf numFmtId="0" fontId="232" fillId="33" borderId="166" applyNumberFormat="0" applyAlignment="0" applyProtection="0"/>
    <xf numFmtId="0" fontId="37" fillId="22" borderId="157" applyNumberFormat="0" applyFont="0" applyAlignment="0" applyProtection="0">
      <alignment vertical="center"/>
    </xf>
    <xf numFmtId="0" fontId="64" fillId="23" borderId="156" applyNumberFormat="0" applyAlignment="0" applyProtection="0">
      <alignment vertical="center"/>
    </xf>
    <xf numFmtId="0" fontId="68" fillId="0" borderId="159" applyNumberFormat="0" applyFill="0" applyAlignment="0" applyProtection="0">
      <alignment vertical="center"/>
    </xf>
    <xf numFmtId="0" fontId="69" fillId="23" borderId="158" applyNumberFormat="0" applyAlignment="0" applyProtection="0">
      <alignment vertical="center"/>
    </xf>
    <xf numFmtId="0" fontId="58" fillId="73" borderId="173" applyNumberFormat="0" applyAlignment="0" applyProtection="0"/>
    <xf numFmtId="0" fontId="71" fillId="7" borderId="156" applyNumberFormat="0" applyAlignment="0" applyProtection="0">
      <alignment vertical="center"/>
    </xf>
    <xf numFmtId="0" fontId="58" fillId="73" borderId="173" applyNumberFormat="0" applyAlignment="0" applyProtection="0"/>
    <xf numFmtId="0" fontId="232" fillId="33" borderId="178" applyNumberFormat="0" applyAlignment="0" applyProtection="0"/>
    <xf numFmtId="0" fontId="222" fillId="58" borderId="164" applyNumberFormat="0" applyAlignment="0" applyProtection="0"/>
    <xf numFmtId="0" fontId="222" fillId="58" borderId="176" applyNumberFormat="0" applyAlignment="0" applyProtection="0"/>
    <xf numFmtId="0" fontId="232" fillId="33" borderId="170" applyNumberFormat="0" applyAlignment="0" applyProtection="0"/>
    <xf numFmtId="0" fontId="58" fillId="73" borderId="161" applyNumberFormat="0" applyAlignment="0" applyProtection="0"/>
    <xf numFmtId="0" fontId="37" fillId="22" borderId="161" applyNumberFormat="0" applyFont="0" applyAlignment="0" applyProtection="0">
      <alignment vertical="center"/>
    </xf>
    <xf numFmtId="0" fontId="64" fillId="23" borderId="160" applyNumberFormat="0" applyAlignment="0" applyProtection="0">
      <alignment vertical="center"/>
    </xf>
    <xf numFmtId="0" fontId="68" fillId="0" borderId="163" applyNumberFormat="0" applyFill="0" applyAlignment="0" applyProtection="0">
      <alignment vertical="center"/>
    </xf>
    <xf numFmtId="0" fontId="69" fillId="23" borderId="162" applyNumberFormat="0" applyAlignment="0" applyProtection="0">
      <alignment vertical="center"/>
    </xf>
    <xf numFmtId="0" fontId="71" fillId="7" borderId="160" applyNumberFormat="0" applyAlignment="0" applyProtection="0">
      <alignment vertical="center"/>
    </xf>
    <xf numFmtId="0" fontId="232" fillId="33" borderId="174" applyNumberFormat="0" applyAlignment="0" applyProtection="0"/>
    <xf numFmtId="0" fontId="232" fillId="33" borderId="166" applyNumberFormat="0" applyAlignment="0" applyProtection="0"/>
    <xf numFmtId="0" fontId="232" fillId="33" borderId="174" applyNumberFormat="0" applyAlignment="0" applyProtection="0"/>
    <xf numFmtId="0" fontId="234" fillId="0" borderId="171" applyNumberFormat="0" applyFill="0" applyAlignment="0" applyProtection="0"/>
    <xf numFmtId="0" fontId="217" fillId="33" borderId="168" applyNumberFormat="0" applyAlignment="0" applyProtection="0"/>
    <xf numFmtId="0" fontId="37" fillId="22" borderId="169" applyNumberFormat="0" applyFont="0" applyAlignment="0" applyProtection="0">
      <alignment vertical="center"/>
    </xf>
    <xf numFmtId="0" fontId="64" fillId="23" borderId="168" applyNumberFormat="0" applyAlignment="0" applyProtection="0">
      <alignment vertical="center"/>
    </xf>
    <xf numFmtId="0" fontId="68" fillId="0" borderId="171" applyNumberFormat="0" applyFill="0" applyAlignment="0" applyProtection="0">
      <alignment vertical="center"/>
    </xf>
    <xf numFmtId="0" fontId="69" fillId="23" borderId="170" applyNumberFormat="0" applyAlignment="0" applyProtection="0">
      <alignment vertical="center"/>
    </xf>
    <xf numFmtId="0" fontId="71" fillId="7" borderId="168" applyNumberFormat="0" applyAlignment="0" applyProtection="0">
      <alignment vertical="center"/>
    </xf>
    <xf numFmtId="0" fontId="234" fillId="0" borderId="175" applyNumberFormat="0" applyFill="0" applyAlignment="0" applyProtection="0"/>
    <xf numFmtId="0" fontId="217" fillId="33" borderId="172" applyNumberFormat="0" applyAlignment="0" applyProtection="0"/>
    <xf numFmtId="0" fontId="37" fillId="22" borderId="173" applyNumberFormat="0" applyFont="0" applyAlignment="0" applyProtection="0">
      <alignment vertical="center"/>
    </xf>
    <xf numFmtId="0" fontId="64" fillId="23" borderId="172" applyNumberFormat="0" applyAlignment="0" applyProtection="0">
      <alignment vertical="center"/>
    </xf>
    <xf numFmtId="0" fontId="68" fillId="0" borderId="175" applyNumberFormat="0" applyFill="0" applyAlignment="0" applyProtection="0">
      <alignment vertical="center"/>
    </xf>
    <xf numFmtId="0" fontId="69" fillId="23" borderId="174" applyNumberFormat="0" applyAlignment="0" applyProtection="0">
      <alignment vertical="center"/>
    </xf>
    <xf numFmtId="0" fontId="71" fillId="7" borderId="172" applyNumberFormat="0" applyAlignment="0" applyProtection="0">
      <alignment vertical="center"/>
    </xf>
    <xf numFmtId="0" fontId="234" fillId="0" borderId="179" applyNumberFormat="0" applyFill="0" applyAlignment="0" applyProtection="0"/>
    <xf numFmtId="0" fontId="217" fillId="33" borderId="176" applyNumberFormat="0" applyAlignment="0" applyProtection="0"/>
    <xf numFmtId="0" fontId="37" fillId="22" borderId="177" applyNumberFormat="0" applyFont="0" applyAlignment="0" applyProtection="0">
      <alignment vertical="center"/>
    </xf>
    <xf numFmtId="0" fontId="64" fillId="23" borderId="176" applyNumberFormat="0" applyAlignment="0" applyProtection="0">
      <alignment vertical="center"/>
    </xf>
    <xf numFmtId="0" fontId="68" fillId="0" borderId="179" applyNumberFormat="0" applyFill="0" applyAlignment="0" applyProtection="0">
      <alignment vertical="center"/>
    </xf>
    <xf numFmtId="0" fontId="69" fillId="23" borderId="178" applyNumberFormat="0" applyAlignment="0" applyProtection="0">
      <alignment vertical="center"/>
    </xf>
    <xf numFmtId="0" fontId="71" fillId="7" borderId="176" applyNumberFormat="0" applyAlignment="0" applyProtection="0">
      <alignment vertical="center"/>
    </xf>
    <xf numFmtId="0" fontId="37" fillId="22" borderId="181" applyNumberFormat="0" applyFont="0" applyAlignment="0" applyProtection="0">
      <alignment vertical="center"/>
    </xf>
    <xf numFmtId="0" fontId="64" fillId="23" borderId="180" applyNumberFormat="0" applyAlignment="0" applyProtection="0">
      <alignment vertical="center"/>
    </xf>
    <xf numFmtId="0" fontId="68" fillId="0" borderId="183" applyNumberFormat="0" applyFill="0" applyAlignment="0" applyProtection="0">
      <alignment vertical="center"/>
    </xf>
    <xf numFmtId="0" fontId="69" fillId="23" borderId="182" applyNumberFormat="0" applyAlignment="0" applyProtection="0">
      <alignment vertical="center"/>
    </xf>
    <xf numFmtId="0" fontId="71" fillId="7" borderId="180" applyNumberFormat="0" applyAlignment="0" applyProtection="0">
      <alignment vertical="center"/>
    </xf>
    <xf numFmtId="0" fontId="34" fillId="0" borderId="0">
      <alignment vertical="center"/>
    </xf>
    <xf numFmtId="0" fontId="36" fillId="28" borderId="0" applyNumberFormat="0" applyBorder="0" applyAlignment="0" applyProtection="0">
      <alignment vertical="center"/>
    </xf>
    <xf numFmtId="0" fontId="36" fillId="31" borderId="0" applyNumberFormat="0" applyBorder="0" applyAlignment="0" applyProtection="0">
      <alignment vertical="center"/>
    </xf>
    <xf numFmtId="0" fontId="36" fillId="27" borderId="0" applyNumberFormat="0" applyBorder="0" applyAlignment="0" applyProtection="0">
      <alignment vertical="center"/>
    </xf>
    <xf numFmtId="0" fontId="36" fillId="78" borderId="0" applyNumberFormat="0" applyBorder="0" applyAlignment="0" applyProtection="0">
      <alignment vertical="center"/>
    </xf>
    <xf numFmtId="0" fontId="36" fillId="36" borderId="0" applyNumberFormat="0" applyBorder="0" applyAlignment="0" applyProtection="0">
      <alignment vertical="center"/>
    </xf>
    <xf numFmtId="0" fontId="36" fillId="30" borderId="0" applyNumberFormat="0" applyBorder="0" applyAlignment="0" applyProtection="0">
      <alignment vertical="center"/>
    </xf>
    <xf numFmtId="0" fontId="36" fillId="79" borderId="0" applyNumberFormat="0" applyBorder="0" applyAlignment="0" applyProtection="0">
      <alignment vertical="center"/>
    </xf>
    <xf numFmtId="0" fontId="36" fillId="80" borderId="0" applyNumberFormat="0" applyBorder="0" applyAlignment="0" applyProtection="0">
      <alignment vertical="center"/>
    </xf>
    <xf numFmtId="0" fontId="36" fillId="81" borderId="0" applyNumberFormat="0" applyBorder="0" applyAlignment="0" applyProtection="0">
      <alignment vertical="center"/>
    </xf>
    <xf numFmtId="0" fontId="36" fillId="78" borderId="0" applyNumberFormat="0" applyBorder="0" applyAlignment="0" applyProtection="0">
      <alignment vertical="center"/>
    </xf>
    <xf numFmtId="0" fontId="36" fillId="79" borderId="0" applyNumberFormat="0" applyBorder="0" applyAlignment="0" applyProtection="0">
      <alignment vertical="center"/>
    </xf>
    <xf numFmtId="0" fontId="36" fillId="82" borderId="0" applyNumberFormat="0" applyBorder="0" applyAlignment="0" applyProtection="0">
      <alignment vertical="center"/>
    </xf>
    <xf numFmtId="8" fontId="37" fillId="0" borderId="0" applyFont="0" applyFill="0" applyBorder="0" applyAlignment="0" applyProtection="0"/>
    <xf numFmtId="8" fontId="37" fillId="0" borderId="0" applyFont="0" applyFill="0" applyBorder="0" applyAlignment="0" applyProtection="0"/>
    <xf numFmtId="0" fontId="34" fillId="0" borderId="0">
      <alignment vertical="center"/>
    </xf>
    <xf numFmtId="0" fontId="37" fillId="0" borderId="0"/>
    <xf numFmtId="0" fontId="34" fillId="0" borderId="0">
      <alignment vertical="center"/>
    </xf>
    <xf numFmtId="0" fontId="211" fillId="0" borderId="0" applyNumberFormat="0" applyFill="0" applyBorder="0" applyAlignment="0" applyProtection="0">
      <alignment vertical="center"/>
    </xf>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176" fontId="58" fillId="0" borderId="0" applyFont="0" applyFill="0" applyBorder="0" applyAlignment="0" applyProtection="0"/>
    <xf numFmtId="191" fontId="212" fillId="0" borderId="0" applyFont="0" applyFill="0" applyBorder="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82" fillId="0" borderId="0">
      <alignment vertical="center"/>
    </xf>
    <xf numFmtId="0" fontId="282" fillId="0" borderId="0">
      <alignment vertical="center"/>
    </xf>
    <xf numFmtId="0" fontId="282" fillId="0" borderId="0">
      <alignment vertical="center"/>
    </xf>
    <xf numFmtId="0" fontId="282" fillId="0" borderId="0">
      <alignment vertical="center"/>
    </xf>
    <xf numFmtId="0" fontId="282" fillId="0" borderId="0">
      <alignment vertical="center"/>
    </xf>
    <xf numFmtId="0" fontId="282" fillId="0" borderId="0">
      <alignment vertical="center"/>
    </xf>
    <xf numFmtId="0" fontId="282" fillId="0" borderId="0">
      <alignment vertical="center"/>
    </xf>
    <xf numFmtId="0" fontId="283" fillId="0" borderId="0" applyNumberFormat="0" applyFill="0" applyBorder="0" applyAlignment="0" applyProtection="0">
      <alignment vertical="top"/>
      <protection locked="0"/>
    </xf>
    <xf numFmtId="0" fontId="211" fillId="0" borderId="0" applyNumberFormat="0" applyFill="0" applyBorder="0" applyAlignment="0" applyProtection="0">
      <alignment vertical="center"/>
    </xf>
    <xf numFmtId="0" fontId="222" fillId="58" borderId="194" applyNumberFormat="0" applyAlignment="0" applyProtection="0"/>
    <xf numFmtId="0" fontId="222" fillId="58" borderId="194" applyNumberFormat="0" applyAlignment="0" applyProtection="0"/>
    <xf numFmtId="192" fontId="284" fillId="0" borderId="0">
      <alignment vertical="top"/>
    </xf>
    <xf numFmtId="192" fontId="284" fillId="0" borderId="0">
      <alignment vertical="top"/>
    </xf>
    <xf numFmtId="192" fontId="58" fillId="0" borderId="0"/>
    <xf numFmtId="0" fontId="285" fillId="0" borderId="0"/>
    <xf numFmtId="0" fontId="33" fillId="0" borderId="0"/>
    <xf numFmtId="0" fontId="33" fillId="0" borderId="0"/>
    <xf numFmtId="0" fontId="33" fillId="0" borderId="0"/>
    <xf numFmtId="0" fontId="285" fillId="0" borderId="0"/>
    <xf numFmtId="0" fontId="33" fillId="0" borderId="0"/>
    <xf numFmtId="0" fontId="33" fillId="0" borderId="0"/>
    <xf numFmtId="0" fontId="33" fillId="0" borderId="0"/>
    <xf numFmtId="0" fontId="286" fillId="0" borderId="0"/>
    <xf numFmtId="0" fontId="28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8" fillId="73" borderId="195" applyNumberFormat="0" applyAlignment="0" applyProtection="0"/>
    <xf numFmtId="0" fontId="58" fillId="73" borderId="195"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58" fillId="0" borderId="0"/>
    <xf numFmtId="0" fontId="234" fillId="0" borderId="197" applyNumberFormat="0" applyFill="0" applyAlignment="0" applyProtection="0"/>
    <xf numFmtId="0" fontId="234" fillId="0" borderId="197" applyNumberFormat="0" applyFill="0" applyAlignment="0" applyProtection="0"/>
    <xf numFmtId="0" fontId="58" fillId="0" borderId="0"/>
    <xf numFmtId="192" fontId="284" fillId="0" borderId="0">
      <alignment vertical="top"/>
    </xf>
    <xf numFmtId="192" fontId="284" fillId="0" borderId="0">
      <alignment vertical="top"/>
    </xf>
    <xf numFmtId="0" fontId="284" fillId="0" borderId="0">
      <alignment vertical="top"/>
    </xf>
    <xf numFmtId="192" fontId="284" fillId="0" borderId="0">
      <alignment vertical="top"/>
    </xf>
    <xf numFmtId="0" fontId="58" fillId="0" borderId="0"/>
    <xf numFmtId="192" fontId="229" fillId="0" borderId="0" applyFill="0" applyBorder="0" applyProtection="0">
      <alignment vertical="top"/>
    </xf>
    <xf numFmtId="192" fontId="229" fillId="0" borderId="0" applyFill="0" applyBorder="0" applyProtection="0">
      <alignment vertical="top"/>
    </xf>
    <xf numFmtId="192" fontId="229" fillId="0" borderId="0" applyFill="0" applyBorder="0" applyProtection="0">
      <alignment vertical="top"/>
    </xf>
    <xf numFmtId="192" fontId="288" fillId="0" borderId="0" applyFill="0" applyBorder="0" applyProtection="0">
      <alignment vertical="top"/>
    </xf>
    <xf numFmtId="187" fontId="58" fillId="0" borderId="0" applyFont="0" applyFill="0" applyBorder="0" applyAlignment="0" applyProtection="0"/>
    <xf numFmtId="0" fontId="58" fillId="0" borderId="0"/>
    <xf numFmtId="0" fontId="257" fillId="0" borderId="0" applyNumberFormat="0" applyFill="0" applyBorder="0" applyAlignment="0" applyProtection="0"/>
    <xf numFmtId="0" fontId="36" fillId="2" borderId="0" applyNumberFormat="0" applyBorder="0" applyAlignment="0" applyProtection="0">
      <alignment vertical="center"/>
    </xf>
    <xf numFmtId="0" fontId="36" fillId="3" borderId="0" applyNumberFormat="0" applyBorder="0" applyAlignment="0" applyProtection="0">
      <alignment vertical="center"/>
    </xf>
    <xf numFmtId="0" fontId="36" fillId="4" borderId="0" applyNumberFormat="0" applyBorder="0" applyAlignment="0" applyProtection="0">
      <alignment vertical="center"/>
    </xf>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36" fillId="5" borderId="0" applyNumberFormat="0" applyBorder="0" applyAlignment="0" applyProtection="0">
      <alignment vertical="center"/>
    </xf>
    <xf numFmtId="0" fontId="36" fillId="8" borderId="0" applyNumberFormat="0" applyBorder="0" applyAlignment="0" applyProtection="0">
      <alignment vertical="center"/>
    </xf>
    <xf numFmtId="0" fontId="36" fillId="11" borderId="0" applyNumberFormat="0" applyBorder="0" applyAlignment="0" applyProtection="0">
      <alignment vertical="center"/>
    </xf>
    <xf numFmtId="0" fontId="36" fillId="2" borderId="0" applyNumberFormat="0" applyBorder="0" applyAlignment="0" applyProtection="0">
      <alignment vertical="center"/>
    </xf>
    <xf numFmtId="0" fontId="36" fillId="3" borderId="0" applyNumberFormat="0" applyBorder="0" applyAlignment="0" applyProtection="0">
      <alignment vertical="center"/>
    </xf>
    <xf numFmtId="0" fontId="36" fillId="4" borderId="0" applyNumberFormat="0" applyBorder="0" applyAlignment="0" applyProtection="0">
      <alignment vertical="center"/>
    </xf>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36" fillId="5" borderId="0" applyNumberFormat="0" applyBorder="0" applyAlignment="0" applyProtection="0">
      <alignment vertical="center"/>
    </xf>
    <xf numFmtId="0" fontId="36" fillId="8" borderId="0" applyNumberFormat="0" applyBorder="0" applyAlignment="0" applyProtection="0">
      <alignment vertical="center"/>
    </xf>
    <xf numFmtId="0" fontId="36" fillId="11" borderId="0" applyNumberFormat="0" applyBorder="0" applyAlignment="0" applyProtection="0">
      <alignment vertical="center"/>
    </xf>
    <xf numFmtId="0" fontId="57" fillId="12" borderId="0" applyNumberFormat="0" applyBorder="0" applyAlignment="0" applyProtection="0">
      <alignment vertical="center"/>
    </xf>
    <xf numFmtId="0" fontId="57" fillId="9" borderId="0" applyNumberFormat="0" applyBorder="0" applyAlignment="0" applyProtection="0">
      <alignment vertical="center"/>
    </xf>
    <xf numFmtId="0" fontId="57" fillId="10" borderId="0" applyNumberFormat="0" applyBorder="0" applyAlignment="0" applyProtection="0">
      <alignment vertical="center"/>
    </xf>
    <xf numFmtId="0" fontId="57" fillId="13" borderId="0" applyNumberFormat="0" applyBorder="0" applyAlignment="0" applyProtection="0">
      <alignment vertical="center"/>
    </xf>
    <xf numFmtId="0" fontId="57" fillId="14" borderId="0" applyNumberFormat="0" applyBorder="0" applyAlignment="0" applyProtection="0">
      <alignment vertical="center"/>
    </xf>
    <xf numFmtId="0" fontId="57" fillId="15" borderId="0" applyNumberFormat="0" applyBorder="0" applyAlignment="0" applyProtection="0">
      <alignment vertical="center"/>
    </xf>
    <xf numFmtId="0" fontId="57" fillId="16" borderId="0" applyNumberFormat="0" applyBorder="0" applyAlignment="0" applyProtection="0">
      <alignment vertical="center"/>
    </xf>
    <xf numFmtId="0" fontId="57" fillId="17" borderId="0" applyNumberFormat="0" applyBorder="0" applyAlignment="0" applyProtection="0">
      <alignment vertical="center"/>
    </xf>
    <xf numFmtId="0" fontId="57" fillId="18" borderId="0" applyNumberFormat="0" applyBorder="0" applyAlignment="0" applyProtection="0">
      <alignment vertical="center"/>
    </xf>
    <xf numFmtId="0" fontId="57" fillId="13" borderId="0" applyNumberFormat="0" applyBorder="0" applyAlignment="0" applyProtection="0">
      <alignment vertical="center"/>
    </xf>
    <xf numFmtId="0" fontId="57" fillId="14" borderId="0" applyNumberFormat="0" applyBorder="0" applyAlignment="0" applyProtection="0">
      <alignment vertical="center"/>
    </xf>
    <xf numFmtId="0" fontId="57" fillId="19" borderId="0" applyNumberFormat="0" applyBorder="0" applyAlignment="0" applyProtection="0">
      <alignment vertical="center"/>
    </xf>
    <xf numFmtId="0" fontId="63" fillId="3" borderId="0" applyNumberFormat="0" applyBorder="0" applyAlignment="0" applyProtection="0">
      <alignment vertical="center"/>
    </xf>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64" fillId="23" borderId="194" applyNumberFormat="0" applyAlignment="0" applyProtection="0">
      <alignment vertical="center"/>
    </xf>
    <xf numFmtId="0" fontId="60" fillId="20" borderId="1" applyNumberForma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70" fillId="0" borderId="0" applyNumberFormat="0" applyFill="0" applyBorder="0" applyAlignment="0" applyProtection="0">
      <alignment vertical="center"/>
    </xf>
    <xf numFmtId="0" fontId="73" fillId="4" borderId="0" applyNumberFormat="0" applyBorder="0" applyAlignment="0" applyProtection="0">
      <alignment vertical="center"/>
    </xf>
    <xf numFmtId="0" fontId="65" fillId="0" borderId="5" applyNumberFormat="0" applyFill="0" applyAlignment="0" applyProtection="0">
      <alignment vertical="center"/>
    </xf>
    <xf numFmtId="0" fontId="66" fillId="0" borderId="6" applyNumberFormat="0" applyFill="0" applyAlignment="0" applyProtection="0">
      <alignment vertical="center"/>
    </xf>
    <xf numFmtId="0" fontId="67" fillId="0" borderId="7" applyNumberFormat="0" applyFill="0" applyAlignment="0" applyProtection="0">
      <alignment vertical="center"/>
    </xf>
    <xf numFmtId="0" fontId="67" fillId="0" borderId="0" applyNumberFormat="0" applyFill="0" applyBorder="0" applyAlignment="0" applyProtection="0">
      <alignment vertical="center"/>
    </xf>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71" fillId="7" borderId="194" applyNumberFormat="0" applyAlignment="0" applyProtection="0">
      <alignment vertical="center"/>
    </xf>
    <xf numFmtId="0" fontId="62" fillId="0" borderId="3" applyNumberFormat="0" applyFill="0" applyAlignment="0" applyProtection="0">
      <alignment vertical="center"/>
    </xf>
    <xf numFmtId="0" fontId="61" fillId="21" borderId="0" applyNumberFormat="0" applyBorder="0" applyAlignment="0" applyProtection="0">
      <alignment vertical="center"/>
    </xf>
    <xf numFmtId="0" fontId="37" fillId="0" borderId="0">
      <alignment vertical="center"/>
    </xf>
    <xf numFmtId="0" fontId="212" fillId="0" borderId="0"/>
    <xf numFmtId="0" fontId="58" fillId="0" borderId="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69" fillId="23" borderId="196" applyNumberFormat="0" applyAlignment="0" applyProtection="0">
      <alignment vertical="center"/>
    </xf>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59" fillId="0" borderId="0" applyNumberFormat="0" applyFill="0" applyBorder="0" applyAlignment="0" applyProtection="0">
      <alignment vertical="center"/>
    </xf>
    <xf numFmtId="0" fontId="234" fillId="0" borderId="197" applyNumberFormat="0" applyFill="0" applyAlignment="0" applyProtection="0"/>
    <xf numFmtId="0" fontId="234" fillId="0" borderId="197" applyNumberFormat="0" applyFill="0" applyAlignment="0" applyProtection="0"/>
    <xf numFmtId="0" fontId="234" fillId="0" borderId="197" applyNumberFormat="0" applyFill="0" applyAlignment="0" applyProtection="0"/>
    <xf numFmtId="0" fontId="234" fillId="0" borderId="197" applyNumberFormat="0" applyFill="0" applyAlignment="0" applyProtection="0"/>
    <xf numFmtId="0" fontId="234" fillId="0" borderId="197" applyNumberFormat="0" applyFill="0" applyAlignment="0" applyProtection="0"/>
    <xf numFmtId="0" fontId="234" fillId="0" borderId="197" applyNumberFormat="0" applyFill="0" applyAlignment="0" applyProtection="0"/>
    <xf numFmtId="0" fontId="234" fillId="0" borderId="197" applyNumberFormat="0" applyFill="0" applyAlignment="0" applyProtection="0"/>
    <xf numFmtId="0" fontId="234" fillId="0" borderId="197" applyNumberFormat="0" applyFill="0" applyAlignment="0" applyProtection="0"/>
    <xf numFmtId="0" fontId="234" fillId="0" borderId="197" applyNumberFormat="0" applyFill="0" applyAlignment="0" applyProtection="0"/>
    <xf numFmtId="0" fontId="234" fillId="0" borderId="197" applyNumberFormat="0" applyFill="0" applyAlignment="0" applyProtection="0"/>
    <xf numFmtId="0" fontId="234" fillId="0" borderId="197" applyNumberFormat="0" applyFill="0" applyAlignment="0" applyProtection="0"/>
    <xf numFmtId="0" fontId="234" fillId="0" borderId="197" applyNumberFormat="0" applyFill="0" applyAlignment="0" applyProtection="0"/>
    <xf numFmtId="0" fontId="234" fillId="0" borderId="197" applyNumberFormat="0" applyFill="0" applyAlignment="0" applyProtection="0"/>
    <xf numFmtId="0" fontId="234" fillId="0" borderId="197" applyNumberFormat="0" applyFill="0" applyAlignment="0" applyProtection="0"/>
    <xf numFmtId="0" fontId="68" fillId="0" borderId="197" applyNumberFormat="0" applyFill="0" applyAlignment="0" applyProtection="0">
      <alignment vertical="center"/>
    </xf>
    <xf numFmtId="0" fontId="55" fillId="0" borderId="0" applyNumberFormat="0" applyFill="0" applyBorder="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64" fillId="23" borderId="194" applyNumberFormat="0" applyAlignment="0" applyProtection="0">
      <alignment vertical="center"/>
    </xf>
    <xf numFmtId="0" fontId="64" fillId="23" borderId="194" applyNumberFormat="0" applyAlignment="0" applyProtection="0">
      <alignment vertical="center"/>
    </xf>
    <xf numFmtId="0" fontId="64" fillId="23" borderId="194" applyNumberFormat="0" applyAlignment="0" applyProtection="0">
      <alignment vertical="center"/>
    </xf>
    <xf numFmtId="0" fontId="64" fillId="23" borderId="194" applyNumberFormat="0" applyAlignment="0" applyProtection="0">
      <alignment vertical="center"/>
    </xf>
    <xf numFmtId="0" fontId="64" fillId="23" borderId="194" applyNumberFormat="0" applyAlignment="0" applyProtection="0">
      <alignment vertical="center"/>
    </xf>
    <xf numFmtId="0" fontId="64" fillId="23" borderId="194" applyNumberFormat="0" applyAlignment="0" applyProtection="0">
      <alignment vertical="center"/>
    </xf>
    <xf numFmtId="0" fontId="64" fillId="23" borderId="194" applyNumberFormat="0" applyAlignment="0" applyProtection="0">
      <alignment vertical="center"/>
    </xf>
    <xf numFmtId="0" fontId="64" fillId="23" borderId="194" applyNumberFormat="0" applyAlignment="0" applyProtection="0">
      <alignment vertical="center"/>
    </xf>
    <xf numFmtId="0" fontId="64" fillId="23" borderId="194" applyNumberFormat="0" applyAlignment="0" applyProtection="0">
      <alignment vertical="center"/>
    </xf>
    <xf numFmtId="0" fontId="68" fillId="0" borderId="197" applyNumberFormat="0" applyFill="0" applyAlignment="0" applyProtection="0">
      <alignment vertical="center"/>
    </xf>
    <xf numFmtId="0" fontId="68" fillId="0" borderId="197" applyNumberFormat="0" applyFill="0" applyAlignment="0" applyProtection="0">
      <alignment vertical="center"/>
    </xf>
    <xf numFmtId="0" fontId="68" fillId="0" borderId="197" applyNumberFormat="0" applyFill="0" applyAlignment="0" applyProtection="0">
      <alignment vertical="center"/>
    </xf>
    <xf numFmtId="0" fontId="68" fillId="0" borderId="197" applyNumberFormat="0" applyFill="0" applyAlignment="0" applyProtection="0">
      <alignment vertical="center"/>
    </xf>
    <xf numFmtId="0" fontId="68" fillId="0" borderId="197" applyNumberFormat="0" applyFill="0" applyAlignment="0" applyProtection="0">
      <alignment vertical="center"/>
    </xf>
    <xf numFmtId="0" fontId="68" fillId="0" borderId="197" applyNumberFormat="0" applyFill="0" applyAlignment="0" applyProtection="0">
      <alignment vertical="center"/>
    </xf>
    <xf numFmtId="0" fontId="68" fillId="0" borderId="197" applyNumberFormat="0" applyFill="0" applyAlignment="0" applyProtection="0">
      <alignment vertical="center"/>
    </xf>
    <xf numFmtId="0" fontId="68" fillId="0" borderId="197" applyNumberFormat="0" applyFill="0" applyAlignment="0" applyProtection="0">
      <alignment vertical="center"/>
    </xf>
    <xf numFmtId="0" fontId="68" fillId="0" borderId="197" applyNumberFormat="0" applyFill="0" applyAlignment="0" applyProtection="0">
      <alignment vertical="center"/>
    </xf>
    <xf numFmtId="0" fontId="69" fillId="23" borderId="196" applyNumberFormat="0" applyAlignment="0" applyProtection="0">
      <alignment vertical="center"/>
    </xf>
    <xf numFmtId="0" fontId="69" fillId="23" borderId="196" applyNumberFormat="0" applyAlignment="0" applyProtection="0">
      <alignment vertical="center"/>
    </xf>
    <xf numFmtId="0" fontId="69" fillId="23" borderId="196" applyNumberFormat="0" applyAlignment="0" applyProtection="0">
      <alignment vertical="center"/>
    </xf>
    <xf numFmtId="0" fontId="69" fillId="23" borderId="196" applyNumberFormat="0" applyAlignment="0" applyProtection="0">
      <alignment vertical="center"/>
    </xf>
    <xf numFmtId="0" fontId="69" fillId="23" borderId="196" applyNumberFormat="0" applyAlignment="0" applyProtection="0">
      <alignment vertical="center"/>
    </xf>
    <xf numFmtId="0" fontId="69" fillId="23" borderId="196" applyNumberFormat="0" applyAlignment="0" applyProtection="0">
      <alignment vertical="center"/>
    </xf>
    <xf numFmtId="0" fontId="69" fillId="23" borderId="196" applyNumberFormat="0" applyAlignment="0" applyProtection="0">
      <alignment vertical="center"/>
    </xf>
    <xf numFmtId="0" fontId="69" fillId="23" borderId="196" applyNumberFormat="0" applyAlignment="0" applyProtection="0">
      <alignment vertical="center"/>
    </xf>
    <xf numFmtId="0" fontId="69" fillId="23" borderId="196" applyNumberFormat="0" applyAlignment="0" applyProtection="0">
      <alignment vertical="center"/>
    </xf>
    <xf numFmtId="0" fontId="71" fillId="7" borderId="194" applyNumberFormat="0" applyAlignment="0" applyProtection="0">
      <alignment vertical="center"/>
    </xf>
    <xf numFmtId="0" fontId="71" fillId="7" borderId="194" applyNumberFormat="0" applyAlignment="0" applyProtection="0">
      <alignment vertical="center"/>
    </xf>
    <xf numFmtId="0" fontId="71" fillId="7" borderId="194" applyNumberFormat="0" applyAlignment="0" applyProtection="0">
      <alignment vertical="center"/>
    </xf>
    <xf numFmtId="0" fontId="71" fillId="7" borderId="194" applyNumberFormat="0" applyAlignment="0" applyProtection="0">
      <alignment vertical="center"/>
    </xf>
    <xf numFmtId="0" fontId="71" fillId="7" borderId="194" applyNumberFormat="0" applyAlignment="0" applyProtection="0">
      <alignment vertical="center"/>
    </xf>
    <xf numFmtId="0" fontId="71" fillId="7" borderId="194" applyNumberFormat="0" applyAlignment="0" applyProtection="0">
      <alignment vertical="center"/>
    </xf>
    <xf numFmtId="0" fontId="71" fillId="7" borderId="194" applyNumberFormat="0" applyAlignment="0" applyProtection="0">
      <alignment vertical="center"/>
    </xf>
    <xf numFmtId="0" fontId="71" fillId="7" borderId="194" applyNumberFormat="0" applyAlignment="0" applyProtection="0">
      <alignment vertical="center"/>
    </xf>
    <xf numFmtId="0" fontId="71" fillId="7" borderId="194" applyNumberForma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42" fillId="0" borderId="0" applyNumberFormat="0" applyFill="0" applyBorder="0" applyAlignment="0" applyProtection="0">
      <alignment vertical="top"/>
      <protection locked="0"/>
    </xf>
    <xf numFmtId="0" fontId="28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alignment vertical="center"/>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1" fillId="0" borderId="0">
      <alignment vertical="center"/>
    </xf>
    <xf numFmtId="0" fontId="31" fillId="0" borderId="0">
      <alignment vertical="center"/>
    </xf>
    <xf numFmtId="0" fontId="31" fillId="0" borderId="0">
      <alignment vertical="center"/>
    </xf>
    <xf numFmtId="0" fontId="37" fillId="0" borderId="0"/>
    <xf numFmtId="0" fontId="37" fillId="0" borderId="0"/>
    <xf numFmtId="0" fontId="37" fillId="0" borderId="0"/>
    <xf numFmtId="0" fontId="31" fillId="0" borderId="0">
      <alignment vertical="center"/>
    </xf>
    <xf numFmtId="0" fontId="37" fillId="0" borderId="0"/>
    <xf numFmtId="0" fontId="37" fillId="0" borderId="0"/>
    <xf numFmtId="0" fontId="37"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1" fillId="0" borderId="0">
      <alignment vertical="center"/>
    </xf>
    <xf numFmtId="0" fontId="31"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7" fillId="22" borderId="198" applyNumberFormat="0" applyFont="0" applyAlignment="0" applyProtection="0">
      <alignment vertical="center"/>
    </xf>
    <xf numFmtId="0" fontId="64" fillId="23" borderId="199" applyNumberFormat="0" applyAlignment="0" applyProtection="0">
      <alignment vertical="center"/>
    </xf>
    <xf numFmtId="0" fontId="68" fillId="0" borderId="200" applyNumberFormat="0" applyFill="0" applyAlignment="0" applyProtection="0">
      <alignment vertical="center"/>
    </xf>
    <xf numFmtId="0" fontId="69" fillId="23" borderId="201" applyNumberFormat="0" applyAlignment="0" applyProtection="0">
      <alignment vertical="center"/>
    </xf>
    <xf numFmtId="0" fontId="71" fillId="7" borderId="199" applyNumberFormat="0" applyAlignment="0" applyProtection="0">
      <alignment vertical="center"/>
    </xf>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58" fillId="73" borderId="198" applyNumberFormat="0" applyAlignment="0" applyProtection="0"/>
    <xf numFmtId="0" fontId="58" fillId="73" borderId="198"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4" fillId="0" borderId="200" applyNumberFormat="0" applyFill="0" applyAlignment="0" applyProtection="0"/>
    <xf numFmtId="0" fontId="234" fillId="0" borderId="200" applyNumberFormat="0" applyFill="0" applyAlignment="0" applyProtection="0"/>
    <xf numFmtId="0" fontId="37" fillId="22" borderId="198" applyNumberFormat="0" applyFont="0" applyAlignment="0" applyProtection="0">
      <alignment vertical="center"/>
    </xf>
    <xf numFmtId="0" fontId="64" fillId="23" borderId="199" applyNumberFormat="0" applyAlignment="0" applyProtection="0">
      <alignment vertical="center"/>
    </xf>
    <xf numFmtId="0" fontId="68" fillId="0" borderId="200" applyNumberFormat="0" applyFill="0" applyAlignment="0" applyProtection="0">
      <alignment vertical="center"/>
    </xf>
    <xf numFmtId="0" fontId="69" fillId="23" borderId="201" applyNumberFormat="0" applyAlignment="0" applyProtection="0">
      <alignment vertical="center"/>
    </xf>
    <xf numFmtId="0" fontId="71" fillId="7" borderId="199" applyNumberFormat="0" applyAlignment="0" applyProtection="0">
      <alignment vertical="center"/>
    </xf>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58" fillId="73" borderId="198" applyNumberFormat="0" applyAlignment="0" applyProtection="0"/>
    <xf numFmtId="0" fontId="58" fillId="73" borderId="198"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22" fillId="58" borderId="199" applyNumberFormat="0" applyAlignment="0" applyProtection="0"/>
    <xf numFmtId="0" fontId="222" fillId="58" borderId="199" applyNumberFormat="0" applyAlignment="0" applyProtection="0"/>
    <xf numFmtId="0" fontId="37" fillId="22" borderId="198" applyNumberFormat="0" applyFont="0" applyAlignment="0" applyProtection="0">
      <alignment vertical="center"/>
    </xf>
    <xf numFmtId="0" fontId="64" fillId="23" borderId="199" applyNumberFormat="0" applyAlignment="0" applyProtection="0">
      <alignment vertical="center"/>
    </xf>
    <xf numFmtId="0" fontId="68" fillId="0" borderId="200" applyNumberFormat="0" applyFill="0" applyAlignment="0" applyProtection="0">
      <alignment vertical="center"/>
    </xf>
    <xf numFmtId="0" fontId="69" fillId="23" borderId="201" applyNumberFormat="0" applyAlignment="0" applyProtection="0">
      <alignment vertical="center"/>
    </xf>
    <xf numFmtId="0" fontId="71" fillId="7" borderId="199" applyNumberFormat="0" applyAlignment="0" applyProtection="0">
      <alignment vertical="center"/>
    </xf>
    <xf numFmtId="0" fontId="232" fillId="33" borderId="201" applyNumberFormat="0" applyAlignment="0" applyProtection="0"/>
    <xf numFmtId="0" fontId="222" fillId="58" borderId="199" applyNumberFormat="0" applyAlignment="0" applyProtection="0"/>
    <xf numFmtId="0" fontId="222" fillId="58" borderId="199" applyNumberFormat="0" applyAlignment="0" applyProtection="0"/>
    <xf numFmtId="0" fontId="234" fillId="0" borderId="200" applyNumberFormat="0" applyFill="0" applyAlignment="0" applyProtection="0"/>
    <xf numFmtId="0" fontId="232" fillId="33" borderId="201" applyNumberFormat="0" applyAlignment="0" applyProtection="0"/>
    <xf numFmtId="0" fontId="232" fillId="33" borderId="201" applyNumberFormat="0" applyAlignment="0" applyProtection="0"/>
    <xf numFmtId="0" fontId="71" fillId="7" borderId="199" applyNumberFormat="0" applyAlignment="0" applyProtection="0">
      <alignment vertical="center"/>
    </xf>
    <xf numFmtId="0" fontId="234" fillId="0" borderId="200" applyNumberFormat="0" applyFill="0" applyAlignment="0" applyProtection="0"/>
    <xf numFmtId="0" fontId="234" fillId="0" borderId="200" applyNumberFormat="0" applyFill="0" applyAlignment="0" applyProtection="0"/>
    <xf numFmtId="0" fontId="69" fillId="23" borderId="201" applyNumberFormat="0" applyAlignment="0" applyProtection="0">
      <alignment vertical="center"/>
    </xf>
    <xf numFmtId="0" fontId="68" fillId="0" borderId="200" applyNumberFormat="0" applyFill="0" applyAlignment="0" applyProtection="0">
      <alignment vertical="center"/>
    </xf>
    <xf numFmtId="0" fontId="64" fillId="23" borderId="199" applyNumberFormat="0" applyAlignment="0" applyProtection="0">
      <alignment vertical="center"/>
    </xf>
    <xf numFmtId="0" fontId="37" fillId="22" borderId="198" applyNumberFormat="0" applyFont="0" applyAlignment="0" applyProtection="0">
      <alignment vertical="center"/>
    </xf>
    <xf numFmtId="0" fontId="217" fillId="33" borderId="199" applyNumberFormat="0" applyAlignment="0" applyProtection="0"/>
    <xf numFmtId="0" fontId="234" fillId="0" borderId="200" applyNumberFormat="0" applyFill="0" applyAlignment="0" applyProtection="0"/>
    <xf numFmtId="0" fontId="234" fillId="0" borderId="200" applyNumberFormat="0" applyFill="0" applyAlignment="0" applyProtection="0"/>
    <xf numFmtId="0" fontId="222" fillId="58" borderId="199"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22" fillId="58" borderId="199" applyNumberFormat="0" applyAlignment="0" applyProtection="0"/>
    <xf numFmtId="0" fontId="222" fillId="58" borderId="199"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234" fillId="0" borderId="200" applyNumberFormat="0" applyFill="0" applyAlignment="0" applyProtection="0"/>
    <xf numFmtId="0" fontId="58" fillId="73" borderId="198"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58" fillId="73" borderId="198" applyNumberFormat="0" applyAlignment="0" applyProtection="0"/>
    <xf numFmtId="0" fontId="58" fillId="73" borderId="198"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58" fillId="73" borderId="198" applyNumberFormat="0" applyAlignment="0" applyProtection="0"/>
    <xf numFmtId="0" fontId="58" fillId="73" borderId="198"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4" fillId="0" borderId="200" applyNumberFormat="0" applyFill="0" applyAlignment="0" applyProtection="0"/>
    <xf numFmtId="0" fontId="58" fillId="73" borderId="198" applyNumberFormat="0" applyAlignment="0" applyProtection="0"/>
    <xf numFmtId="0" fontId="58" fillId="73" borderId="198" applyNumberFormat="0" applyAlignment="0" applyProtection="0"/>
    <xf numFmtId="0" fontId="232" fillId="33" borderId="201" applyNumberFormat="0" applyAlignment="0" applyProtection="0"/>
    <xf numFmtId="0" fontId="232" fillId="33" borderId="201" applyNumberFormat="0" applyAlignment="0" applyProtection="0"/>
    <xf numFmtId="0" fontId="222" fillId="58" borderId="199" applyNumberFormat="0" applyAlignment="0" applyProtection="0"/>
    <xf numFmtId="0" fontId="222" fillId="58" borderId="199" applyNumberFormat="0" applyAlignment="0" applyProtection="0"/>
    <xf numFmtId="0" fontId="232" fillId="33" borderId="201" applyNumberFormat="0" applyAlignment="0" applyProtection="0"/>
    <xf numFmtId="0" fontId="234" fillId="0" borderId="200" applyNumberFormat="0" applyFill="0" applyAlignment="0" applyProtection="0"/>
    <xf numFmtId="0" fontId="234" fillId="0" borderId="200" applyNumberFormat="0" applyFill="0" applyAlignment="0" applyProtection="0"/>
    <xf numFmtId="0" fontId="232" fillId="33" borderId="201" applyNumberFormat="0" applyAlignment="0" applyProtection="0"/>
    <xf numFmtId="0" fontId="232" fillId="33" borderId="201" applyNumberFormat="0" applyAlignment="0" applyProtection="0"/>
    <xf numFmtId="0" fontId="222" fillId="58" borderId="199" applyNumberFormat="0" applyAlignment="0" applyProtection="0"/>
    <xf numFmtId="0" fontId="58" fillId="73" borderId="198" applyNumberFormat="0" applyAlignment="0" applyProtection="0"/>
    <xf numFmtId="0" fontId="58" fillId="73" borderId="198"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4" fillId="0" borderId="200" applyNumberFormat="0" applyFill="0" applyAlignment="0" applyProtection="0"/>
    <xf numFmtId="0" fontId="234" fillId="0" borderId="200" applyNumberFormat="0" applyFill="0" applyAlignment="0" applyProtection="0"/>
    <xf numFmtId="0" fontId="232" fillId="33" borderId="201" applyNumberFormat="0" applyAlignment="0" applyProtection="0"/>
    <xf numFmtId="0" fontId="222" fillId="58" borderId="199"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58" fillId="73" borderId="198" applyNumberFormat="0" applyAlignment="0" applyProtection="0"/>
    <xf numFmtId="0" fontId="58" fillId="73" borderId="198" applyNumberFormat="0" applyAlignment="0" applyProtection="0"/>
    <xf numFmtId="0" fontId="222" fillId="58" borderId="199" applyNumberFormat="0" applyAlignment="0" applyProtection="0"/>
    <xf numFmtId="0" fontId="222" fillId="58" borderId="199" applyNumberFormat="0" applyAlignment="0" applyProtection="0"/>
    <xf numFmtId="0" fontId="232" fillId="33" borderId="201" applyNumberFormat="0" applyAlignment="0" applyProtection="0"/>
    <xf numFmtId="0" fontId="37" fillId="22" borderId="198" applyNumberFormat="0" applyFont="0" applyAlignment="0" applyProtection="0">
      <alignment vertical="center"/>
    </xf>
    <xf numFmtId="0" fontId="64" fillId="23" borderId="199" applyNumberFormat="0" applyAlignment="0" applyProtection="0">
      <alignment vertical="center"/>
    </xf>
    <xf numFmtId="0" fontId="68" fillId="0" borderId="200" applyNumberFormat="0" applyFill="0" applyAlignment="0" applyProtection="0">
      <alignment vertical="center"/>
    </xf>
    <xf numFmtId="0" fontId="69" fillId="23" borderId="201" applyNumberFormat="0" applyAlignment="0" applyProtection="0">
      <alignment vertical="center"/>
    </xf>
    <xf numFmtId="0" fontId="58" fillId="73" borderId="198" applyNumberFormat="0" applyAlignment="0" applyProtection="0"/>
    <xf numFmtId="0" fontId="71" fillId="7" borderId="199" applyNumberFormat="0" applyAlignment="0" applyProtection="0">
      <alignment vertical="center"/>
    </xf>
    <xf numFmtId="0" fontId="58" fillId="73" borderId="198" applyNumberFormat="0" applyAlignment="0" applyProtection="0"/>
    <xf numFmtId="0" fontId="232" fillId="33" borderId="201" applyNumberFormat="0" applyAlignment="0" applyProtection="0"/>
    <xf numFmtId="0" fontId="222" fillId="58" borderId="199" applyNumberFormat="0" applyAlignment="0" applyProtection="0"/>
    <xf numFmtId="0" fontId="222" fillId="58" borderId="199" applyNumberFormat="0" applyAlignment="0" applyProtection="0"/>
    <xf numFmtId="0" fontId="232" fillId="33" borderId="201" applyNumberFormat="0" applyAlignment="0" applyProtection="0"/>
    <xf numFmtId="0" fontId="58" fillId="73" borderId="198" applyNumberFormat="0" applyAlignment="0" applyProtection="0"/>
    <xf numFmtId="0" fontId="37" fillId="22" borderId="198" applyNumberFormat="0" applyFont="0" applyAlignment="0" applyProtection="0">
      <alignment vertical="center"/>
    </xf>
    <xf numFmtId="0" fontId="64" fillId="23" borderId="199" applyNumberFormat="0" applyAlignment="0" applyProtection="0">
      <alignment vertical="center"/>
    </xf>
    <xf numFmtId="0" fontId="68" fillId="0" borderId="200" applyNumberFormat="0" applyFill="0" applyAlignment="0" applyProtection="0">
      <alignment vertical="center"/>
    </xf>
    <xf numFmtId="0" fontId="69" fillId="23" borderId="201" applyNumberFormat="0" applyAlignment="0" applyProtection="0">
      <alignment vertical="center"/>
    </xf>
    <xf numFmtId="0" fontId="71" fillId="7" borderId="199" applyNumberFormat="0" applyAlignment="0" applyProtection="0">
      <alignment vertical="center"/>
    </xf>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4" fillId="0" borderId="200" applyNumberFormat="0" applyFill="0" applyAlignment="0" applyProtection="0"/>
    <xf numFmtId="0" fontId="217" fillId="33" borderId="199" applyNumberFormat="0" applyAlignment="0" applyProtection="0"/>
    <xf numFmtId="0" fontId="37" fillId="22" borderId="198" applyNumberFormat="0" applyFont="0" applyAlignment="0" applyProtection="0">
      <alignment vertical="center"/>
    </xf>
    <xf numFmtId="0" fontId="64" fillId="23" borderId="199" applyNumberFormat="0" applyAlignment="0" applyProtection="0">
      <alignment vertical="center"/>
    </xf>
    <xf numFmtId="0" fontId="68" fillId="0" borderId="200" applyNumberFormat="0" applyFill="0" applyAlignment="0" applyProtection="0">
      <alignment vertical="center"/>
    </xf>
    <xf numFmtId="0" fontId="69" fillId="23" borderId="201" applyNumberFormat="0" applyAlignment="0" applyProtection="0">
      <alignment vertical="center"/>
    </xf>
    <xf numFmtId="0" fontId="71" fillId="7" borderId="199" applyNumberFormat="0" applyAlignment="0" applyProtection="0">
      <alignment vertical="center"/>
    </xf>
    <xf numFmtId="0" fontId="234" fillId="0" borderId="200" applyNumberFormat="0" applyFill="0" applyAlignment="0" applyProtection="0"/>
    <xf numFmtId="0" fontId="217" fillId="33" borderId="199" applyNumberFormat="0" applyAlignment="0" applyProtection="0"/>
    <xf numFmtId="0" fontId="37" fillId="22" borderId="198" applyNumberFormat="0" applyFont="0" applyAlignment="0" applyProtection="0">
      <alignment vertical="center"/>
    </xf>
    <xf numFmtId="0" fontId="64" fillId="23" borderId="199" applyNumberFormat="0" applyAlignment="0" applyProtection="0">
      <alignment vertical="center"/>
    </xf>
    <xf numFmtId="0" fontId="68" fillId="0" borderId="200" applyNumberFormat="0" applyFill="0" applyAlignment="0" applyProtection="0">
      <alignment vertical="center"/>
    </xf>
    <xf numFmtId="0" fontId="69" fillId="23" borderId="201" applyNumberFormat="0" applyAlignment="0" applyProtection="0">
      <alignment vertical="center"/>
    </xf>
    <xf numFmtId="0" fontId="71" fillId="7" borderId="199" applyNumberFormat="0" applyAlignment="0" applyProtection="0">
      <alignment vertical="center"/>
    </xf>
    <xf numFmtId="0" fontId="234" fillId="0" borderId="200" applyNumberFormat="0" applyFill="0" applyAlignment="0" applyProtection="0"/>
    <xf numFmtId="0" fontId="217" fillId="33" borderId="199" applyNumberFormat="0" applyAlignment="0" applyProtection="0"/>
    <xf numFmtId="0" fontId="37" fillId="22" borderId="198" applyNumberFormat="0" applyFont="0" applyAlignment="0" applyProtection="0">
      <alignment vertical="center"/>
    </xf>
    <xf numFmtId="0" fontId="64" fillId="23" borderId="199" applyNumberFormat="0" applyAlignment="0" applyProtection="0">
      <alignment vertical="center"/>
    </xf>
    <xf numFmtId="0" fontId="68" fillId="0" borderId="200" applyNumberFormat="0" applyFill="0" applyAlignment="0" applyProtection="0">
      <alignment vertical="center"/>
    </xf>
    <xf numFmtId="0" fontId="69" fillId="23" borderId="201" applyNumberFormat="0" applyAlignment="0" applyProtection="0">
      <alignment vertical="center"/>
    </xf>
    <xf numFmtId="0" fontId="71" fillId="7" borderId="199" applyNumberFormat="0" applyAlignment="0" applyProtection="0">
      <alignment vertical="center"/>
    </xf>
    <xf numFmtId="0" fontId="37" fillId="22" borderId="198" applyNumberFormat="0" applyFont="0" applyAlignment="0" applyProtection="0">
      <alignment vertical="center"/>
    </xf>
    <xf numFmtId="0" fontId="64" fillId="23" borderId="199" applyNumberFormat="0" applyAlignment="0" applyProtection="0">
      <alignment vertical="center"/>
    </xf>
    <xf numFmtId="0" fontId="68" fillId="0" borderId="200" applyNumberFormat="0" applyFill="0" applyAlignment="0" applyProtection="0">
      <alignment vertical="center"/>
    </xf>
    <xf numFmtId="0" fontId="69" fillId="23" borderId="201" applyNumberFormat="0" applyAlignment="0" applyProtection="0">
      <alignment vertical="center"/>
    </xf>
    <xf numFmtId="0" fontId="71" fillId="7" borderId="199" applyNumberFormat="0" applyAlignment="0" applyProtection="0">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7" fillId="0" borderId="0">
      <alignment vertical="center"/>
    </xf>
    <xf numFmtId="0" fontId="37"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64" fillId="23" borderId="207" applyNumberFormat="0" applyAlignment="0" applyProtection="0">
      <alignment vertical="center"/>
    </xf>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71" fillId="7" borderId="207" applyNumberFormat="0" applyAlignment="0" applyProtection="0">
      <alignment vertical="center"/>
    </xf>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37" fillId="22" borderId="208" applyNumberFormat="0" applyFont="0" applyAlignment="0" applyProtection="0">
      <alignment vertical="center"/>
    </xf>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69" fillId="23" borderId="209" applyNumberFormat="0" applyAlignment="0" applyProtection="0">
      <alignment vertical="center"/>
    </xf>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68" fillId="0" borderId="210" applyNumberFormat="0" applyFill="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37" fillId="0" borderId="0">
      <alignment vertical="center"/>
    </xf>
    <xf numFmtId="0" fontId="37" fillId="0" borderId="0">
      <alignment vertical="center"/>
    </xf>
    <xf numFmtId="0" fontId="68" fillId="0" borderId="216" applyNumberFormat="0" applyFill="0" applyAlignment="0" applyProtection="0">
      <alignment vertical="center"/>
    </xf>
    <xf numFmtId="0" fontId="71" fillId="7" borderId="215" applyNumberFormat="0" applyAlignment="0" applyProtection="0">
      <alignment vertical="center"/>
    </xf>
    <xf numFmtId="0" fontId="64" fillId="23" borderId="215" applyNumberFormat="0" applyAlignment="0" applyProtection="0">
      <alignment vertical="center"/>
    </xf>
    <xf numFmtId="0" fontId="234" fillId="0" borderId="216" applyNumberFormat="0" applyFill="0" applyAlignment="0" applyProtection="0"/>
    <xf numFmtId="0" fontId="68" fillId="0" borderId="216" applyNumberFormat="0" applyFill="0" applyAlignment="0" applyProtection="0">
      <alignment vertical="center"/>
    </xf>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222" fillId="58" borderId="215" applyNumberFormat="0" applyAlignment="0" applyProtection="0"/>
    <xf numFmtId="0" fontId="234" fillId="0" borderId="216" applyNumberFormat="0" applyFill="0" applyAlignment="0" applyProtection="0"/>
    <xf numFmtId="0" fontId="71" fillId="7" borderId="215" applyNumberFormat="0" applyAlignment="0" applyProtection="0">
      <alignment vertical="center"/>
    </xf>
    <xf numFmtId="0" fontId="58" fillId="73" borderId="214" applyNumberFormat="0" applyAlignment="0" applyProtection="0"/>
    <xf numFmtId="0" fontId="232" fillId="33" borderId="217" applyNumberFormat="0" applyAlignment="0" applyProtection="0"/>
    <xf numFmtId="0" fontId="234" fillId="0" borderId="216" applyNumberFormat="0" applyFill="0" applyAlignment="0" applyProtection="0"/>
    <xf numFmtId="0" fontId="232" fillId="33" borderId="217" applyNumberFormat="0" applyAlignment="0" applyProtection="0"/>
    <xf numFmtId="0" fontId="217" fillId="33" borderId="215" applyNumberFormat="0" applyAlignment="0" applyProtection="0"/>
    <xf numFmtId="0" fontId="58" fillId="73" borderId="214" applyNumberFormat="0" applyAlignment="0" applyProtection="0"/>
    <xf numFmtId="0" fontId="58" fillId="73" borderId="214"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22" fillId="58" borderId="215" applyNumberFormat="0" applyAlignment="0" applyProtection="0"/>
    <xf numFmtId="0" fontId="232" fillId="33" borderId="217" applyNumberFormat="0" applyAlignment="0" applyProtection="0"/>
    <xf numFmtId="0" fontId="37" fillId="22" borderId="214" applyNumberFormat="0" applyFont="0" applyAlignment="0" applyProtection="0">
      <alignment vertical="center"/>
    </xf>
    <xf numFmtId="0" fontId="232" fillId="33" borderId="217" applyNumberFormat="0" applyAlignment="0" applyProtection="0"/>
    <xf numFmtId="0" fontId="222" fillId="58" borderId="215" applyNumberFormat="0" applyAlignment="0" applyProtection="0"/>
    <xf numFmtId="0" fontId="222" fillId="58" borderId="215" applyNumberFormat="0" applyAlignment="0" applyProtection="0"/>
    <xf numFmtId="0" fontId="217" fillId="33" borderId="215" applyNumberFormat="0" applyAlignment="0" applyProtection="0"/>
    <xf numFmtId="0" fontId="234" fillId="0" borderId="216" applyNumberFormat="0" applyFill="0" applyAlignment="0" applyProtection="0"/>
    <xf numFmtId="0" fontId="71" fillId="7" borderId="215" applyNumberFormat="0" applyAlignment="0" applyProtection="0">
      <alignment vertical="center"/>
    </xf>
    <xf numFmtId="0" fontId="69" fillId="23" borderId="217" applyNumberFormat="0" applyAlignment="0" applyProtection="0">
      <alignment vertical="center"/>
    </xf>
    <xf numFmtId="0" fontId="68" fillId="0" borderId="216" applyNumberFormat="0" applyFill="0" applyAlignment="0" applyProtection="0">
      <alignment vertical="center"/>
    </xf>
    <xf numFmtId="0" fontId="64" fillId="23" borderId="215" applyNumberFormat="0" applyAlignment="0" applyProtection="0">
      <alignment vertical="center"/>
    </xf>
    <xf numFmtId="0" fontId="37" fillId="22" borderId="214" applyNumberFormat="0" applyFont="0" applyAlignment="0" applyProtection="0">
      <alignment vertical="center"/>
    </xf>
    <xf numFmtId="0" fontId="217" fillId="33" borderId="215" applyNumberFormat="0" applyAlignment="0" applyProtection="0"/>
    <xf numFmtId="0" fontId="234" fillId="0" borderId="216" applyNumberFormat="0" applyFill="0" applyAlignment="0" applyProtection="0"/>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71" fillId="7" borderId="215" applyNumberFormat="0" applyAlignment="0" applyProtection="0">
      <alignment vertical="center"/>
    </xf>
    <xf numFmtId="0" fontId="69" fillId="23" borderId="217" applyNumberFormat="0" applyAlignment="0" applyProtection="0">
      <alignment vertical="center"/>
    </xf>
    <xf numFmtId="0" fontId="68" fillId="0" borderId="216" applyNumberFormat="0" applyFill="0" applyAlignment="0" applyProtection="0">
      <alignment vertical="center"/>
    </xf>
    <xf numFmtId="0" fontId="64" fillId="23" borderId="215" applyNumberFormat="0" applyAlignment="0" applyProtection="0">
      <alignment vertical="center"/>
    </xf>
    <xf numFmtId="0" fontId="37" fillId="22" borderId="214" applyNumberFormat="0" applyFont="0" applyAlignment="0" applyProtection="0">
      <alignment vertical="center"/>
    </xf>
    <xf numFmtId="0" fontId="58" fillId="73" borderId="214" applyNumberFormat="0" applyAlignment="0" applyProtection="0"/>
    <xf numFmtId="0" fontId="232" fillId="33" borderId="217" applyNumberFormat="0" applyAlignment="0" applyProtection="0"/>
    <xf numFmtId="0" fontId="222" fillId="58" borderId="215" applyNumberFormat="0" applyAlignment="0" applyProtection="0"/>
    <xf numFmtId="0" fontId="222" fillId="58" borderId="215" applyNumberFormat="0" applyAlignment="0" applyProtection="0"/>
    <xf numFmtId="0" fontId="232" fillId="33" borderId="217" applyNumberFormat="0" applyAlignment="0" applyProtection="0"/>
    <xf numFmtId="0" fontId="58" fillId="73" borderId="214" applyNumberFormat="0" applyAlignment="0" applyProtection="0"/>
    <xf numFmtId="0" fontId="71" fillId="7" borderId="215" applyNumberFormat="0" applyAlignment="0" applyProtection="0">
      <alignment vertical="center"/>
    </xf>
    <xf numFmtId="0" fontId="58" fillId="73" borderId="214" applyNumberFormat="0" applyAlignment="0" applyProtection="0"/>
    <xf numFmtId="0" fontId="69" fillId="23" borderId="217" applyNumberFormat="0" applyAlignment="0" applyProtection="0">
      <alignment vertical="center"/>
    </xf>
    <xf numFmtId="0" fontId="68" fillId="0" borderId="216" applyNumberFormat="0" applyFill="0" applyAlignment="0" applyProtection="0">
      <alignment vertical="center"/>
    </xf>
    <xf numFmtId="0" fontId="64" fillId="23" borderId="215" applyNumberFormat="0" applyAlignment="0" applyProtection="0">
      <alignment vertical="center"/>
    </xf>
    <xf numFmtId="0" fontId="37" fillId="22" borderId="214" applyNumberFormat="0" applyFont="0" applyAlignment="0" applyProtection="0">
      <alignment vertical="center"/>
    </xf>
    <xf numFmtId="0" fontId="232" fillId="33" borderId="217" applyNumberFormat="0" applyAlignment="0" applyProtection="0"/>
    <xf numFmtId="0" fontId="222" fillId="58" borderId="215" applyNumberFormat="0" applyAlignment="0" applyProtection="0"/>
    <xf numFmtId="0" fontId="222" fillId="58" borderId="215" applyNumberFormat="0" applyAlignment="0" applyProtection="0"/>
    <xf numFmtId="0" fontId="58" fillId="73" borderId="214" applyNumberFormat="0" applyAlignment="0" applyProtection="0"/>
    <xf numFmtId="0" fontId="232" fillId="33" borderId="217" applyNumberFormat="0" applyAlignment="0" applyProtection="0"/>
    <xf numFmtId="0" fontId="232" fillId="33" borderId="217" applyNumberFormat="0" applyAlignment="0" applyProtection="0"/>
    <xf numFmtId="0" fontId="222" fillId="58" borderId="215" applyNumberFormat="0" applyAlignment="0" applyProtection="0"/>
    <xf numFmtId="0" fontId="232" fillId="33" borderId="217" applyNumberFormat="0" applyAlignment="0" applyProtection="0"/>
    <xf numFmtId="0" fontId="234" fillId="0" borderId="216" applyNumberFormat="0" applyFill="0" applyAlignment="0" applyProtection="0"/>
    <xf numFmtId="0" fontId="232" fillId="33" borderId="217" applyNumberFormat="0" applyAlignment="0" applyProtection="0"/>
    <xf numFmtId="0" fontId="222" fillId="58" borderId="215" applyNumberFormat="0" applyAlignment="0" applyProtection="0"/>
    <xf numFmtId="0" fontId="222" fillId="58" borderId="215" applyNumberFormat="0" applyAlignment="0" applyProtection="0"/>
    <xf numFmtId="0" fontId="232" fillId="33" borderId="217" applyNumberFormat="0" applyAlignment="0" applyProtection="0"/>
    <xf numFmtId="0" fontId="232" fillId="33" borderId="217" applyNumberFormat="0" applyAlignment="0" applyProtection="0"/>
    <xf numFmtId="0" fontId="58" fillId="73" borderId="214" applyNumberFormat="0" applyAlignment="0" applyProtection="0"/>
    <xf numFmtId="0" fontId="58" fillId="73" borderId="214" applyNumberFormat="0" applyAlignment="0" applyProtection="0"/>
    <xf numFmtId="0" fontId="234" fillId="0" borderId="216" applyNumberFormat="0" applyFill="0" applyAlignment="0" applyProtection="0"/>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58" fillId="73" borderId="214" applyNumberFormat="0" applyAlignment="0" applyProtection="0"/>
    <xf numFmtId="0" fontId="58" fillId="73" borderId="214"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58" fillId="73" borderId="214" applyNumberFormat="0" applyAlignment="0" applyProtection="0"/>
    <xf numFmtId="0" fontId="58" fillId="73" borderId="214"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58" fillId="73" borderId="214" applyNumberFormat="0" applyAlignment="0" applyProtection="0"/>
    <xf numFmtId="0" fontId="234" fillId="0" borderId="216" applyNumberFormat="0" applyFill="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222" fillId="58" borderId="215" applyNumberFormat="0" applyAlignment="0" applyProtection="0"/>
    <xf numFmtId="0" fontId="222" fillId="58" borderId="215" applyNumberFormat="0" applyAlignment="0" applyProtection="0"/>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222" fillId="58" borderId="215" applyNumberFormat="0" applyAlignment="0" applyProtection="0"/>
    <xf numFmtId="0" fontId="234" fillId="0" borderId="216" applyNumberFormat="0" applyFill="0" applyAlignment="0" applyProtection="0"/>
    <xf numFmtId="0" fontId="234" fillId="0" borderId="216" applyNumberFormat="0" applyFill="0" applyAlignment="0" applyProtection="0"/>
    <xf numFmtId="0" fontId="217" fillId="33" borderId="215" applyNumberFormat="0" applyAlignment="0" applyProtection="0"/>
    <xf numFmtId="0" fontId="37" fillId="22" borderId="214" applyNumberFormat="0" applyFont="0" applyAlignment="0" applyProtection="0">
      <alignment vertical="center"/>
    </xf>
    <xf numFmtId="0" fontId="64" fillId="23" borderId="215" applyNumberFormat="0" applyAlignment="0" applyProtection="0">
      <alignment vertical="center"/>
    </xf>
    <xf numFmtId="0" fontId="68" fillId="0" borderId="216" applyNumberFormat="0" applyFill="0" applyAlignment="0" applyProtection="0">
      <alignment vertical="center"/>
    </xf>
    <xf numFmtId="0" fontId="69" fillId="23" borderId="217" applyNumberFormat="0" applyAlignment="0" applyProtection="0">
      <alignment vertical="center"/>
    </xf>
    <xf numFmtId="0" fontId="234" fillId="0" borderId="216" applyNumberFormat="0" applyFill="0" applyAlignment="0" applyProtection="0"/>
    <xf numFmtId="0" fontId="234" fillId="0" borderId="216" applyNumberFormat="0" applyFill="0" applyAlignment="0" applyProtection="0"/>
    <xf numFmtId="0" fontId="71" fillId="7" borderId="215" applyNumberFormat="0" applyAlignment="0" applyProtection="0">
      <alignment vertical="center"/>
    </xf>
    <xf numFmtId="0" fontId="232" fillId="33" borderId="217" applyNumberFormat="0" applyAlignment="0" applyProtection="0"/>
    <xf numFmtId="0" fontId="232" fillId="33" borderId="217" applyNumberFormat="0" applyAlignment="0" applyProtection="0"/>
    <xf numFmtId="0" fontId="234" fillId="0" borderId="216" applyNumberFormat="0" applyFill="0" applyAlignment="0" applyProtection="0"/>
    <xf numFmtId="0" fontId="222" fillId="58" borderId="215" applyNumberFormat="0" applyAlignment="0" applyProtection="0"/>
    <xf numFmtId="0" fontId="222" fillId="58" borderId="215" applyNumberFormat="0" applyAlignment="0" applyProtection="0"/>
    <xf numFmtId="0" fontId="232" fillId="33" borderId="217" applyNumberFormat="0" applyAlignment="0" applyProtection="0"/>
    <xf numFmtId="0" fontId="71" fillId="7" borderId="215" applyNumberFormat="0" applyAlignment="0" applyProtection="0">
      <alignment vertical="center"/>
    </xf>
    <xf numFmtId="0" fontId="69" fillId="23" borderId="217" applyNumberFormat="0" applyAlignment="0" applyProtection="0">
      <alignment vertical="center"/>
    </xf>
    <xf numFmtId="0" fontId="68" fillId="0" borderId="216" applyNumberFormat="0" applyFill="0" applyAlignment="0" applyProtection="0">
      <alignment vertical="center"/>
    </xf>
    <xf numFmtId="0" fontId="64" fillId="23" borderId="215" applyNumberFormat="0" applyAlignment="0" applyProtection="0">
      <alignment vertical="center"/>
    </xf>
    <xf numFmtId="0" fontId="222" fillId="58" borderId="215" applyNumberFormat="0" applyAlignment="0" applyProtection="0"/>
    <xf numFmtId="0" fontId="222" fillId="58" borderId="215" applyNumberFormat="0" applyAlignment="0" applyProtection="0"/>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58" fillId="73" borderId="214" applyNumberFormat="0" applyAlignment="0" applyProtection="0"/>
    <xf numFmtId="0" fontId="58" fillId="73" borderId="214" applyNumberFormat="0" applyAlignment="0" applyProtection="0"/>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71" fillId="7" borderId="215" applyNumberFormat="0" applyAlignment="0" applyProtection="0">
      <alignment vertical="center"/>
    </xf>
    <xf numFmtId="0" fontId="69" fillId="23" borderId="217" applyNumberFormat="0" applyAlignment="0" applyProtection="0">
      <alignment vertical="center"/>
    </xf>
    <xf numFmtId="0" fontId="68" fillId="0" borderId="216" applyNumberFormat="0" applyFill="0" applyAlignment="0" applyProtection="0">
      <alignment vertical="center"/>
    </xf>
    <xf numFmtId="0" fontId="64" fillId="23" borderId="215" applyNumberFormat="0" applyAlignment="0" applyProtection="0">
      <alignment vertical="center"/>
    </xf>
    <xf numFmtId="0" fontId="37" fillId="22" borderId="214" applyNumberFormat="0" applyFont="0" applyAlignment="0" applyProtection="0">
      <alignment vertical="center"/>
    </xf>
    <xf numFmtId="0" fontId="232" fillId="33" borderId="217" applyNumberFormat="0" applyAlignment="0" applyProtection="0"/>
    <xf numFmtId="0" fontId="232" fillId="33" borderId="217" applyNumberFormat="0" applyAlignment="0" applyProtection="0"/>
    <xf numFmtId="0" fontId="58" fillId="73" borderId="214" applyNumberFormat="0" applyAlignment="0" applyProtection="0"/>
    <xf numFmtId="0" fontId="58" fillId="73" borderId="214"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69" fillId="23" borderId="217" applyNumberFormat="0" applyAlignment="0" applyProtection="0">
      <alignment vertical="center"/>
    </xf>
    <xf numFmtId="0" fontId="37" fillId="22" borderId="214" applyNumberFormat="0" applyFont="0" applyAlignment="0" applyProtection="0">
      <alignment vertical="center"/>
    </xf>
    <xf numFmtId="0" fontId="68" fillId="0" borderId="216" applyNumberFormat="0" applyFill="0" applyAlignment="0" applyProtection="0">
      <alignment vertical="center"/>
    </xf>
    <xf numFmtId="0" fontId="217" fillId="33" borderId="215" applyNumberFormat="0" applyAlignment="0" applyProtection="0"/>
    <xf numFmtId="0" fontId="69" fillId="23" borderId="217" applyNumberFormat="0" applyAlignment="0" applyProtection="0">
      <alignment vertical="center"/>
    </xf>
    <xf numFmtId="0" fontId="37" fillId="22" borderId="214" applyNumberFormat="0" applyFont="0" applyAlignment="0" applyProtection="0">
      <alignment vertical="center"/>
    </xf>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58" fillId="73" borderId="214" applyNumberFormat="0" applyAlignment="0" applyProtection="0"/>
    <xf numFmtId="0" fontId="232" fillId="33" borderId="217" applyNumberFormat="0" applyAlignment="0" applyProtection="0"/>
    <xf numFmtId="0" fontId="232" fillId="33" borderId="217"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58" fillId="73" borderId="214" applyNumberFormat="0" applyAlignment="0" applyProtection="0"/>
    <xf numFmtId="0" fontId="69" fillId="23" borderId="217" applyNumberFormat="0" applyAlignment="0" applyProtection="0">
      <alignment vertical="center"/>
    </xf>
    <xf numFmtId="0" fontId="68" fillId="0" borderId="216" applyNumberFormat="0" applyFill="0" applyAlignment="0" applyProtection="0">
      <alignment vertical="center"/>
    </xf>
    <xf numFmtId="0" fontId="222" fillId="58" borderId="215" applyNumberFormat="0" applyAlignment="0" applyProtection="0"/>
    <xf numFmtId="0" fontId="232" fillId="33" borderId="217" applyNumberFormat="0" applyAlignment="0" applyProtection="0"/>
    <xf numFmtId="0" fontId="234" fillId="0" borderId="216" applyNumberFormat="0" applyFill="0" applyAlignment="0" applyProtection="0"/>
    <xf numFmtId="0" fontId="232" fillId="33" borderId="217" applyNumberFormat="0" applyAlignment="0" applyProtection="0"/>
    <xf numFmtId="0" fontId="232" fillId="33" borderId="217" applyNumberFormat="0" applyAlignment="0" applyProtection="0"/>
    <xf numFmtId="0" fontId="222" fillId="58" borderId="215" applyNumberFormat="0" applyAlignment="0" applyProtection="0"/>
    <xf numFmtId="0" fontId="232" fillId="33" borderId="217" applyNumberFormat="0" applyAlignment="0" applyProtection="0"/>
    <xf numFmtId="0" fontId="234" fillId="0" borderId="216" applyNumberFormat="0" applyFill="0" applyAlignment="0" applyProtection="0"/>
    <xf numFmtId="0" fontId="64" fillId="23" borderId="215" applyNumberFormat="0" applyAlignment="0" applyProtection="0">
      <alignment vertical="center"/>
    </xf>
    <xf numFmtId="0" fontId="37" fillId="22" borderId="214" applyNumberFormat="0" applyFont="0" applyAlignment="0" applyProtection="0">
      <alignment vertical="center"/>
    </xf>
    <xf numFmtId="0" fontId="71" fillId="7" borderId="215" applyNumberFormat="0" applyAlignment="0" applyProtection="0">
      <alignment vertical="center"/>
    </xf>
    <xf numFmtId="0" fontId="64" fillId="23" borderId="215" applyNumberFormat="0" applyAlignment="0" applyProtection="0">
      <alignment vertical="center"/>
    </xf>
    <xf numFmtId="0" fontId="69" fillId="23" borderId="217" applyNumberFormat="0" applyAlignment="0" applyProtection="0">
      <alignment vertical="center"/>
    </xf>
    <xf numFmtId="0" fontId="37" fillId="22" borderId="214" applyNumberFormat="0" applyFont="0" applyAlignment="0" applyProtection="0">
      <alignment vertical="center"/>
    </xf>
    <xf numFmtId="0" fontId="71" fillId="7" borderId="215" applyNumberFormat="0" applyAlignment="0" applyProtection="0">
      <alignment vertical="center"/>
    </xf>
    <xf numFmtId="0" fontId="64" fillId="23" borderId="215" applyNumberFormat="0" applyAlignment="0" applyProtection="0">
      <alignment vertical="center"/>
    </xf>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58" fillId="73" borderId="214" applyNumberFormat="0" applyAlignment="0" applyProtection="0"/>
    <xf numFmtId="0" fontId="232" fillId="33" borderId="217" applyNumberFormat="0" applyAlignment="0" applyProtection="0"/>
    <xf numFmtId="0" fontId="234" fillId="0" borderId="216" applyNumberFormat="0" applyFill="0" applyAlignment="0" applyProtection="0"/>
    <xf numFmtId="0" fontId="58" fillId="73" borderId="214" applyNumberFormat="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8" fillId="73" borderId="214"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7" fillId="0" borderId="0">
      <alignment vertical="center"/>
    </xf>
    <xf numFmtId="0" fontId="222" fillId="58" borderId="246" applyNumberFormat="0" applyAlignment="0" applyProtection="0"/>
    <xf numFmtId="0" fontId="222" fillId="58" borderId="246" applyNumberFormat="0" applyAlignment="0" applyProtection="0"/>
    <xf numFmtId="0" fontId="222" fillId="58" borderId="238" applyNumberFormat="0" applyAlignment="0" applyProtection="0"/>
    <xf numFmtId="0" fontId="222" fillId="58" borderId="238" applyNumberFormat="0" applyAlignment="0" applyProtection="0"/>
    <xf numFmtId="0" fontId="58" fillId="73" borderId="225" applyNumberFormat="0" applyAlignment="0" applyProtection="0"/>
    <xf numFmtId="0" fontId="58" fillId="73" borderId="225" applyNumberFormat="0" applyAlignment="0" applyProtection="0"/>
    <xf numFmtId="0" fontId="222" fillId="58" borderId="230" applyNumberFormat="0" applyAlignment="0" applyProtection="0"/>
    <xf numFmtId="0" fontId="222" fillId="58" borderId="230" applyNumberFormat="0" applyAlignment="0" applyProtection="0"/>
    <xf numFmtId="0" fontId="222" fillId="58" borderId="224" applyNumberFormat="0" applyAlignment="0" applyProtection="0"/>
    <xf numFmtId="0" fontId="222" fillId="58" borderId="224" applyNumberFormat="0" applyAlignment="0" applyProtection="0"/>
    <xf numFmtId="0" fontId="222" fillId="58" borderId="246" applyNumberFormat="0" applyAlignment="0" applyProtection="0"/>
    <xf numFmtId="0" fontId="222" fillId="58" borderId="246" applyNumberFormat="0" applyAlignment="0" applyProtection="0"/>
    <xf numFmtId="0" fontId="222" fillId="58" borderId="246" applyNumberFormat="0" applyAlignment="0" applyProtection="0"/>
    <xf numFmtId="0" fontId="222" fillId="58" borderId="246" applyNumberFormat="0" applyAlignment="0" applyProtection="0"/>
    <xf numFmtId="0" fontId="222" fillId="58" borderId="246" applyNumberFormat="0" applyAlignment="0" applyProtection="0"/>
    <xf numFmtId="0" fontId="222" fillId="58" borderId="238" applyNumberFormat="0" applyAlignment="0" applyProtection="0"/>
    <xf numFmtId="0" fontId="222" fillId="58" borderId="238" applyNumberFormat="0" applyAlignment="0" applyProtection="0"/>
    <xf numFmtId="0" fontId="222" fillId="58" borderId="238" applyNumberFormat="0" applyAlignment="0" applyProtection="0"/>
    <xf numFmtId="0" fontId="222" fillId="58" borderId="238" applyNumberFormat="0" applyAlignment="0" applyProtection="0"/>
    <xf numFmtId="0" fontId="222" fillId="58" borderId="238" applyNumberFormat="0" applyAlignment="0" applyProtection="0"/>
    <xf numFmtId="0" fontId="222" fillId="58" borderId="230" applyNumberFormat="0" applyAlignment="0" applyProtection="0"/>
    <xf numFmtId="0" fontId="222" fillId="58" borderId="230" applyNumberFormat="0" applyAlignment="0" applyProtection="0"/>
    <xf numFmtId="0" fontId="222" fillId="58" borderId="230" applyNumberFormat="0" applyAlignment="0" applyProtection="0"/>
    <xf numFmtId="0" fontId="222" fillId="58" borderId="230" applyNumberFormat="0" applyAlignment="0" applyProtection="0"/>
    <xf numFmtId="0" fontId="222" fillId="58" borderId="23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22" fillId="58" borderId="224" applyNumberFormat="0" applyAlignment="0" applyProtection="0"/>
    <xf numFmtId="0" fontId="222" fillId="58" borderId="224" applyNumberFormat="0" applyAlignment="0" applyProtection="0"/>
    <xf numFmtId="0" fontId="222" fillId="58" borderId="224" applyNumberFormat="0" applyAlignment="0" applyProtection="0"/>
    <xf numFmtId="0" fontId="222" fillId="58" borderId="224" applyNumberFormat="0" applyAlignment="0" applyProtection="0"/>
    <xf numFmtId="0" fontId="222" fillId="58" borderId="224"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42" applyNumberFormat="0" applyAlignment="0" applyProtection="0"/>
    <xf numFmtId="0" fontId="217" fillId="33" borderId="242" applyNumberFormat="0" applyAlignment="0" applyProtection="0"/>
    <xf numFmtId="0" fontId="217" fillId="33" borderId="242" applyNumberFormat="0" applyAlignment="0" applyProtection="0"/>
    <xf numFmtId="0" fontId="217" fillId="33" borderId="242" applyNumberFormat="0" applyAlignment="0" applyProtection="0"/>
    <xf numFmtId="0" fontId="217" fillId="33" borderId="234" applyNumberFormat="0" applyAlignment="0" applyProtection="0"/>
    <xf numFmtId="0" fontId="217" fillId="33" borderId="234" applyNumberFormat="0" applyAlignment="0" applyProtection="0"/>
    <xf numFmtId="0" fontId="217" fillId="33" borderId="234" applyNumberFormat="0" applyAlignment="0" applyProtection="0"/>
    <xf numFmtId="0" fontId="217" fillId="33" borderId="234" applyNumberFormat="0" applyAlignment="0" applyProtection="0"/>
    <xf numFmtId="0" fontId="217" fillId="33" borderId="234" applyNumberFormat="0" applyAlignment="0" applyProtection="0"/>
    <xf numFmtId="0" fontId="217" fillId="33" borderId="234" applyNumberFormat="0" applyAlignment="0" applyProtection="0"/>
    <xf numFmtId="0" fontId="217" fillId="33" borderId="234" applyNumberFormat="0" applyAlignment="0" applyProtection="0"/>
    <xf numFmtId="0" fontId="217" fillId="33" borderId="242" applyNumberFormat="0" applyAlignment="0" applyProtection="0"/>
    <xf numFmtId="0" fontId="217" fillId="33" borderId="242" applyNumberFormat="0" applyAlignment="0" applyProtection="0"/>
    <xf numFmtId="0" fontId="217" fillId="33" borderId="242" applyNumberFormat="0" applyAlignment="0" applyProtection="0"/>
    <xf numFmtId="0" fontId="58" fillId="73" borderId="239" applyNumberFormat="0" applyAlignment="0" applyProtection="0"/>
    <xf numFmtId="0" fontId="58" fillId="73" borderId="231" applyNumberFormat="0" applyAlignment="0" applyProtection="0"/>
    <xf numFmtId="0" fontId="58" fillId="73" borderId="231" applyNumberFormat="0" applyAlignment="0" applyProtection="0"/>
    <xf numFmtId="0" fontId="58" fillId="73" borderId="231" applyNumberFormat="0" applyAlignment="0" applyProtection="0"/>
    <xf numFmtId="0" fontId="58" fillId="73" borderId="231" applyNumberFormat="0" applyAlignment="0" applyProtection="0"/>
    <xf numFmtId="0" fontId="58" fillId="73" borderId="231" applyNumberFormat="0" applyAlignment="0" applyProtection="0"/>
    <xf numFmtId="0" fontId="58" fillId="73" borderId="239" applyNumberFormat="0" applyAlignment="0" applyProtection="0"/>
    <xf numFmtId="0" fontId="58" fillId="73" borderId="239" applyNumberFormat="0" applyAlignment="0" applyProtection="0"/>
    <xf numFmtId="0" fontId="58" fillId="73" borderId="239" applyNumberFormat="0" applyAlignment="0" applyProtection="0"/>
    <xf numFmtId="0" fontId="58" fillId="73" borderId="239"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35" applyNumberFormat="0" applyAlignment="0" applyProtection="0"/>
    <xf numFmtId="0" fontId="58" fillId="73" borderId="235" applyNumberFormat="0" applyAlignment="0" applyProtection="0"/>
    <xf numFmtId="0" fontId="58" fillId="73" borderId="235" applyNumberFormat="0" applyAlignment="0" applyProtection="0"/>
    <xf numFmtId="0" fontId="58" fillId="73" borderId="235" applyNumberFormat="0" applyAlignment="0" applyProtection="0"/>
    <xf numFmtId="0" fontId="58" fillId="73" borderId="235" applyNumberFormat="0" applyAlignment="0" applyProtection="0"/>
    <xf numFmtId="0" fontId="58" fillId="73" borderId="247" applyNumberFormat="0" applyAlignment="0" applyProtection="0"/>
    <xf numFmtId="0" fontId="217" fillId="33" borderId="230" applyNumberFormat="0" applyAlignment="0" applyProtection="0"/>
    <xf numFmtId="0" fontId="217" fillId="33" borderId="230" applyNumberFormat="0" applyAlignment="0" applyProtection="0"/>
    <xf numFmtId="0" fontId="217" fillId="33" borderId="230" applyNumberFormat="0" applyAlignment="0" applyProtection="0"/>
    <xf numFmtId="0" fontId="217" fillId="33" borderId="230" applyNumberFormat="0" applyAlignment="0" applyProtection="0"/>
    <xf numFmtId="0" fontId="217" fillId="33" borderId="230" applyNumberFormat="0" applyAlignment="0" applyProtection="0"/>
    <xf numFmtId="0" fontId="217" fillId="33" borderId="226" applyNumberFormat="0" applyAlignment="0" applyProtection="0"/>
    <xf numFmtId="0" fontId="217" fillId="33" borderId="226" applyNumberFormat="0" applyAlignment="0" applyProtection="0"/>
    <xf numFmtId="0" fontId="217" fillId="33" borderId="226" applyNumberFormat="0" applyAlignment="0" applyProtection="0"/>
    <xf numFmtId="0" fontId="217" fillId="33" borderId="226" applyNumberFormat="0" applyAlignment="0" applyProtection="0"/>
    <xf numFmtId="0" fontId="217" fillId="33" borderId="226" applyNumberFormat="0" applyAlignment="0" applyProtection="0"/>
    <xf numFmtId="0" fontId="217" fillId="33" borderId="226" applyNumberFormat="0" applyAlignment="0" applyProtection="0"/>
    <xf numFmtId="0" fontId="217" fillId="33" borderId="226" applyNumberFormat="0" applyAlignment="0" applyProtection="0"/>
    <xf numFmtId="0" fontId="217" fillId="33" borderId="230" applyNumberFormat="0" applyAlignment="0" applyProtection="0"/>
    <xf numFmtId="0" fontId="217" fillId="33" borderId="230" applyNumberFormat="0" applyAlignment="0" applyProtection="0"/>
    <xf numFmtId="0" fontId="58" fillId="73" borderId="247" applyNumberFormat="0" applyAlignment="0" applyProtection="0"/>
    <xf numFmtId="0" fontId="58" fillId="73" borderId="243" applyNumberFormat="0" applyAlignment="0" applyProtection="0"/>
    <xf numFmtId="0" fontId="58" fillId="73" borderId="243" applyNumberFormat="0" applyAlignment="0" applyProtection="0"/>
    <xf numFmtId="0" fontId="217" fillId="33" borderId="238" applyNumberFormat="0" applyAlignment="0" applyProtection="0"/>
    <xf numFmtId="0" fontId="217" fillId="33" borderId="238" applyNumberFormat="0" applyAlignment="0" applyProtection="0"/>
    <xf numFmtId="0" fontId="217" fillId="33" borderId="238" applyNumberFormat="0" applyAlignment="0" applyProtection="0"/>
    <xf numFmtId="0" fontId="58" fillId="73" borderId="227" applyNumberFormat="0" applyAlignment="0" applyProtection="0"/>
    <xf numFmtId="0" fontId="58" fillId="73" borderId="227" applyNumberFormat="0" applyAlignment="0" applyProtection="0"/>
    <xf numFmtId="0" fontId="58" fillId="73" borderId="227" applyNumberFormat="0" applyAlignment="0" applyProtection="0"/>
    <xf numFmtId="0" fontId="58" fillId="73" borderId="225" applyNumberFormat="0" applyAlignment="0" applyProtection="0"/>
    <xf numFmtId="0" fontId="58" fillId="73" borderId="225" applyNumberFormat="0" applyAlignment="0" applyProtection="0"/>
    <xf numFmtId="0" fontId="58" fillId="73" borderId="225" applyNumberFormat="0" applyAlignment="0" applyProtection="0"/>
    <xf numFmtId="0" fontId="58" fillId="73" borderId="225" applyNumberFormat="0" applyAlignment="0" applyProtection="0"/>
    <xf numFmtId="0" fontId="58" fillId="73" borderId="225" applyNumberFormat="0" applyAlignment="0" applyProtection="0"/>
    <xf numFmtId="0" fontId="58" fillId="73" borderId="227" applyNumberFormat="0" applyAlignment="0" applyProtection="0"/>
    <xf numFmtId="0" fontId="58" fillId="73" borderId="227" applyNumberFormat="0" applyAlignment="0" applyProtection="0"/>
    <xf numFmtId="0" fontId="217" fillId="33" borderId="238" applyNumberFormat="0" applyAlignment="0" applyProtection="0"/>
    <xf numFmtId="0" fontId="217" fillId="33" borderId="238" applyNumberFormat="0" applyAlignment="0" applyProtection="0"/>
    <xf numFmtId="0" fontId="217" fillId="33" borderId="238" applyNumberFormat="0" applyAlignment="0" applyProtection="0"/>
    <xf numFmtId="0" fontId="217" fillId="33" borderId="238" applyNumberFormat="0" applyAlignment="0" applyProtection="0"/>
    <xf numFmtId="0" fontId="58" fillId="73" borderId="243" applyNumberFormat="0" applyAlignment="0" applyProtection="0"/>
    <xf numFmtId="0" fontId="58" fillId="73" borderId="243" applyNumberFormat="0" applyAlignment="0" applyProtection="0"/>
    <xf numFmtId="0" fontId="58" fillId="73" borderId="243" applyNumberFormat="0" applyAlignment="0" applyProtection="0"/>
    <xf numFmtId="0" fontId="217" fillId="33" borderId="220" applyNumberFormat="0" applyAlignment="0" applyProtection="0"/>
    <xf numFmtId="0" fontId="217" fillId="33" borderId="220" applyNumberFormat="0" applyAlignment="0" applyProtection="0"/>
    <xf numFmtId="0" fontId="217" fillId="33" borderId="220" applyNumberFormat="0" applyAlignment="0" applyProtection="0"/>
    <xf numFmtId="0" fontId="217" fillId="33" borderId="220" applyNumberFormat="0" applyAlignment="0" applyProtection="0"/>
    <xf numFmtId="0" fontId="217" fillId="33" borderId="220" applyNumberFormat="0" applyAlignment="0" applyProtection="0"/>
    <xf numFmtId="0" fontId="217" fillId="33" borderId="220" applyNumberFormat="0" applyAlignment="0" applyProtection="0"/>
    <xf numFmtId="0" fontId="217" fillId="33" borderId="220" applyNumberFormat="0" applyAlignment="0" applyProtection="0"/>
    <xf numFmtId="0" fontId="217" fillId="33" borderId="224" applyNumberFormat="0" applyAlignment="0" applyProtection="0"/>
    <xf numFmtId="0" fontId="217" fillId="33" borderId="224" applyNumberFormat="0" applyAlignment="0" applyProtection="0"/>
    <xf numFmtId="0" fontId="217" fillId="33" borderId="224" applyNumberFormat="0" applyAlignment="0" applyProtection="0"/>
    <xf numFmtId="0" fontId="217" fillId="33" borderId="224" applyNumberFormat="0" applyAlignment="0" applyProtection="0"/>
    <xf numFmtId="0" fontId="217" fillId="33" borderId="224" applyNumberFormat="0" applyAlignment="0" applyProtection="0"/>
    <xf numFmtId="0" fontId="217" fillId="33" borderId="224" applyNumberFormat="0" applyAlignment="0" applyProtection="0"/>
    <xf numFmtId="0" fontId="217" fillId="33" borderId="224" applyNumberFormat="0" applyAlignment="0" applyProtection="0"/>
    <xf numFmtId="0" fontId="217" fillId="33" borderId="246" applyNumberFormat="0" applyAlignment="0" applyProtection="0"/>
    <xf numFmtId="0" fontId="58" fillId="73" borderId="221" applyNumberFormat="0" applyAlignment="0" applyProtection="0"/>
    <xf numFmtId="0" fontId="58" fillId="73" borderId="221" applyNumberFormat="0" applyAlignment="0" applyProtection="0"/>
    <xf numFmtId="0" fontId="58" fillId="73" borderId="221" applyNumberFormat="0" applyAlignment="0" applyProtection="0"/>
    <xf numFmtId="0" fontId="58" fillId="73" borderId="221" applyNumberFormat="0" applyAlignment="0" applyProtection="0"/>
    <xf numFmtId="0" fontId="58" fillId="73" borderId="221" applyNumberFormat="0" applyAlignment="0" applyProtection="0"/>
    <xf numFmtId="0" fontId="217" fillId="33" borderId="246" applyNumberFormat="0" applyAlignment="0" applyProtection="0"/>
    <xf numFmtId="0" fontId="217" fillId="33" borderId="246" applyNumberFormat="0" applyAlignment="0" applyProtection="0"/>
    <xf numFmtId="0" fontId="217" fillId="33" borderId="246" applyNumberFormat="0" applyAlignment="0" applyProtection="0"/>
    <xf numFmtId="0" fontId="217" fillId="33" borderId="246" applyNumberFormat="0" applyAlignment="0" applyProtection="0"/>
    <xf numFmtId="0" fontId="217" fillId="33" borderId="246" applyNumberFormat="0" applyAlignment="0" applyProtection="0"/>
    <xf numFmtId="0" fontId="217" fillId="33" borderId="246" applyNumberFormat="0" applyAlignment="0" applyProtection="0"/>
    <xf numFmtId="0" fontId="222" fillId="58" borderId="234" applyNumberFormat="0" applyAlignment="0" applyProtection="0"/>
    <xf numFmtId="0" fontId="222" fillId="58" borderId="234" applyNumberFormat="0" applyAlignment="0" applyProtection="0"/>
    <xf numFmtId="0" fontId="222" fillId="58" borderId="234" applyNumberFormat="0" applyAlignment="0" applyProtection="0"/>
    <xf numFmtId="0" fontId="222" fillId="58" borderId="234" applyNumberFormat="0" applyAlignment="0" applyProtection="0"/>
    <xf numFmtId="0" fontId="222" fillId="58" borderId="234" applyNumberFormat="0" applyAlignment="0" applyProtection="0"/>
    <xf numFmtId="0" fontId="222" fillId="58" borderId="226" applyNumberFormat="0" applyAlignment="0" applyProtection="0"/>
    <xf numFmtId="0" fontId="222" fillId="58" borderId="226" applyNumberFormat="0" applyAlignment="0" applyProtection="0"/>
    <xf numFmtId="0" fontId="222" fillId="58" borderId="226" applyNumberFormat="0" applyAlignment="0" applyProtection="0"/>
    <xf numFmtId="0" fontId="222" fillId="58" borderId="226" applyNumberFormat="0" applyAlignment="0" applyProtection="0"/>
    <xf numFmtId="0" fontId="222" fillId="58" borderId="226" applyNumberFormat="0" applyAlignment="0" applyProtection="0"/>
    <xf numFmtId="0" fontId="222" fillId="58" borderId="220" applyNumberFormat="0" applyAlignment="0" applyProtection="0"/>
    <xf numFmtId="0" fontId="222" fillId="58" borderId="220" applyNumberFormat="0" applyAlignment="0" applyProtection="0"/>
    <xf numFmtId="0" fontId="222" fillId="58" borderId="220" applyNumberFormat="0" applyAlignment="0" applyProtection="0"/>
    <xf numFmtId="0" fontId="222" fillId="58" borderId="220" applyNumberFormat="0" applyAlignment="0" applyProtection="0"/>
    <xf numFmtId="0" fontId="222" fillId="58" borderId="220" applyNumberFormat="0" applyAlignment="0" applyProtection="0"/>
    <xf numFmtId="0" fontId="222" fillId="58" borderId="242" applyNumberFormat="0" applyAlignment="0" applyProtection="0"/>
    <xf numFmtId="0" fontId="222" fillId="58" borderId="242" applyNumberFormat="0" applyAlignment="0" applyProtection="0"/>
    <xf numFmtId="0" fontId="222" fillId="58" borderId="242" applyNumberFormat="0" applyAlignment="0" applyProtection="0"/>
    <xf numFmtId="0" fontId="222" fillId="58" borderId="242"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34" applyNumberFormat="0" applyAlignment="0" applyProtection="0"/>
    <xf numFmtId="0" fontId="222" fillId="58" borderId="234" applyNumberFormat="0" applyAlignment="0" applyProtection="0"/>
    <xf numFmtId="0" fontId="222" fillId="58" borderId="226" applyNumberFormat="0" applyAlignment="0" applyProtection="0"/>
    <xf numFmtId="0" fontId="222" fillId="58" borderId="226" applyNumberFormat="0" applyAlignment="0" applyProtection="0"/>
    <xf numFmtId="0" fontId="222" fillId="58" borderId="220" applyNumberFormat="0" applyAlignment="0" applyProtection="0"/>
    <xf numFmtId="0" fontId="222" fillId="58" borderId="220" applyNumberFormat="0" applyAlignment="0" applyProtection="0"/>
    <xf numFmtId="0" fontId="222" fillId="58" borderId="242" applyNumberFormat="0" applyAlignment="0" applyProtection="0"/>
    <xf numFmtId="0" fontId="222" fillId="58" borderId="250" applyNumberFormat="0" applyAlignment="0" applyProtection="0"/>
    <xf numFmtId="0" fontId="58" fillId="73" borderId="235" applyNumberFormat="0" applyAlignment="0" applyProtection="0"/>
    <xf numFmtId="0" fontId="58" fillId="73" borderId="235" applyNumberFormat="0" applyAlignment="0" applyProtection="0"/>
    <xf numFmtId="0" fontId="232" fillId="33" borderId="236" applyNumberFormat="0" applyAlignment="0" applyProtection="0"/>
    <xf numFmtId="0" fontId="232" fillId="33" borderId="236" applyNumberFormat="0" applyAlignment="0" applyProtection="0"/>
    <xf numFmtId="0" fontId="232" fillId="33" borderId="236" applyNumberFormat="0" applyAlignment="0" applyProtection="0"/>
    <xf numFmtId="0" fontId="58" fillId="73" borderId="227" applyNumberFormat="0" applyAlignment="0" applyProtection="0"/>
    <xf numFmtId="0" fontId="58" fillId="73" borderId="227" applyNumberFormat="0" applyAlignment="0" applyProtection="0"/>
    <xf numFmtId="0" fontId="232" fillId="33" borderId="228" applyNumberFormat="0" applyAlignment="0" applyProtection="0"/>
    <xf numFmtId="0" fontId="232" fillId="33" borderId="228" applyNumberFormat="0" applyAlignment="0" applyProtection="0"/>
    <xf numFmtId="0" fontId="232" fillId="33" borderId="236" applyNumberFormat="0" applyAlignment="0" applyProtection="0"/>
    <xf numFmtId="0" fontId="232" fillId="33" borderId="236" applyNumberFormat="0" applyAlignment="0" applyProtection="0"/>
    <xf numFmtId="0" fontId="232" fillId="33" borderId="236" applyNumberFormat="0" applyAlignment="0" applyProtection="0"/>
    <xf numFmtId="0" fontId="232" fillId="33" borderId="236" applyNumberFormat="0" applyAlignment="0" applyProtection="0"/>
    <xf numFmtId="0" fontId="232" fillId="33" borderId="228" applyNumberFormat="0" applyAlignment="0" applyProtection="0"/>
    <xf numFmtId="0" fontId="232" fillId="33" borderId="228" applyNumberFormat="0" applyAlignment="0" applyProtection="0"/>
    <xf numFmtId="0" fontId="58" fillId="73" borderId="221" applyNumberFormat="0" applyAlignment="0" applyProtection="0"/>
    <xf numFmtId="0" fontId="58" fillId="73" borderId="221" applyNumberFormat="0" applyAlignment="0" applyProtection="0"/>
    <xf numFmtId="0" fontId="232" fillId="33" borderId="222" applyNumberFormat="0" applyAlignment="0" applyProtection="0"/>
    <xf numFmtId="0" fontId="232" fillId="33" borderId="222" applyNumberFormat="0" applyAlignment="0" applyProtection="0"/>
    <xf numFmtId="0" fontId="232" fillId="33" borderId="228" applyNumberFormat="0" applyAlignment="0" applyProtection="0"/>
    <xf numFmtId="0" fontId="232" fillId="33" borderId="228" applyNumberFormat="0" applyAlignment="0" applyProtection="0"/>
    <xf numFmtId="0" fontId="232" fillId="33" borderId="228" applyNumberFormat="0" applyAlignment="0" applyProtection="0"/>
    <xf numFmtId="0" fontId="232" fillId="33" borderId="222" applyNumberFormat="0" applyAlignment="0" applyProtection="0"/>
    <xf numFmtId="0" fontId="232" fillId="33" borderId="222" applyNumberFormat="0" applyAlignment="0" applyProtection="0"/>
    <xf numFmtId="0" fontId="232" fillId="33" borderId="222" applyNumberFormat="0" applyAlignment="0" applyProtection="0"/>
    <xf numFmtId="0" fontId="232" fillId="33" borderId="222" applyNumberFormat="0" applyAlignment="0" applyProtection="0"/>
    <xf numFmtId="0" fontId="232" fillId="33" borderId="222" applyNumberFormat="0" applyAlignment="0" applyProtection="0"/>
    <xf numFmtId="0" fontId="58" fillId="73" borderId="243" applyNumberFormat="0" applyAlignment="0" applyProtection="0"/>
    <xf numFmtId="0" fontId="58" fillId="73" borderId="243" applyNumberFormat="0" applyAlignment="0" applyProtection="0"/>
    <xf numFmtId="0" fontId="232" fillId="33" borderId="244" applyNumberFormat="0" applyAlignment="0" applyProtection="0"/>
    <xf numFmtId="0" fontId="232" fillId="33" borderId="244" applyNumberFormat="0" applyAlignment="0" applyProtection="0"/>
    <xf numFmtId="0" fontId="234" fillId="0" borderId="237" applyNumberFormat="0" applyFill="0" applyAlignment="0" applyProtection="0"/>
    <xf numFmtId="0" fontId="234" fillId="0" borderId="229" applyNumberFormat="0" applyFill="0" applyAlignment="0" applyProtection="0"/>
    <xf numFmtId="0" fontId="234" fillId="0" borderId="229" applyNumberFormat="0" applyFill="0" applyAlignment="0" applyProtection="0"/>
    <xf numFmtId="0" fontId="234" fillId="0" borderId="223" applyNumberFormat="0" applyFill="0" applyAlignment="0" applyProtection="0"/>
    <xf numFmtId="0" fontId="234" fillId="0" borderId="223" applyNumberFormat="0" applyFill="0" applyAlignment="0" applyProtection="0"/>
    <xf numFmtId="0" fontId="234" fillId="0" borderId="237" applyNumberFormat="0" applyFill="0" applyAlignment="0" applyProtection="0"/>
    <xf numFmtId="0" fontId="232" fillId="33" borderId="244" applyNumberFormat="0" applyAlignment="0" applyProtection="0"/>
    <xf numFmtId="0" fontId="232" fillId="33" borderId="244" applyNumberFormat="0" applyAlignment="0" applyProtection="0"/>
    <xf numFmtId="0" fontId="232" fillId="33" borderId="244" applyNumberFormat="0" applyAlignment="0" applyProtection="0"/>
    <xf numFmtId="0" fontId="232" fillId="33" borderId="244" applyNumberFormat="0" applyAlignment="0" applyProtection="0"/>
    <xf numFmtId="0" fontId="232" fillId="33" borderId="244" applyNumberFormat="0" applyAlignment="0" applyProtection="0"/>
    <xf numFmtId="0" fontId="37" fillId="22" borderId="221" applyNumberFormat="0" applyFont="0" applyAlignment="0" applyProtection="0">
      <alignment vertical="center"/>
    </xf>
    <xf numFmtId="0" fontId="37" fillId="22" borderId="227" applyNumberFormat="0" applyFont="0" applyAlignment="0" applyProtection="0">
      <alignment vertical="center"/>
    </xf>
    <xf numFmtId="0" fontId="64" fillId="23" borderId="220" applyNumberFormat="0" applyAlignment="0" applyProtection="0">
      <alignment vertical="center"/>
    </xf>
    <xf numFmtId="0" fontId="64" fillId="23" borderId="226" applyNumberFormat="0" applyAlignment="0" applyProtection="0">
      <alignment vertical="center"/>
    </xf>
    <xf numFmtId="0" fontId="68" fillId="0" borderId="223" applyNumberFormat="0" applyFill="0" applyAlignment="0" applyProtection="0">
      <alignment vertical="center"/>
    </xf>
    <xf numFmtId="0" fontId="69" fillId="23" borderId="222" applyNumberFormat="0" applyAlignment="0" applyProtection="0">
      <alignment vertical="center"/>
    </xf>
    <xf numFmtId="0" fontId="71" fillId="7" borderId="220" applyNumberFormat="0" applyAlignment="0" applyProtection="0">
      <alignment vertical="center"/>
    </xf>
    <xf numFmtId="0" fontId="37" fillId="0" borderId="0">
      <alignment vertical="center"/>
    </xf>
    <xf numFmtId="0" fontId="37" fillId="0" borderId="0">
      <alignment vertical="center"/>
    </xf>
    <xf numFmtId="0" fontId="58" fillId="73" borderId="231" applyNumberFormat="0" applyAlignment="0" applyProtection="0"/>
    <xf numFmtId="0" fontId="58" fillId="73" borderId="231" applyNumberFormat="0" applyAlignment="0" applyProtection="0"/>
    <xf numFmtId="0" fontId="232" fillId="33" borderId="232" applyNumberFormat="0" applyAlignment="0" applyProtection="0"/>
    <xf numFmtId="0" fontId="232" fillId="33" borderId="232" applyNumberFormat="0" applyAlignment="0" applyProtection="0"/>
    <xf numFmtId="0" fontId="37" fillId="22" borderId="225" applyNumberFormat="0" applyFont="0" applyAlignment="0" applyProtection="0">
      <alignment vertical="center"/>
    </xf>
    <xf numFmtId="0" fontId="64" fillId="23" borderId="224" applyNumberFormat="0" applyAlignment="0" applyProtection="0">
      <alignment vertical="center"/>
    </xf>
    <xf numFmtId="0" fontId="232" fillId="33" borderId="232" applyNumberFormat="0" applyAlignment="0" applyProtection="0"/>
    <xf numFmtId="0" fontId="232" fillId="33" borderId="232" applyNumberFormat="0" applyAlignment="0" applyProtection="0"/>
    <xf numFmtId="0" fontId="232" fillId="33" borderId="232" applyNumberFormat="0" applyAlignment="0" applyProtection="0"/>
    <xf numFmtId="0" fontId="232" fillId="33" borderId="232" applyNumberFormat="0" applyAlignment="0" applyProtection="0"/>
    <xf numFmtId="0" fontId="232" fillId="33" borderId="232" applyNumberFormat="0" applyAlignment="0" applyProtection="0"/>
    <xf numFmtId="0" fontId="71" fillId="7" borderId="224" applyNumberFormat="0" applyAlignment="0" applyProtection="0">
      <alignment vertical="center"/>
    </xf>
    <xf numFmtId="0" fontId="58" fillId="73" borderId="239" applyNumberFormat="0" applyAlignment="0" applyProtection="0"/>
    <xf numFmtId="0" fontId="58" fillId="73" borderId="239" applyNumberFormat="0" applyAlignment="0" applyProtection="0"/>
    <xf numFmtId="0" fontId="232" fillId="33" borderId="240" applyNumberFormat="0" applyAlignment="0" applyProtection="0"/>
    <xf numFmtId="0" fontId="232" fillId="33" borderId="240" applyNumberFormat="0" applyAlignment="0" applyProtection="0"/>
    <xf numFmtId="0" fontId="222" fillId="58" borderId="242" applyNumberFormat="0" applyAlignment="0" applyProtection="0"/>
    <xf numFmtId="0" fontId="222" fillId="58" borderId="242" applyNumberFormat="0" applyAlignment="0" applyProtection="0"/>
    <xf numFmtId="0" fontId="68" fillId="0" borderId="229" applyNumberFormat="0" applyFill="0" applyAlignment="0" applyProtection="0">
      <alignment vertical="center"/>
    </xf>
    <xf numFmtId="0" fontId="69" fillId="23" borderId="228" applyNumberFormat="0" applyAlignment="0" applyProtection="0">
      <alignment vertical="center"/>
    </xf>
    <xf numFmtId="0" fontId="71" fillId="7" borderId="226" applyNumberFormat="0" applyAlignment="0" applyProtection="0">
      <alignment vertical="center"/>
    </xf>
    <xf numFmtId="0" fontId="232" fillId="33" borderId="240" applyNumberFormat="0" applyAlignment="0" applyProtection="0"/>
    <xf numFmtId="0" fontId="232" fillId="33" borderId="240" applyNumberFormat="0" applyAlignment="0" applyProtection="0"/>
    <xf numFmtId="0" fontId="232" fillId="33" borderId="240" applyNumberFormat="0" applyAlignment="0" applyProtection="0"/>
    <xf numFmtId="0" fontId="232" fillId="33" borderId="240" applyNumberFormat="0" applyAlignment="0" applyProtection="0"/>
    <xf numFmtId="0" fontId="232" fillId="33" borderId="240" applyNumberFormat="0" applyAlignment="0" applyProtection="0"/>
    <xf numFmtId="0" fontId="58" fillId="73" borderId="247" applyNumberFormat="0" applyAlignment="0" applyProtection="0"/>
    <xf numFmtId="0" fontId="234" fillId="0" borderId="233" applyNumberFormat="0" applyFill="0" applyAlignment="0" applyProtection="0"/>
    <xf numFmtId="0" fontId="234" fillId="0" borderId="233" applyNumberFormat="0" applyFill="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37" fillId="22" borderId="231" applyNumberFormat="0" applyFont="0" applyAlignment="0" applyProtection="0">
      <alignment vertical="center"/>
    </xf>
    <xf numFmtId="0" fontId="64" fillId="23" borderId="230" applyNumberFormat="0" applyAlignment="0" applyProtection="0">
      <alignment vertical="center"/>
    </xf>
    <xf numFmtId="0" fontId="234" fillId="0" borderId="241" applyNumberFormat="0" applyFill="0" applyAlignment="0" applyProtection="0"/>
    <xf numFmtId="0" fontId="234" fillId="0" borderId="241" applyNumberFormat="0" applyFill="0" applyAlignment="0" applyProtection="0"/>
    <xf numFmtId="0" fontId="68" fillId="0" borderId="233" applyNumberFormat="0" applyFill="0" applyAlignment="0" applyProtection="0">
      <alignment vertical="center"/>
    </xf>
    <xf numFmtId="0" fontId="69" fillId="23" borderId="232" applyNumberFormat="0" applyAlignment="0" applyProtection="0">
      <alignment vertical="center"/>
    </xf>
    <xf numFmtId="0" fontId="71" fillId="7" borderId="230" applyNumberFormat="0" applyAlignment="0" applyProtection="0">
      <alignment vertical="center"/>
    </xf>
    <xf numFmtId="0" fontId="37" fillId="22" borderId="235" applyNumberFormat="0" applyFont="0" applyAlignment="0" applyProtection="0">
      <alignment vertical="center"/>
    </xf>
    <xf numFmtId="0" fontId="64" fillId="23" borderId="234" applyNumberFormat="0" applyAlignment="0" applyProtection="0">
      <alignment vertical="center"/>
    </xf>
    <xf numFmtId="0" fontId="68" fillId="0" borderId="237" applyNumberFormat="0" applyFill="0" applyAlignment="0" applyProtection="0">
      <alignment vertical="center"/>
    </xf>
    <xf numFmtId="0" fontId="69" fillId="23" borderId="236" applyNumberFormat="0" applyAlignment="0" applyProtection="0">
      <alignment vertical="center"/>
    </xf>
    <xf numFmtId="0" fontId="71" fillId="7" borderId="234" applyNumberFormat="0" applyAlignment="0" applyProtection="0">
      <alignment vertical="center"/>
    </xf>
    <xf numFmtId="0" fontId="234" fillId="0" borderId="245" applyNumberFormat="0" applyFill="0" applyAlignment="0" applyProtection="0"/>
    <xf numFmtId="0" fontId="234" fillId="0" borderId="245" applyNumberFormat="0" applyFill="0" applyAlignment="0" applyProtection="0"/>
    <xf numFmtId="0" fontId="37" fillId="22" borderId="239" applyNumberFormat="0" applyFont="0" applyAlignment="0" applyProtection="0">
      <alignment vertical="center"/>
    </xf>
    <xf numFmtId="0" fontId="64" fillId="23" borderId="238" applyNumberFormat="0" applyAlignment="0" applyProtection="0">
      <alignment vertical="center"/>
    </xf>
    <xf numFmtId="0" fontId="234" fillId="0" borderId="249" applyNumberFormat="0" applyFill="0" applyAlignment="0" applyProtection="0"/>
    <xf numFmtId="0" fontId="234" fillId="0" borderId="249" applyNumberFormat="0" applyFill="0" applyAlignment="0" applyProtection="0"/>
    <xf numFmtId="0" fontId="68" fillId="0" borderId="241" applyNumberFormat="0" applyFill="0" applyAlignment="0" applyProtection="0">
      <alignment vertical="center"/>
    </xf>
    <xf numFmtId="0" fontId="69" fillId="23" borderId="240" applyNumberFormat="0" applyAlignment="0" applyProtection="0">
      <alignment vertical="center"/>
    </xf>
    <xf numFmtId="0" fontId="71" fillId="7" borderId="238" applyNumberFormat="0" applyAlignment="0" applyProtection="0">
      <alignment vertical="center"/>
    </xf>
    <xf numFmtId="0" fontId="222" fillId="58" borderId="250" applyNumberFormat="0" applyAlignment="0" applyProtection="0"/>
    <xf numFmtId="0" fontId="222" fillId="58" borderId="250" applyNumberFormat="0" applyAlignment="0" applyProtection="0"/>
    <xf numFmtId="0" fontId="37" fillId="22" borderId="243" applyNumberFormat="0" applyFont="0" applyAlignment="0" applyProtection="0">
      <alignment vertical="center"/>
    </xf>
    <xf numFmtId="0" fontId="64" fillId="23" borderId="242" applyNumberFormat="0" applyAlignment="0" applyProtection="0">
      <alignment vertical="center"/>
    </xf>
    <xf numFmtId="0" fontId="68" fillId="0" borderId="245" applyNumberFormat="0" applyFill="0" applyAlignment="0" applyProtection="0">
      <alignment vertical="center"/>
    </xf>
    <xf numFmtId="0" fontId="69" fillId="23" borderId="244" applyNumberFormat="0" applyAlignment="0" applyProtection="0">
      <alignment vertical="center"/>
    </xf>
    <xf numFmtId="0" fontId="71" fillId="7" borderId="242" applyNumberFormat="0" applyAlignment="0" applyProtection="0">
      <alignment vertical="center"/>
    </xf>
    <xf numFmtId="0" fontId="37" fillId="22" borderId="247" applyNumberFormat="0" applyFont="0" applyAlignment="0" applyProtection="0">
      <alignment vertical="center"/>
    </xf>
    <xf numFmtId="0" fontId="64" fillId="23" borderId="246"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46" applyNumberFormat="0" applyAlignment="0" applyProtection="0">
      <alignment vertical="center"/>
    </xf>
    <xf numFmtId="0" fontId="64" fillId="23" borderId="250" applyNumberFormat="0" applyAlignment="0" applyProtection="0">
      <alignment vertical="center"/>
    </xf>
    <xf numFmtId="0" fontId="71" fillId="7" borderId="250" applyNumberFormat="0" applyAlignment="0" applyProtection="0">
      <alignment vertical="center"/>
    </xf>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234" fillId="0" borderId="249" applyNumberFormat="0" applyFill="0" applyAlignment="0" applyProtection="0"/>
    <xf numFmtId="0" fontId="232" fillId="33" borderId="248" applyNumberFormat="0" applyAlignment="0" applyProtection="0"/>
    <xf numFmtId="0" fontId="232" fillId="33" borderId="248" applyNumberFormat="0" applyAlignment="0" applyProtection="0"/>
    <xf numFmtId="0" fontId="71" fillId="7" borderId="250" applyNumberFormat="0" applyAlignment="0" applyProtection="0">
      <alignment vertical="center"/>
    </xf>
    <xf numFmtId="0" fontId="234" fillId="0" borderId="249" applyNumberFormat="0" applyFill="0" applyAlignment="0" applyProtection="0"/>
    <xf numFmtId="0" fontId="234" fillId="0" borderId="249" applyNumberFormat="0" applyFill="0" applyAlignment="0" applyProtection="0"/>
    <xf numFmtId="0" fontId="69" fillId="23" borderId="248" applyNumberFormat="0" applyAlignment="0" applyProtection="0">
      <alignment vertical="center"/>
    </xf>
    <xf numFmtId="0" fontId="68" fillId="0" borderId="249" applyNumberFormat="0" applyFill="0" applyAlignment="0" applyProtection="0">
      <alignment vertical="center"/>
    </xf>
    <xf numFmtId="0" fontId="64" fillId="23" borderId="250" applyNumberFormat="0" applyAlignment="0" applyProtection="0">
      <alignment vertical="center"/>
    </xf>
    <xf numFmtId="0" fontId="37" fillId="22" borderId="247" applyNumberFormat="0" applyFont="0" applyAlignment="0" applyProtection="0">
      <alignment vertical="center"/>
    </xf>
    <xf numFmtId="0" fontId="217" fillId="33" borderId="250"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22" fillId="58" borderId="250"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34" fillId="0" borderId="249" applyNumberFormat="0" applyFill="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32" fillId="33" borderId="248" applyNumberFormat="0" applyAlignment="0" applyProtection="0"/>
    <xf numFmtId="0" fontId="222" fillId="58" borderId="250"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58" fillId="73" borderId="247" applyNumberFormat="0" applyAlignment="0" applyProtection="0"/>
    <xf numFmtId="0" fontId="71" fillId="7" borderId="250" applyNumberFormat="0" applyAlignment="0" applyProtection="0">
      <alignment vertical="center"/>
    </xf>
    <xf numFmtId="0" fontId="58" fillId="73" borderId="247"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58" fillId="73" borderId="247"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17" fillId="33" borderId="250"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4" fillId="0" borderId="249" applyNumberFormat="0" applyFill="0" applyAlignment="0" applyProtection="0"/>
    <xf numFmtId="0" fontId="217" fillId="33" borderId="250"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4" fillId="0" borderId="249" applyNumberFormat="0" applyFill="0" applyAlignment="0" applyProtection="0"/>
    <xf numFmtId="0" fontId="217" fillId="33" borderId="250"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234" fillId="0" borderId="249" applyNumberFormat="0" applyFill="0" applyAlignment="0" applyProtection="0"/>
    <xf numFmtId="0" fontId="232" fillId="33" borderId="248" applyNumberFormat="0" applyAlignment="0" applyProtection="0"/>
    <xf numFmtId="0" fontId="232" fillId="33" borderId="248" applyNumberFormat="0" applyAlignment="0" applyProtection="0"/>
    <xf numFmtId="0" fontId="71" fillId="7" borderId="250" applyNumberFormat="0" applyAlignment="0" applyProtection="0">
      <alignment vertical="center"/>
    </xf>
    <xf numFmtId="0" fontId="234" fillId="0" borderId="249" applyNumberFormat="0" applyFill="0" applyAlignment="0" applyProtection="0"/>
    <xf numFmtId="0" fontId="234" fillId="0" borderId="249" applyNumberFormat="0" applyFill="0" applyAlignment="0" applyProtection="0"/>
    <xf numFmtId="0" fontId="69" fillId="23" borderId="248" applyNumberFormat="0" applyAlignment="0" applyProtection="0">
      <alignment vertical="center"/>
    </xf>
    <xf numFmtId="0" fontId="68" fillId="0" borderId="249" applyNumberFormat="0" applyFill="0" applyAlignment="0" applyProtection="0">
      <alignment vertical="center"/>
    </xf>
    <xf numFmtId="0" fontId="64" fillId="23" borderId="250" applyNumberFormat="0" applyAlignment="0" applyProtection="0">
      <alignment vertical="center"/>
    </xf>
    <xf numFmtId="0" fontId="37" fillId="22" borderId="247" applyNumberFormat="0" applyFont="0" applyAlignment="0" applyProtection="0">
      <alignment vertical="center"/>
    </xf>
    <xf numFmtId="0" fontId="217" fillId="33" borderId="250"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22" fillId="58" borderId="250"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34" fillId="0" borderId="249" applyNumberFormat="0" applyFill="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32" fillId="33" borderId="248" applyNumberFormat="0" applyAlignment="0" applyProtection="0"/>
    <xf numFmtId="0" fontId="222" fillId="58" borderId="250"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58" fillId="73" borderId="247" applyNumberFormat="0" applyAlignment="0" applyProtection="0"/>
    <xf numFmtId="0" fontId="71" fillId="7" borderId="250" applyNumberFormat="0" applyAlignment="0" applyProtection="0">
      <alignment vertical="center"/>
    </xf>
    <xf numFmtId="0" fontId="58" fillId="73" borderId="247"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58" fillId="73" borderId="247"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17" fillId="33" borderId="250"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4" fillId="0" borderId="249" applyNumberFormat="0" applyFill="0" applyAlignment="0" applyProtection="0"/>
    <xf numFmtId="0" fontId="217" fillId="33" borderId="250"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4" fillId="0" borderId="249" applyNumberFormat="0" applyFill="0" applyAlignment="0" applyProtection="0"/>
    <xf numFmtId="0" fontId="217" fillId="33" borderId="250"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64" fillId="23" borderId="250" applyNumberFormat="0" applyAlignment="0" applyProtection="0">
      <alignment vertical="center"/>
    </xf>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71" fillId="7" borderId="250" applyNumberFormat="0" applyAlignment="0" applyProtection="0">
      <alignment vertical="center"/>
    </xf>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37" fillId="22" borderId="247" applyNumberFormat="0" applyFon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69" fillId="23" borderId="248" applyNumberForma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68" fillId="0" borderId="249" applyNumberFormat="0" applyFill="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234" fillId="0" borderId="249" applyNumberFormat="0" applyFill="0" applyAlignment="0" applyProtection="0"/>
    <xf numFmtId="0" fontId="232" fillId="33" borderId="248" applyNumberFormat="0" applyAlignment="0" applyProtection="0"/>
    <xf numFmtId="0" fontId="232" fillId="33" borderId="248" applyNumberFormat="0" applyAlignment="0" applyProtection="0"/>
    <xf numFmtId="0" fontId="71" fillId="7" borderId="250" applyNumberFormat="0" applyAlignment="0" applyProtection="0">
      <alignment vertical="center"/>
    </xf>
    <xf numFmtId="0" fontId="234" fillId="0" borderId="249" applyNumberFormat="0" applyFill="0" applyAlignment="0" applyProtection="0"/>
    <xf numFmtId="0" fontId="234" fillId="0" borderId="249" applyNumberFormat="0" applyFill="0" applyAlignment="0" applyProtection="0"/>
    <xf numFmtId="0" fontId="69" fillId="23" borderId="248" applyNumberFormat="0" applyAlignment="0" applyProtection="0">
      <alignment vertical="center"/>
    </xf>
    <xf numFmtId="0" fontId="68" fillId="0" borderId="249" applyNumberFormat="0" applyFill="0" applyAlignment="0" applyProtection="0">
      <alignment vertical="center"/>
    </xf>
    <xf numFmtId="0" fontId="64" fillId="23" borderId="250" applyNumberFormat="0" applyAlignment="0" applyProtection="0">
      <alignment vertical="center"/>
    </xf>
    <xf numFmtId="0" fontId="37" fillId="22" borderId="247" applyNumberFormat="0" applyFont="0" applyAlignment="0" applyProtection="0">
      <alignment vertical="center"/>
    </xf>
    <xf numFmtId="0" fontId="217" fillId="33" borderId="250"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22" fillId="58" borderId="250"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34" fillId="0" borderId="249" applyNumberFormat="0" applyFill="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32" fillId="33" borderId="248" applyNumberFormat="0" applyAlignment="0" applyProtection="0"/>
    <xf numFmtId="0" fontId="222" fillId="58" borderId="250"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58" fillId="73" borderId="247" applyNumberFormat="0" applyAlignment="0" applyProtection="0"/>
    <xf numFmtId="0" fontId="71" fillId="7" borderId="250" applyNumberFormat="0" applyAlignment="0" applyProtection="0">
      <alignment vertical="center"/>
    </xf>
    <xf numFmtId="0" fontId="58" fillId="73" borderId="247"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58" fillId="73" borderId="247"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17" fillId="33" borderId="250"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4" fillId="0" borderId="249" applyNumberFormat="0" applyFill="0" applyAlignment="0" applyProtection="0"/>
    <xf numFmtId="0" fontId="217" fillId="33" borderId="250"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4" fillId="0" borderId="249" applyNumberFormat="0" applyFill="0" applyAlignment="0" applyProtection="0"/>
    <xf numFmtId="0" fontId="217" fillId="33" borderId="250"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64" fillId="23" borderId="250" applyNumberFormat="0" applyAlignment="0" applyProtection="0">
      <alignment vertical="center"/>
    </xf>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71" fillId="7" borderId="250" applyNumberFormat="0" applyAlignment="0" applyProtection="0">
      <alignment vertical="center"/>
    </xf>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37" fillId="22" borderId="247" applyNumberFormat="0" applyFon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69" fillId="23" borderId="248" applyNumberForma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68" fillId="0" borderId="249" applyNumberFormat="0" applyFill="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68" fillId="0" borderId="249" applyNumberFormat="0" applyFill="0" applyAlignment="0" applyProtection="0">
      <alignment vertical="center"/>
    </xf>
    <xf numFmtId="0" fontId="71" fillId="7" borderId="250" applyNumberFormat="0" applyAlignment="0" applyProtection="0">
      <alignment vertical="center"/>
    </xf>
    <xf numFmtId="0" fontId="64" fillId="23" borderId="250" applyNumberFormat="0" applyAlignment="0" applyProtection="0">
      <alignment vertical="center"/>
    </xf>
    <xf numFmtId="0" fontId="234" fillId="0" borderId="249" applyNumberFormat="0" applyFill="0" applyAlignment="0" applyProtection="0"/>
    <xf numFmtId="0" fontId="68" fillId="0" borderId="249" applyNumberFormat="0" applyFill="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34" fillId="0" borderId="249" applyNumberFormat="0" applyFill="0" applyAlignment="0" applyProtection="0"/>
    <xf numFmtId="0" fontId="71" fillId="7" borderId="250" applyNumberFormat="0" applyAlignment="0" applyProtection="0">
      <alignment vertical="center"/>
    </xf>
    <xf numFmtId="0" fontId="58" fillId="73" borderId="247" applyNumberFormat="0" applyAlignment="0" applyProtection="0"/>
    <xf numFmtId="0" fontId="232" fillId="33" borderId="248" applyNumberFormat="0" applyAlignment="0" applyProtection="0"/>
    <xf numFmtId="0" fontId="234" fillId="0" borderId="249" applyNumberFormat="0" applyFill="0" applyAlignment="0" applyProtection="0"/>
    <xf numFmtId="0" fontId="232" fillId="33" borderId="248"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22" fillId="58" borderId="250" applyNumberFormat="0" applyAlignment="0" applyProtection="0"/>
    <xf numFmtId="0" fontId="232" fillId="33" borderId="248" applyNumberFormat="0" applyAlignment="0" applyProtection="0"/>
    <xf numFmtId="0" fontId="37" fillId="22" borderId="247" applyNumberFormat="0" applyFont="0" applyAlignment="0" applyProtection="0">
      <alignment vertical="center"/>
    </xf>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217" fillId="33" borderId="250" applyNumberFormat="0" applyAlignment="0" applyProtection="0"/>
    <xf numFmtId="0" fontId="234" fillId="0" borderId="249" applyNumberFormat="0" applyFill="0" applyAlignment="0" applyProtection="0"/>
    <xf numFmtId="0" fontId="71" fillId="7" borderId="250" applyNumberFormat="0" applyAlignment="0" applyProtection="0">
      <alignment vertical="center"/>
    </xf>
    <xf numFmtId="0" fontId="69" fillId="23" borderId="248" applyNumberFormat="0" applyAlignment="0" applyProtection="0">
      <alignment vertical="center"/>
    </xf>
    <xf numFmtId="0" fontId="68" fillId="0" borderId="249" applyNumberFormat="0" applyFill="0" applyAlignment="0" applyProtection="0">
      <alignment vertical="center"/>
    </xf>
    <xf numFmtId="0" fontId="64" fillId="23" borderId="250" applyNumberFormat="0" applyAlignment="0" applyProtection="0">
      <alignment vertical="center"/>
    </xf>
    <xf numFmtId="0" fontId="37" fillId="22" borderId="247" applyNumberFormat="0" applyFont="0" applyAlignment="0" applyProtection="0">
      <alignment vertical="center"/>
    </xf>
    <xf numFmtId="0" fontId="217" fillId="33" borderId="250" applyNumberFormat="0" applyAlignment="0" applyProtection="0"/>
    <xf numFmtId="0" fontId="234" fillId="0" borderId="249" applyNumberFormat="0" applyFill="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71" fillId="7" borderId="250" applyNumberFormat="0" applyAlignment="0" applyProtection="0">
      <alignment vertical="center"/>
    </xf>
    <xf numFmtId="0" fontId="69" fillId="23" borderId="248" applyNumberFormat="0" applyAlignment="0" applyProtection="0">
      <alignment vertical="center"/>
    </xf>
    <xf numFmtId="0" fontId="68" fillId="0" borderId="249" applyNumberFormat="0" applyFill="0" applyAlignment="0" applyProtection="0">
      <alignment vertical="center"/>
    </xf>
    <xf numFmtId="0" fontId="64" fillId="23" borderId="250" applyNumberFormat="0" applyAlignment="0" applyProtection="0">
      <alignment vertical="center"/>
    </xf>
    <xf numFmtId="0" fontId="37" fillId="22" borderId="247" applyNumberFormat="0" applyFont="0" applyAlignment="0" applyProtection="0">
      <alignment vertical="center"/>
    </xf>
    <xf numFmtId="0" fontId="58" fillId="73" borderId="247"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58" fillId="73" borderId="247" applyNumberFormat="0" applyAlignment="0" applyProtection="0"/>
    <xf numFmtId="0" fontId="71" fillId="7" borderId="250" applyNumberFormat="0" applyAlignment="0" applyProtection="0">
      <alignment vertical="center"/>
    </xf>
    <xf numFmtId="0" fontId="58" fillId="73" borderId="247" applyNumberFormat="0" applyAlignment="0" applyProtection="0"/>
    <xf numFmtId="0" fontId="69" fillId="23" borderId="248" applyNumberFormat="0" applyAlignment="0" applyProtection="0">
      <alignment vertical="center"/>
    </xf>
    <xf numFmtId="0" fontId="68" fillId="0" borderId="249" applyNumberFormat="0" applyFill="0" applyAlignment="0" applyProtection="0">
      <alignment vertical="center"/>
    </xf>
    <xf numFmtId="0" fontId="64" fillId="23" borderId="250" applyNumberFormat="0" applyAlignment="0" applyProtection="0">
      <alignment vertical="center"/>
    </xf>
    <xf numFmtId="0" fontId="37" fillId="22" borderId="247" applyNumberFormat="0" applyFont="0" applyAlignment="0" applyProtection="0">
      <alignment vertical="center"/>
    </xf>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32" fillId="33" borderId="248" applyNumberFormat="0" applyAlignment="0" applyProtection="0"/>
    <xf numFmtId="0" fontId="234" fillId="0" borderId="249" applyNumberFormat="0" applyFill="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58" fillId="73" borderId="247" applyNumberFormat="0" applyAlignment="0" applyProtection="0"/>
    <xf numFmtId="0" fontId="234" fillId="0" borderId="249" applyNumberFormat="0" applyFill="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58" fillId="73" borderId="247" applyNumberFormat="0" applyAlignment="0" applyProtection="0"/>
    <xf numFmtId="0" fontId="234" fillId="0" borderId="249" applyNumberFormat="0" applyFill="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17" fillId="33" borderId="250"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234" fillId="0" borderId="249" applyNumberFormat="0" applyFill="0" applyAlignment="0" applyProtection="0"/>
    <xf numFmtId="0" fontId="234" fillId="0" borderId="249" applyNumberFormat="0" applyFill="0" applyAlignment="0" applyProtection="0"/>
    <xf numFmtId="0" fontId="71" fillId="7" borderId="250" applyNumberFormat="0" applyAlignment="0" applyProtection="0">
      <alignment vertical="center"/>
    </xf>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71" fillId="7" borderId="250" applyNumberFormat="0" applyAlignment="0" applyProtection="0">
      <alignment vertical="center"/>
    </xf>
    <xf numFmtId="0" fontId="69" fillId="23" borderId="248" applyNumberFormat="0" applyAlignment="0" applyProtection="0">
      <alignment vertical="center"/>
    </xf>
    <xf numFmtId="0" fontId="68" fillId="0" borderId="249" applyNumberFormat="0" applyFill="0" applyAlignment="0" applyProtection="0">
      <alignment vertical="center"/>
    </xf>
    <xf numFmtId="0" fontId="64" fillId="23" borderId="250" applyNumberFormat="0" applyAlignment="0" applyProtection="0">
      <alignment vertical="center"/>
    </xf>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71" fillId="7" borderId="250" applyNumberFormat="0" applyAlignment="0" applyProtection="0">
      <alignment vertical="center"/>
    </xf>
    <xf numFmtId="0" fontId="69" fillId="23" borderId="248" applyNumberFormat="0" applyAlignment="0" applyProtection="0">
      <alignment vertical="center"/>
    </xf>
    <xf numFmtId="0" fontId="68" fillId="0" borderId="249" applyNumberFormat="0" applyFill="0" applyAlignment="0" applyProtection="0">
      <alignment vertical="center"/>
    </xf>
    <xf numFmtId="0" fontId="64" fillId="23" borderId="250" applyNumberFormat="0" applyAlignment="0" applyProtection="0">
      <alignment vertical="center"/>
    </xf>
    <xf numFmtId="0" fontId="37" fillId="22" borderId="247" applyNumberFormat="0" applyFont="0" applyAlignment="0" applyProtection="0">
      <alignment vertical="center"/>
    </xf>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69" fillId="23" borderId="248" applyNumberFormat="0" applyAlignment="0" applyProtection="0">
      <alignment vertical="center"/>
    </xf>
    <xf numFmtId="0" fontId="37" fillId="22" borderId="247" applyNumberFormat="0" applyFont="0" applyAlignment="0" applyProtection="0">
      <alignment vertical="center"/>
    </xf>
    <xf numFmtId="0" fontId="68" fillId="0" borderId="249" applyNumberFormat="0" applyFill="0" applyAlignment="0" applyProtection="0">
      <alignment vertical="center"/>
    </xf>
    <xf numFmtId="0" fontId="217" fillId="33" borderId="250" applyNumberFormat="0" applyAlignment="0" applyProtection="0"/>
    <xf numFmtId="0" fontId="69" fillId="23" borderId="248" applyNumberFormat="0" applyAlignment="0" applyProtection="0">
      <alignment vertical="center"/>
    </xf>
    <xf numFmtId="0" fontId="37" fillId="22" borderId="247" applyNumberFormat="0" applyFon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69" fillId="23" borderId="248" applyNumberFormat="0" applyAlignment="0" applyProtection="0">
      <alignment vertical="center"/>
    </xf>
    <xf numFmtId="0" fontId="68" fillId="0" borderId="249" applyNumberFormat="0" applyFill="0" applyAlignment="0" applyProtection="0">
      <alignment vertical="center"/>
    </xf>
    <xf numFmtId="0" fontId="222" fillId="58" borderId="250" applyNumberFormat="0" applyAlignment="0" applyProtection="0"/>
    <xf numFmtId="0" fontId="232" fillId="33" borderId="248" applyNumberFormat="0" applyAlignment="0" applyProtection="0"/>
    <xf numFmtId="0" fontId="234" fillId="0" borderId="249" applyNumberFormat="0" applyFill="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32" fillId="33" borderId="248" applyNumberFormat="0" applyAlignment="0" applyProtection="0"/>
    <xf numFmtId="0" fontId="234" fillId="0" borderId="249" applyNumberFormat="0" applyFill="0" applyAlignment="0" applyProtection="0"/>
    <xf numFmtId="0" fontId="64" fillId="23" borderId="250" applyNumberFormat="0" applyAlignment="0" applyProtection="0">
      <alignment vertical="center"/>
    </xf>
    <xf numFmtId="0" fontId="37" fillId="22" borderId="247" applyNumberFormat="0" applyFont="0" applyAlignment="0" applyProtection="0">
      <alignment vertical="center"/>
    </xf>
    <xf numFmtId="0" fontId="71" fillId="7" borderId="250" applyNumberFormat="0" applyAlignment="0" applyProtection="0">
      <alignment vertical="center"/>
    </xf>
    <xf numFmtId="0" fontId="64" fillId="23" borderId="250" applyNumberFormat="0" applyAlignment="0" applyProtection="0">
      <alignment vertical="center"/>
    </xf>
    <xf numFmtId="0" fontId="69" fillId="23" borderId="248" applyNumberFormat="0" applyAlignment="0" applyProtection="0">
      <alignment vertical="center"/>
    </xf>
    <xf numFmtId="0" fontId="37" fillId="22" borderId="247" applyNumberFormat="0" applyFont="0" applyAlignment="0" applyProtection="0">
      <alignment vertical="center"/>
    </xf>
    <xf numFmtId="0" fontId="71" fillId="7" borderId="250" applyNumberFormat="0" applyAlignment="0" applyProtection="0">
      <alignment vertical="center"/>
    </xf>
    <xf numFmtId="0" fontId="64" fillId="23" borderId="250" applyNumberForma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232" fillId="33" borderId="248" applyNumberFormat="0" applyAlignment="0" applyProtection="0"/>
    <xf numFmtId="0" fontId="234" fillId="0" borderId="249" applyNumberFormat="0" applyFill="0" applyAlignment="0" applyProtection="0"/>
    <xf numFmtId="0" fontId="58" fillId="73" borderId="247"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8" fillId="73" borderId="247"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71" fillId="7" borderId="250" applyNumberFormat="0" applyAlignment="0" applyProtection="0">
      <alignment vertical="center"/>
    </xf>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234" fillId="0" borderId="249" applyNumberFormat="0" applyFill="0" applyAlignment="0" applyProtection="0"/>
    <xf numFmtId="0" fontId="234" fillId="0" borderId="249" applyNumberFormat="0" applyFill="0" applyAlignment="0" applyProtection="0"/>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4" fillId="0" borderId="249" applyNumberFormat="0" applyFill="0" applyAlignment="0" applyProtection="0"/>
    <xf numFmtId="0" fontId="234" fillId="0" borderId="249" applyNumberFormat="0" applyFill="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64" fillId="23" borderId="250" applyNumberFormat="0" applyAlignment="0" applyProtection="0">
      <alignment vertical="center"/>
    </xf>
    <xf numFmtId="0" fontId="71" fillId="7" borderId="250" applyNumberFormat="0" applyAlignment="0" applyProtection="0">
      <alignment vertical="center"/>
    </xf>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64" fillId="23" borderId="257" applyNumberFormat="0" applyAlignment="0" applyProtection="0">
      <alignment vertical="center"/>
    </xf>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71" fillId="7" borderId="257" applyNumberFormat="0" applyAlignment="0" applyProtection="0">
      <alignment vertical="center"/>
    </xf>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37" fillId="22" borderId="258" applyNumberFormat="0" applyFont="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69" fillId="23" borderId="259" applyNumberFormat="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68" fillId="0" borderId="260" applyNumberFormat="0" applyFill="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211" fillId="0" borderId="0" applyNumberFormat="0" applyFill="0" applyBorder="0" applyAlignment="0" applyProtection="0">
      <alignment vertical="center"/>
    </xf>
    <xf numFmtId="0" fontId="58" fillId="0" borderId="0"/>
    <xf numFmtId="0" fontId="31" fillId="0" borderId="0">
      <alignment vertical="center"/>
    </xf>
    <xf numFmtId="0" fontId="31" fillId="0" borderId="0">
      <alignment vertical="center"/>
    </xf>
    <xf numFmtId="0" fontId="257" fillId="0" borderId="0" applyNumberFormat="0" applyFill="0" applyBorder="0" applyAlignment="0" applyProtection="0"/>
    <xf numFmtId="0" fontId="37" fillId="0" borderId="0">
      <alignment vertical="center"/>
    </xf>
    <xf numFmtId="0" fontId="37" fillId="0" borderId="0">
      <alignment vertical="center"/>
    </xf>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37" fillId="0" borderId="0">
      <alignment vertical="center"/>
    </xf>
    <xf numFmtId="0" fontId="37" fillId="0" borderId="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234" fillId="0" borderId="260" applyNumberFormat="0" applyFill="0" applyAlignment="0" applyProtection="0"/>
    <xf numFmtId="0" fontId="232" fillId="33" borderId="259" applyNumberFormat="0" applyAlignment="0" applyProtection="0"/>
    <xf numFmtId="0" fontId="232" fillId="33" borderId="259" applyNumberFormat="0" applyAlignment="0" applyProtection="0"/>
    <xf numFmtId="0" fontId="71" fillId="7" borderId="257" applyNumberFormat="0" applyAlignment="0" applyProtection="0">
      <alignment vertical="center"/>
    </xf>
    <xf numFmtId="0" fontId="234" fillId="0" borderId="260" applyNumberFormat="0" applyFill="0" applyAlignment="0" applyProtection="0"/>
    <xf numFmtId="0" fontId="234" fillId="0" borderId="260" applyNumberFormat="0" applyFill="0" applyAlignment="0" applyProtection="0"/>
    <xf numFmtId="0" fontId="69" fillId="23" borderId="259" applyNumberFormat="0" applyAlignment="0" applyProtection="0">
      <alignment vertical="center"/>
    </xf>
    <xf numFmtId="0" fontId="68" fillId="0" borderId="260" applyNumberFormat="0" applyFill="0" applyAlignment="0" applyProtection="0">
      <alignment vertical="center"/>
    </xf>
    <xf numFmtId="0" fontId="64" fillId="23" borderId="257" applyNumberFormat="0" applyAlignment="0" applyProtection="0">
      <alignment vertical="center"/>
    </xf>
    <xf numFmtId="0" fontId="37" fillId="22" borderId="258" applyNumberFormat="0" applyFont="0" applyAlignment="0" applyProtection="0">
      <alignment vertical="center"/>
    </xf>
    <xf numFmtId="0" fontId="217" fillId="33" borderId="257"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22" fillId="58" borderId="257"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34" fillId="0" borderId="260" applyNumberFormat="0" applyFill="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232" fillId="33" borderId="259"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32" fillId="33" borderId="259" applyNumberFormat="0" applyAlignment="0" applyProtection="0"/>
    <xf numFmtId="0" fontId="31" fillId="0" borderId="0">
      <alignment vertical="center"/>
    </xf>
    <xf numFmtId="0" fontId="31" fillId="0" borderId="0">
      <alignment vertical="center"/>
    </xf>
    <xf numFmtId="0" fontId="222" fillId="58" borderId="257"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32" fillId="33" borderId="259"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58" fillId="73" borderId="258" applyNumberFormat="0" applyAlignment="0" applyProtection="0"/>
    <xf numFmtId="0" fontId="71" fillId="7" borderId="257" applyNumberFormat="0" applyAlignment="0" applyProtection="0">
      <alignment vertical="center"/>
    </xf>
    <xf numFmtId="0" fontId="58" fillId="73" borderId="258" applyNumberFormat="0" applyAlignment="0" applyProtection="0"/>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232" fillId="33" borderId="259" applyNumberFormat="0" applyAlignment="0" applyProtection="0"/>
    <xf numFmtId="0" fontId="58" fillId="73" borderId="258"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217" fillId="33" borderId="257"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34" fillId="0" borderId="260" applyNumberFormat="0" applyFill="0" applyAlignment="0" applyProtection="0"/>
    <xf numFmtId="0" fontId="217" fillId="33" borderId="257"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34" fillId="0" borderId="260" applyNumberFormat="0" applyFill="0" applyAlignment="0" applyProtection="0"/>
    <xf numFmtId="0" fontId="217" fillId="33" borderId="257"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31" fillId="0" borderId="0">
      <alignment vertical="center"/>
    </xf>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64" fillId="23" borderId="257" applyNumberFormat="0" applyAlignment="0" applyProtection="0">
      <alignment vertical="center"/>
    </xf>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71" fillId="7" borderId="257" applyNumberFormat="0" applyAlignment="0" applyProtection="0">
      <alignment vertical="center"/>
    </xf>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37" fillId="22" borderId="258" applyNumberFormat="0" applyFont="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69" fillId="23" borderId="259" applyNumberFormat="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68" fillId="0" borderId="260" applyNumberFormat="0" applyFill="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234" fillId="0" borderId="260" applyNumberFormat="0" applyFill="0" applyAlignment="0" applyProtection="0"/>
    <xf numFmtId="0" fontId="232" fillId="33" borderId="259" applyNumberFormat="0" applyAlignment="0" applyProtection="0"/>
    <xf numFmtId="0" fontId="232" fillId="33" borderId="259" applyNumberFormat="0" applyAlignment="0" applyProtection="0"/>
    <xf numFmtId="0" fontId="71" fillId="7" borderId="257" applyNumberFormat="0" applyAlignment="0" applyProtection="0">
      <alignment vertical="center"/>
    </xf>
    <xf numFmtId="0" fontId="234" fillId="0" borderId="260" applyNumberFormat="0" applyFill="0" applyAlignment="0" applyProtection="0"/>
    <xf numFmtId="0" fontId="234" fillId="0" borderId="260" applyNumberFormat="0" applyFill="0" applyAlignment="0" applyProtection="0"/>
    <xf numFmtId="0" fontId="69" fillId="23" borderId="259" applyNumberFormat="0" applyAlignment="0" applyProtection="0">
      <alignment vertical="center"/>
    </xf>
    <xf numFmtId="0" fontId="68" fillId="0" borderId="260" applyNumberFormat="0" applyFill="0" applyAlignment="0" applyProtection="0">
      <alignment vertical="center"/>
    </xf>
    <xf numFmtId="0" fontId="64" fillId="23" borderId="257" applyNumberFormat="0" applyAlignment="0" applyProtection="0">
      <alignment vertical="center"/>
    </xf>
    <xf numFmtId="0" fontId="37" fillId="22" borderId="258" applyNumberFormat="0" applyFont="0" applyAlignment="0" applyProtection="0">
      <alignment vertical="center"/>
    </xf>
    <xf numFmtId="0" fontId="217" fillId="33" borderId="257"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22" fillId="58" borderId="257"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34" fillId="0" borderId="260" applyNumberFormat="0" applyFill="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232" fillId="33" borderId="259"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32" fillId="33" borderId="259" applyNumberFormat="0" applyAlignment="0" applyProtection="0"/>
    <xf numFmtId="0" fontId="222" fillId="58" borderId="257"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32" fillId="33" borderId="259"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58" fillId="73" borderId="258" applyNumberFormat="0" applyAlignment="0" applyProtection="0"/>
    <xf numFmtId="0" fontId="71" fillId="7" borderId="257" applyNumberFormat="0" applyAlignment="0" applyProtection="0">
      <alignment vertical="center"/>
    </xf>
    <xf numFmtId="0" fontId="58" fillId="73" borderId="258" applyNumberFormat="0" applyAlignment="0" applyProtection="0"/>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232" fillId="33" borderId="259" applyNumberFormat="0" applyAlignment="0" applyProtection="0"/>
    <xf numFmtId="0" fontId="58" fillId="73" borderId="258"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217" fillId="33" borderId="257"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34" fillId="0" borderId="260" applyNumberFormat="0" applyFill="0" applyAlignment="0" applyProtection="0"/>
    <xf numFmtId="0" fontId="217" fillId="33" borderId="257"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34" fillId="0" borderId="260" applyNumberFormat="0" applyFill="0" applyAlignment="0" applyProtection="0"/>
    <xf numFmtId="0" fontId="217" fillId="33" borderId="257"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64" fillId="23" borderId="257" applyNumberFormat="0" applyAlignment="0" applyProtection="0">
      <alignment vertical="center"/>
    </xf>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71" fillId="7" borderId="257" applyNumberFormat="0" applyAlignment="0" applyProtection="0">
      <alignment vertical="center"/>
    </xf>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37" fillId="22" borderId="258" applyNumberFormat="0" applyFont="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69" fillId="23" borderId="259" applyNumberFormat="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68" fillId="0" borderId="260" applyNumberFormat="0" applyFill="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68" fillId="0" borderId="260" applyNumberFormat="0" applyFill="0" applyAlignment="0" applyProtection="0">
      <alignment vertical="center"/>
    </xf>
    <xf numFmtId="0" fontId="71" fillId="7" borderId="257" applyNumberFormat="0" applyAlignment="0" applyProtection="0">
      <alignment vertical="center"/>
    </xf>
    <xf numFmtId="0" fontId="64" fillId="23" borderId="257" applyNumberFormat="0" applyAlignment="0" applyProtection="0">
      <alignment vertical="center"/>
    </xf>
    <xf numFmtId="0" fontId="234" fillId="0" borderId="260" applyNumberFormat="0" applyFill="0" applyAlignment="0" applyProtection="0"/>
    <xf numFmtId="0" fontId="68" fillId="0" borderId="260" applyNumberFormat="0" applyFill="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234" fillId="0" borderId="260" applyNumberFormat="0" applyFill="0" applyAlignment="0" applyProtection="0"/>
    <xf numFmtId="0" fontId="71" fillId="7" borderId="257" applyNumberFormat="0" applyAlignment="0" applyProtection="0">
      <alignment vertical="center"/>
    </xf>
    <xf numFmtId="0" fontId="58" fillId="73" borderId="258" applyNumberFormat="0" applyAlignment="0" applyProtection="0"/>
    <xf numFmtId="0" fontId="232" fillId="33" borderId="259" applyNumberFormat="0" applyAlignment="0" applyProtection="0"/>
    <xf numFmtId="0" fontId="234" fillId="0" borderId="260" applyNumberFormat="0" applyFill="0" applyAlignment="0" applyProtection="0"/>
    <xf numFmtId="0" fontId="232" fillId="33" borderId="259"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22" fillId="58" borderId="257" applyNumberFormat="0" applyAlignment="0" applyProtection="0"/>
    <xf numFmtId="0" fontId="232" fillId="33" borderId="259" applyNumberFormat="0" applyAlignment="0" applyProtection="0"/>
    <xf numFmtId="0" fontId="37" fillId="22" borderId="258" applyNumberFormat="0" applyFont="0" applyAlignment="0" applyProtection="0">
      <alignment vertical="center"/>
    </xf>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217" fillId="33" borderId="257" applyNumberFormat="0" applyAlignment="0" applyProtection="0"/>
    <xf numFmtId="0" fontId="234" fillId="0" borderId="260" applyNumberFormat="0" applyFill="0" applyAlignment="0" applyProtection="0"/>
    <xf numFmtId="0" fontId="71" fillId="7" borderId="257" applyNumberFormat="0" applyAlignment="0" applyProtection="0">
      <alignment vertical="center"/>
    </xf>
    <xf numFmtId="0" fontId="69" fillId="23" borderId="259" applyNumberFormat="0" applyAlignment="0" applyProtection="0">
      <alignment vertical="center"/>
    </xf>
    <xf numFmtId="0" fontId="68" fillId="0" borderId="260" applyNumberFormat="0" applyFill="0" applyAlignment="0" applyProtection="0">
      <alignment vertical="center"/>
    </xf>
    <xf numFmtId="0" fontId="64" fillId="23" borderId="257" applyNumberFormat="0" applyAlignment="0" applyProtection="0">
      <alignment vertical="center"/>
    </xf>
    <xf numFmtId="0" fontId="37" fillId="22" borderId="258" applyNumberFormat="0" applyFont="0" applyAlignment="0" applyProtection="0">
      <alignment vertical="center"/>
    </xf>
    <xf numFmtId="0" fontId="217" fillId="33" borderId="257" applyNumberFormat="0" applyAlignment="0" applyProtection="0"/>
    <xf numFmtId="0" fontId="234" fillId="0" borderId="260" applyNumberFormat="0" applyFill="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71" fillId="7" borderId="257" applyNumberFormat="0" applyAlignment="0" applyProtection="0">
      <alignment vertical="center"/>
    </xf>
    <xf numFmtId="0" fontId="69" fillId="23" borderId="259" applyNumberFormat="0" applyAlignment="0" applyProtection="0">
      <alignment vertical="center"/>
    </xf>
    <xf numFmtId="0" fontId="68" fillId="0" borderId="260" applyNumberFormat="0" applyFill="0" applyAlignment="0" applyProtection="0">
      <alignment vertical="center"/>
    </xf>
    <xf numFmtId="0" fontId="64" fillId="23" borderId="257" applyNumberFormat="0" applyAlignment="0" applyProtection="0">
      <alignment vertical="center"/>
    </xf>
    <xf numFmtId="0" fontId="37" fillId="22" borderId="258" applyNumberFormat="0" applyFont="0" applyAlignment="0" applyProtection="0">
      <alignment vertical="center"/>
    </xf>
    <xf numFmtId="0" fontId="58" fillId="73" borderId="258" applyNumberFormat="0" applyAlignment="0" applyProtection="0"/>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232" fillId="33" borderId="259" applyNumberFormat="0" applyAlignment="0" applyProtection="0"/>
    <xf numFmtId="0" fontId="58" fillId="73" borderId="258" applyNumberFormat="0" applyAlignment="0" applyProtection="0"/>
    <xf numFmtId="0" fontId="71" fillId="7" borderId="257" applyNumberFormat="0" applyAlignment="0" applyProtection="0">
      <alignment vertical="center"/>
    </xf>
    <xf numFmtId="0" fontId="58" fillId="73" borderId="258" applyNumberFormat="0" applyAlignment="0" applyProtection="0"/>
    <xf numFmtId="0" fontId="69" fillId="23" borderId="259" applyNumberFormat="0" applyAlignment="0" applyProtection="0">
      <alignment vertical="center"/>
    </xf>
    <xf numFmtId="0" fontId="68" fillId="0" borderId="260" applyNumberFormat="0" applyFill="0" applyAlignment="0" applyProtection="0">
      <alignment vertical="center"/>
    </xf>
    <xf numFmtId="0" fontId="64" fillId="23" borderId="257" applyNumberFormat="0" applyAlignment="0" applyProtection="0">
      <alignment vertical="center"/>
    </xf>
    <xf numFmtId="0" fontId="37" fillId="22" borderId="258" applyNumberFormat="0" applyFont="0" applyAlignment="0" applyProtection="0">
      <alignment vertical="center"/>
    </xf>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232" fillId="33" borderId="259" applyNumberFormat="0" applyAlignment="0" applyProtection="0"/>
    <xf numFmtId="0" fontId="234" fillId="0" borderId="260" applyNumberFormat="0" applyFill="0" applyAlignment="0" applyProtection="0"/>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232" fillId="33" borderId="259" applyNumberFormat="0" applyAlignment="0" applyProtection="0"/>
    <xf numFmtId="0" fontId="232" fillId="33" borderId="259" applyNumberFormat="0" applyAlignment="0" applyProtection="0"/>
    <xf numFmtId="0" fontId="58" fillId="73" borderId="258" applyNumberFormat="0" applyAlignment="0" applyProtection="0"/>
    <xf numFmtId="0" fontId="58" fillId="73" borderId="258" applyNumberFormat="0" applyAlignment="0" applyProtection="0"/>
    <xf numFmtId="0" fontId="234" fillId="0" borderId="260" applyNumberFormat="0" applyFill="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58" fillId="73" borderId="258" applyNumberFormat="0" applyAlignment="0" applyProtection="0"/>
    <xf numFmtId="0" fontId="234" fillId="0" borderId="260" applyNumberFormat="0" applyFill="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17" fillId="33" borderId="257"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234" fillId="0" borderId="260" applyNumberFormat="0" applyFill="0" applyAlignment="0" applyProtection="0"/>
    <xf numFmtId="0" fontId="234" fillId="0" borderId="260" applyNumberFormat="0" applyFill="0" applyAlignment="0" applyProtection="0"/>
    <xf numFmtId="0" fontId="71" fillId="7" borderId="257" applyNumberFormat="0" applyAlignment="0" applyProtection="0">
      <alignment vertical="center"/>
    </xf>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222" fillId="58" borderId="257" applyNumberFormat="0" applyAlignment="0" applyProtection="0"/>
    <xf numFmtId="0" fontId="222" fillId="58" borderId="257" applyNumberFormat="0" applyAlignment="0" applyProtection="0"/>
    <xf numFmtId="0" fontId="232" fillId="33" borderId="259" applyNumberFormat="0" applyAlignment="0" applyProtection="0"/>
    <xf numFmtId="0" fontId="71" fillId="7" borderId="257" applyNumberFormat="0" applyAlignment="0" applyProtection="0">
      <alignment vertical="center"/>
    </xf>
    <xf numFmtId="0" fontId="69" fillId="23" borderId="259" applyNumberFormat="0" applyAlignment="0" applyProtection="0">
      <alignment vertical="center"/>
    </xf>
    <xf numFmtId="0" fontId="68" fillId="0" borderId="260" applyNumberFormat="0" applyFill="0" applyAlignment="0" applyProtection="0">
      <alignment vertical="center"/>
    </xf>
    <xf numFmtId="0" fontId="64" fillId="23" borderId="257" applyNumberFormat="0" applyAlignment="0" applyProtection="0">
      <alignment vertical="center"/>
    </xf>
    <xf numFmtId="0" fontId="222" fillId="58" borderId="257" applyNumberFormat="0" applyAlignment="0" applyProtection="0"/>
    <xf numFmtId="0" fontId="222" fillId="58" borderId="257"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71" fillId="7" borderId="257" applyNumberFormat="0" applyAlignment="0" applyProtection="0">
      <alignment vertical="center"/>
    </xf>
    <xf numFmtId="0" fontId="69" fillId="23" borderId="259" applyNumberFormat="0" applyAlignment="0" applyProtection="0">
      <alignment vertical="center"/>
    </xf>
    <xf numFmtId="0" fontId="68" fillId="0" borderId="260" applyNumberFormat="0" applyFill="0" applyAlignment="0" applyProtection="0">
      <alignment vertical="center"/>
    </xf>
    <xf numFmtId="0" fontId="64" fillId="23" borderId="257" applyNumberFormat="0" applyAlignment="0" applyProtection="0">
      <alignment vertical="center"/>
    </xf>
    <xf numFmtId="0" fontId="37" fillId="22" borderId="258" applyNumberFormat="0" applyFont="0" applyAlignment="0" applyProtection="0">
      <alignment vertical="center"/>
    </xf>
    <xf numFmtId="0" fontId="232" fillId="33" borderId="259" applyNumberFormat="0" applyAlignment="0" applyProtection="0"/>
    <xf numFmtId="0" fontId="232" fillId="33" borderId="259"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69" fillId="23" borderId="259" applyNumberFormat="0" applyAlignment="0" applyProtection="0">
      <alignment vertical="center"/>
    </xf>
    <xf numFmtId="0" fontId="37" fillId="22" borderId="258" applyNumberFormat="0" applyFont="0" applyAlignment="0" applyProtection="0">
      <alignment vertical="center"/>
    </xf>
    <xf numFmtId="0" fontId="68" fillId="0" borderId="260" applyNumberFormat="0" applyFill="0" applyAlignment="0" applyProtection="0">
      <alignment vertical="center"/>
    </xf>
    <xf numFmtId="0" fontId="217" fillId="33" borderId="257" applyNumberFormat="0" applyAlignment="0" applyProtection="0"/>
    <xf numFmtId="0" fontId="69" fillId="23" borderId="259" applyNumberFormat="0" applyAlignment="0" applyProtection="0">
      <alignment vertical="center"/>
    </xf>
    <xf numFmtId="0" fontId="37" fillId="22" borderId="258" applyNumberFormat="0" applyFont="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69" fillId="23" borderId="259" applyNumberFormat="0" applyAlignment="0" applyProtection="0">
      <alignment vertical="center"/>
    </xf>
    <xf numFmtId="0" fontId="68" fillId="0" borderId="260" applyNumberFormat="0" applyFill="0" applyAlignment="0" applyProtection="0">
      <alignment vertical="center"/>
    </xf>
    <xf numFmtId="0" fontId="222" fillId="58" borderId="257" applyNumberFormat="0" applyAlignment="0" applyProtection="0"/>
    <xf numFmtId="0" fontId="232" fillId="33" borderId="259" applyNumberFormat="0" applyAlignment="0" applyProtection="0"/>
    <xf numFmtId="0" fontId="234" fillId="0" borderId="260" applyNumberFormat="0" applyFill="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232" fillId="33" borderId="259" applyNumberFormat="0" applyAlignment="0" applyProtection="0"/>
    <xf numFmtId="0" fontId="234" fillId="0" borderId="260" applyNumberFormat="0" applyFill="0" applyAlignment="0" applyProtection="0"/>
    <xf numFmtId="0" fontId="64" fillId="23" borderId="257" applyNumberFormat="0" applyAlignment="0" applyProtection="0">
      <alignment vertical="center"/>
    </xf>
    <xf numFmtId="0" fontId="37" fillId="22" borderId="258" applyNumberFormat="0" applyFont="0" applyAlignment="0" applyProtection="0">
      <alignment vertical="center"/>
    </xf>
    <xf numFmtId="0" fontId="71" fillId="7" borderId="257" applyNumberFormat="0" applyAlignment="0" applyProtection="0">
      <alignment vertical="center"/>
    </xf>
    <xf numFmtId="0" fontId="64" fillId="23" borderId="257" applyNumberFormat="0" applyAlignment="0" applyProtection="0">
      <alignment vertical="center"/>
    </xf>
    <xf numFmtId="0" fontId="69" fillId="23" borderId="259" applyNumberFormat="0" applyAlignment="0" applyProtection="0">
      <alignment vertical="center"/>
    </xf>
    <xf numFmtId="0" fontId="37" fillId="22" borderId="258" applyNumberFormat="0" applyFont="0" applyAlignment="0" applyProtection="0">
      <alignment vertical="center"/>
    </xf>
    <xf numFmtId="0" fontId="71" fillId="7" borderId="257" applyNumberFormat="0" applyAlignment="0" applyProtection="0">
      <alignment vertical="center"/>
    </xf>
    <xf numFmtId="0" fontId="64" fillId="23" borderId="257" applyNumberFormat="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58" fillId="73" borderId="258" applyNumberFormat="0" applyAlignment="0" applyProtection="0"/>
    <xf numFmtId="0" fontId="232" fillId="33" borderId="259" applyNumberFormat="0" applyAlignment="0" applyProtection="0"/>
    <xf numFmtId="0" fontId="234" fillId="0" borderId="260" applyNumberFormat="0" applyFill="0" applyAlignment="0" applyProtection="0"/>
    <xf numFmtId="0" fontId="58" fillId="73" borderId="258"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8" fillId="73" borderId="258"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71" fillId="7" borderId="257" applyNumberFormat="0" applyAlignment="0" applyProtection="0">
      <alignment vertical="center"/>
    </xf>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58" fillId="73" borderId="258"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234" fillId="0" borderId="260" applyNumberFormat="0" applyFill="0" applyAlignment="0" applyProtection="0"/>
    <xf numFmtId="0" fontId="234" fillId="0" borderId="260" applyNumberFormat="0" applyFill="0" applyAlignment="0" applyProtection="0"/>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34" fillId="0" borderId="260" applyNumberFormat="0" applyFill="0" applyAlignment="0" applyProtection="0"/>
    <xf numFmtId="0" fontId="234" fillId="0" borderId="260" applyNumberFormat="0" applyFill="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234" fillId="0" borderId="260" applyNumberFormat="0" applyFill="0" applyAlignment="0" applyProtection="0"/>
    <xf numFmtId="0" fontId="234" fillId="0" borderId="260" applyNumberFormat="0" applyFill="0" applyAlignment="0" applyProtection="0"/>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22" fillId="58" borderId="257" applyNumberFormat="0" applyAlignment="0" applyProtection="0"/>
    <xf numFmtId="0" fontId="222" fillId="58" borderId="257"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64" fillId="23" borderId="257" applyNumberFormat="0" applyAlignment="0" applyProtection="0">
      <alignment vertical="center"/>
    </xf>
    <xf numFmtId="0" fontId="71" fillId="7" borderId="257" applyNumberFormat="0" applyAlignment="0" applyProtection="0">
      <alignment vertical="center"/>
    </xf>
    <xf numFmtId="0" fontId="36" fillId="2" borderId="0" applyNumberFormat="0" applyBorder="0" applyAlignment="0" applyProtection="0">
      <alignment vertical="center"/>
    </xf>
    <xf numFmtId="0" fontId="36" fillId="3" borderId="0" applyNumberFormat="0" applyBorder="0" applyAlignment="0" applyProtection="0">
      <alignment vertical="center"/>
    </xf>
    <xf numFmtId="0" fontId="36" fillId="4" borderId="0" applyNumberFormat="0" applyBorder="0" applyAlignment="0" applyProtection="0">
      <alignment vertical="center"/>
    </xf>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36" fillId="5" borderId="0" applyNumberFormat="0" applyBorder="0" applyAlignment="0" applyProtection="0">
      <alignment vertical="center"/>
    </xf>
    <xf numFmtId="0" fontId="36" fillId="8" borderId="0" applyNumberFormat="0" applyBorder="0" applyAlignment="0" applyProtection="0">
      <alignment vertical="center"/>
    </xf>
    <xf numFmtId="0" fontId="36" fillId="11" borderId="0" applyNumberFormat="0" applyBorder="0" applyAlignment="0" applyProtection="0">
      <alignment vertical="center"/>
    </xf>
    <xf numFmtId="0" fontId="57" fillId="12" borderId="0" applyNumberFormat="0" applyBorder="0" applyAlignment="0" applyProtection="0">
      <alignment vertical="center"/>
    </xf>
    <xf numFmtId="0" fontId="57" fillId="9" borderId="0" applyNumberFormat="0" applyBorder="0" applyAlignment="0" applyProtection="0">
      <alignment vertical="center"/>
    </xf>
    <xf numFmtId="0" fontId="57" fillId="10" borderId="0" applyNumberFormat="0" applyBorder="0" applyAlignment="0" applyProtection="0">
      <alignment vertical="center"/>
    </xf>
    <xf numFmtId="0" fontId="57" fillId="13" borderId="0" applyNumberFormat="0" applyBorder="0" applyAlignment="0" applyProtection="0">
      <alignment vertical="center"/>
    </xf>
    <xf numFmtId="0" fontId="57" fillId="14" borderId="0" applyNumberFormat="0" applyBorder="0" applyAlignment="0" applyProtection="0">
      <alignment vertical="center"/>
    </xf>
    <xf numFmtId="0" fontId="57" fillId="15" borderId="0" applyNumberFormat="0" applyBorder="0" applyAlignment="0" applyProtection="0">
      <alignment vertical="center"/>
    </xf>
    <xf numFmtId="0" fontId="57" fillId="16" borderId="0" applyNumberFormat="0" applyBorder="0" applyAlignment="0" applyProtection="0">
      <alignment vertical="center"/>
    </xf>
    <xf numFmtId="0" fontId="57" fillId="17" borderId="0" applyNumberFormat="0" applyBorder="0" applyAlignment="0" applyProtection="0">
      <alignment vertical="center"/>
    </xf>
    <xf numFmtId="0" fontId="57" fillId="18" borderId="0" applyNumberFormat="0" applyBorder="0" applyAlignment="0" applyProtection="0">
      <alignment vertical="center"/>
    </xf>
    <xf numFmtId="0" fontId="57" fillId="13" borderId="0" applyNumberFormat="0" applyBorder="0" applyAlignment="0" applyProtection="0">
      <alignment vertical="center"/>
    </xf>
    <xf numFmtId="0" fontId="57" fillId="14" borderId="0" applyNumberFormat="0" applyBorder="0" applyAlignment="0" applyProtection="0">
      <alignment vertical="center"/>
    </xf>
    <xf numFmtId="0" fontId="57" fillId="19" borderId="0" applyNumberFormat="0" applyBorder="0" applyAlignment="0" applyProtection="0">
      <alignment vertical="center"/>
    </xf>
    <xf numFmtId="0" fontId="59" fillId="0" borderId="0" applyNumberFormat="0" applyFill="0" applyBorder="0" applyAlignment="0" applyProtection="0">
      <alignment vertical="center"/>
    </xf>
    <xf numFmtId="0" fontId="60" fillId="20" borderId="1" applyNumberFormat="0" applyAlignment="0" applyProtection="0">
      <alignment vertical="center"/>
    </xf>
    <xf numFmtId="0" fontId="61" fillId="21" borderId="0" applyNumberFormat="0" applyBorder="0" applyAlignment="0" applyProtection="0">
      <alignment vertical="center"/>
    </xf>
    <xf numFmtId="0" fontId="42" fillId="0" borderId="0" applyNumberFormat="0" applyFill="0" applyBorder="0" applyAlignment="0" applyProtection="0">
      <alignment vertical="top"/>
      <protection locked="0"/>
    </xf>
    <xf numFmtId="0" fontId="37" fillId="22" borderId="261" applyNumberFormat="0" applyFont="0" applyAlignment="0" applyProtection="0">
      <alignment vertical="center"/>
    </xf>
    <xf numFmtId="0" fontId="62" fillId="0" borderId="3" applyNumberFormat="0" applyFill="0" applyAlignment="0" applyProtection="0">
      <alignment vertical="center"/>
    </xf>
    <xf numFmtId="0" fontId="63" fillId="3" borderId="0" applyNumberFormat="0" applyBorder="0" applyAlignment="0" applyProtection="0">
      <alignment vertical="center"/>
    </xf>
    <xf numFmtId="0" fontId="64" fillId="23" borderId="262" applyNumberFormat="0" applyAlignment="0" applyProtection="0">
      <alignment vertical="center"/>
    </xf>
    <xf numFmtId="0" fontId="55" fillId="0" borderId="0" applyNumberFormat="0" applyFill="0" applyBorder="0" applyAlignment="0" applyProtection="0">
      <alignment vertical="center"/>
    </xf>
    <xf numFmtId="0" fontId="65" fillId="0" borderId="5" applyNumberFormat="0" applyFill="0" applyAlignment="0" applyProtection="0">
      <alignment vertical="center"/>
    </xf>
    <xf numFmtId="0" fontId="66" fillId="0" borderId="6" applyNumberFormat="0" applyFill="0" applyAlignment="0" applyProtection="0">
      <alignment vertical="center"/>
    </xf>
    <xf numFmtId="0" fontId="67" fillId="0" borderId="7" applyNumberFormat="0" applyFill="0" applyAlignment="0" applyProtection="0">
      <alignment vertical="center"/>
    </xf>
    <xf numFmtId="0" fontId="67" fillId="0" borderId="0" applyNumberFormat="0" applyFill="0" applyBorder="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0" fillId="0" borderId="0" applyNumberFormat="0" applyFill="0" applyBorder="0" applyAlignment="0" applyProtection="0">
      <alignment vertical="center"/>
    </xf>
    <xf numFmtId="0" fontId="71" fillId="7" borderId="262" applyNumberFormat="0" applyAlignment="0" applyProtection="0">
      <alignment vertical="center"/>
    </xf>
    <xf numFmtId="0" fontId="73" fillId="4" borderId="0" applyNumberFormat="0" applyBorder="0" applyAlignment="0" applyProtection="0">
      <alignment vertical="center"/>
    </xf>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9" fillId="0" borderId="0" applyNumberFormat="0" applyFill="0" applyBorder="0" applyAlignment="0" applyProtection="0"/>
    <xf numFmtId="0" fontId="222" fillId="58" borderId="262" applyNumberFormat="0" applyAlignment="0" applyProtection="0"/>
    <xf numFmtId="0" fontId="222" fillId="58" borderId="262" applyNumberFormat="0" applyAlignment="0" applyProtection="0"/>
    <xf numFmtId="0" fontId="212" fillId="0" borderId="0"/>
    <xf numFmtId="0" fontId="58" fillId="0" borderId="0"/>
    <xf numFmtId="0" fontId="58" fillId="0" borderId="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58" fillId="0" borderId="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17" fillId="33" borderId="262"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34" fillId="0" borderId="263" applyNumberFormat="0" applyFill="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58" fillId="73" borderId="261"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64" fillId="23"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69" fillId="23" borderId="264"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68" fillId="0" borderId="263" applyNumberFormat="0" applyFill="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17" fillId="33" borderId="262"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34" fillId="0" borderId="263" applyNumberFormat="0" applyFill="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58" fillId="73" borderId="261"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64" fillId="23"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69" fillId="23" borderId="264"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68" fillId="0" borderId="263" applyNumberFormat="0" applyFill="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68" fillId="0" borderId="263" applyNumberFormat="0" applyFill="0" applyAlignment="0" applyProtection="0">
      <alignment vertical="center"/>
    </xf>
    <xf numFmtId="0" fontId="71" fillId="7" borderId="262" applyNumberFormat="0" applyAlignment="0" applyProtection="0">
      <alignment vertical="center"/>
    </xf>
    <xf numFmtId="0" fontId="64" fillId="23" borderId="262" applyNumberFormat="0" applyAlignment="0" applyProtection="0">
      <alignment vertical="center"/>
    </xf>
    <xf numFmtId="0" fontId="234" fillId="0" borderId="263" applyNumberFormat="0" applyFill="0" applyAlignment="0" applyProtection="0"/>
    <xf numFmtId="0" fontId="68" fillId="0" borderId="263" applyNumberFormat="0" applyFill="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34" fillId="0" borderId="263" applyNumberFormat="0" applyFill="0" applyAlignment="0" applyProtection="0"/>
    <xf numFmtId="0" fontId="71" fillId="7" borderId="262" applyNumberFormat="0" applyAlignment="0" applyProtection="0">
      <alignment vertical="center"/>
    </xf>
    <xf numFmtId="0" fontId="58" fillId="73" borderId="261" applyNumberFormat="0" applyAlignment="0" applyProtection="0"/>
    <xf numFmtId="0" fontId="232" fillId="33" borderId="264" applyNumberFormat="0" applyAlignment="0" applyProtection="0"/>
    <xf numFmtId="0" fontId="234" fillId="0" borderId="263" applyNumberFormat="0" applyFill="0" applyAlignment="0" applyProtection="0"/>
    <xf numFmtId="0" fontId="232" fillId="33" borderId="264"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22" fillId="58" borderId="262"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17" fillId="33" borderId="262" applyNumberFormat="0" applyAlignment="0" applyProtection="0"/>
    <xf numFmtId="0" fontId="234" fillId="0" borderId="263" applyNumberFormat="0" applyFill="0" applyAlignment="0" applyProtection="0"/>
    <xf numFmtId="0" fontId="71" fillId="7" borderId="262" applyNumberFormat="0" applyAlignment="0" applyProtection="0">
      <alignment vertical="center"/>
    </xf>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17" fillId="33" borderId="262"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58" fillId="73" borderId="261"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58" fillId="73" borderId="261"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234" fillId="0" borderId="263" applyNumberFormat="0" applyFill="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69" fillId="23" borderId="264" applyNumberFormat="0" applyAlignment="0" applyProtection="0">
      <alignment vertical="center"/>
    </xf>
    <xf numFmtId="0" fontId="37" fillId="22" borderId="261" applyNumberFormat="0" applyFont="0" applyAlignment="0" applyProtection="0">
      <alignment vertical="center"/>
    </xf>
    <xf numFmtId="0" fontId="68" fillId="0" borderId="263" applyNumberFormat="0" applyFill="0" applyAlignment="0" applyProtection="0">
      <alignment vertical="center"/>
    </xf>
    <xf numFmtId="0" fontId="217" fillId="33" borderId="262" applyNumberFormat="0" applyAlignment="0" applyProtection="0"/>
    <xf numFmtId="0" fontId="69" fillId="23" borderId="264" applyNumberFormat="0" applyAlignment="0" applyProtection="0">
      <alignment vertical="center"/>
    </xf>
    <xf numFmtId="0" fontId="37" fillId="22" borderId="261" applyNumberFormat="0" applyFon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69" fillId="23" borderId="264" applyNumberFormat="0" applyAlignment="0" applyProtection="0">
      <alignment vertical="center"/>
    </xf>
    <xf numFmtId="0" fontId="68" fillId="0" borderId="263" applyNumberFormat="0" applyFill="0" applyAlignment="0" applyProtection="0">
      <alignment vertical="center"/>
    </xf>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64" fillId="23" borderId="262" applyNumberFormat="0" applyAlignment="0" applyProtection="0">
      <alignment vertical="center"/>
    </xf>
    <xf numFmtId="0" fontId="37" fillId="22" borderId="261" applyNumberFormat="0" applyFont="0" applyAlignment="0" applyProtection="0">
      <alignment vertical="center"/>
    </xf>
    <xf numFmtId="0" fontId="71" fillId="7" borderId="262" applyNumberFormat="0" applyAlignment="0" applyProtection="0">
      <alignment vertical="center"/>
    </xf>
    <xf numFmtId="0" fontId="64" fillId="23" borderId="262" applyNumberFormat="0" applyAlignment="0" applyProtection="0">
      <alignment vertical="center"/>
    </xf>
    <xf numFmtId="0" fontId="69" fillId="23" borderId="264" applyNumberFormat="0" applyAlignment="0" applyProtection="0">
      <alignment vertical="center"/>
    </xf>
    <xf numFmtId="0" fontId="37" fillId="22" borderId="261" applyNumberFormat="0" applyFont="0" applyAlignment="0" applyProtection="0">
      <alignment vertical="center"/>
    </xf>
    <xf numFmtId="0" fontId="71" fillId="7" borderId="262" applyNumberFormat="0" applyAlignment="0" applyProtection="0">
      <alignment vertical="center"/>
    </xf>
    <xf numFmtId="0" fontId="64" fillId="23"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232" fillId="33" borderId="264" applyNumberFormat="0" applyAlignment="0" applyProtection="0"/>
    <xf numFmtId="0" fontId="234" fillId="0" borderId="263" applyNumberFormat="0" applyFill="0" applyAlignment="0" applyProtection="0"/>
    <xf numFmtId="0" fontId="58" fillId="73" borderId="261"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8" fillId="73" borderId="261"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22" fillId="58" borderId="262" applyNumberFormat="0" applyAlignment="0" applyProtection="0"/>
    <xf numFmtId="0" fontId="222" fillId="58"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64" fillId="23" borderId="262"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17" fillId="33" borderId="262"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34" fillId="0" borderId="263" applyNumberFormat="0" applyFill="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58" fillId="73" borderId="261"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17" fillId="33" borderId="262"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34" fillId="0" borderId="263" applyNumberFormat="0" applyFill="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58" fillId="73" borderId="261"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64" fillId="23"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69" fillId="23" borderId="264"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68" fillId="0" borderId="263" applyNumberFormat="0" applyFill="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17" fillId="33" borderId="262"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34" fillId="0" borderId="263" applyNumberFormat="0" applyFill="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58" fillId="73" borderId="261"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64" fillId="23"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69" fillId="23" borderId="264"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68" fillId="0" borderId="263" applyNumberFormat="0" applyFill="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68" fillId="0" borderId="263" applyNumberFormat="0" applyFill="0" applyAlignment="0" applyProtection="0">
      <alignment vertical="center"/>
    </xf>
    <xf numFmtId="0" fontId="71" fillId="7" borderId="262" applyNumberFormat="0" applyAlignment="0" applyProtection="0">
      <alignment vertical="center"/>
    </xf>
    <xf numFmtId="0" fontId="64" fillId="23" borderId="262" applyNumberFormat="0" applyAlignment="0" applyProtection="0">
      <alignment vertical="center"/>
    </xf>
    <xf numFmtId="0" fontId="234" fillId="0" borderId="263" applyNumberFormat="0" applyFill="0" applyAlignment="0" applyProtection="0"/>
    <xf numFmtId="0" fontId="68" fillId="0" borderId="263" applyNumberFormat="0" applyFill="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34" fillId="0" borderId="263" applyNumberFormat="0" applyFill="0" applyAlignment="0" applyProtection="0"/>
    <xf numFmtId="0" fontId="71" fillId="7" borderId="262" applyNumberFormat="0" applyAlignment="0" applyProtection="0">
      <alignment vertical="center"/>
    </xf>
    <xf numFmtId="0" fontId="58" fillId="73" borderId="261" applyNumberFormat="0" applyAlignment="0" applyProtection="0"/>
    <xf numFmtId="0" fontId="232" fillId="33" borderId="264" applyNumberFormat="0" applyAlignment="0" applyProtection="0"/>
    <xf numFmtId="0" fontId="234" fillId="0" borderId="263" applyNumberFormat="0" applyFill="0" applyAlignment="0" applyProtection="0"/>
    <xf numFmtId="0" fontId="232" fillId="33" borderId="264"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22" fillId="58" borderId="262"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17" fillId="33" borderId="262" applyNumberFormat="0" applyAlignment="0" applyProtection="0"/>
    <xf numFmtId="0" fontId="234" fillId="0" borderId="263" applyNumberFormat="0" applyFill="0" applyAlignment="0" applyProtection="0"/>
    <xf numFmtId="0" fontId="71" fillId="7" borderId="262" applyNumberFormat="0" applyAlignment="0" applyProtection="0">
      <alignment vertical="center"/>
    </xf>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17" fillId="33" borderId="262"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58" fillId="73" borderId="261"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58" fillId="73" borderId="261"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234" fillId="0" borderId="263" applyNumberFormat="0" applyFill="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69" fillId="23" borderId="264" applyNumberFormat="0" applyAlignment="0" applyProtection="0">
      <alignment vertical="center"/>
    </xf>
    <xf numFmtId="0" fontId="37" fillId="22" borderId="261" applyNumberFormat="0" applyFont="0" applyAlignment="0" applyProtection="0">
      <alignment vertical="center"/>
    </xf>
    <xf numFmtId="0" fontId="68" fillId="0" borderId="263" applyNumberFormat="0" applyFill="0" applyAlignment="0" applyProtection="0">
      <alignment vertical="center"/>
    </xf>
    <xf numFmtId="0" fontId="217" fillId="33" borderId="262" applyNumberFormat="0" applyAlignment="0" applyProtection="0"/>
    <xf numFmtId="0" fontId="69" fillId="23" borderId="264" applyNumberFormat="0" applyAlignment="0" applyProtection="0">
      <alignment vertical="center"/>
    </xf>
    <xf numFmtId="0" fontId="37" fillId="22" borderId="261" applyNumberFormat="0" applyFon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69" fillId="23" borderId="264" applyNumberFormat="0" applyAlignment="0" applyProtection="0">
      <alignment vertical="center"/>
    </xf>
    <xf numFmtId="0" fontId="68" fillId="0" borderId="263" applyNumberFormat="0" applyFill="0" applyAlignment="0" applyProtection="0">
      <alignment vertical="center"/>
    </xf>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64" fillId="23" borderId="262" applyNumberFormat="0" applyAlignment="0" applyProtection="0">
      <alignment vertical="center"/>
    </xf>
    <xf numFmtId="0" fontId="37" fillId="22" borderId="261" applyNumberFormat="0" applyFont="0" applyAlignment="0" applyProtection="0">
      <alignment vertical="center"/>
    </xf>
    <xf numFmtId="0" fontId="71" fillId="7" borderId="262" applyNumberFormat="0" applyAlignment="0" applyProtection="0">
      <alignment vertical="center"/>
    </xf>
    <xf numFmtId="0" fontId="64" fillId="23" borderId="262" applyNumberFormat="0" applyAlignment="0" applyProtection="0">
      <alignment vertical="center"/>
    </xf>
    <xf numFmtId="0" fontId="69" fillId="23" borderId="264" applyNumberFormat="0" applyAlignment="0" applyProtection="0">
      <alignment vertical="center"/>
    </xf>
    <xf numFmtId="0" fontId="37" fillId="22" borderId="261" applyNumberFormat="0" applyFont="0" applyAlignment="0" applyProtection="0">
      <alignment vertical="center"/>
    </xf>
    <xf numFmtId="0" fontId="71" fillId="7" borderId="262" applyNumberFormat="0" applyAlignment="0" applyProtection="0">
      <alignment vertical="center"/>
    </xf>
    <xf numFmtId="0" fontId="64" fillId="23"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232" fillId="33" borderId="264" applyNumberFormat="0" applyAlignment="0" applyProtection="0"/>
    <xf numFmtId="0" fontId="234" fillId="0" borderId="263" applyNumberFormat="0" applyFill="0" applyAlignment="0" applyProtection="0"/>
    <xf numFmtId="0" fontId="58" fillId="73" borderId="261"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8" fillId="73" borderId="261"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64" fillId="23" borderId="262" applyNumberFormat="0" applyAlignment="0" applyProtection="0">
      <alignment vertical="center"/>
    </xf>
    <xf numFmtId="0" fontId="71" fillId="7" borderId="262" applyNumberFormat="0" applyAlignment="0" applyProtection="0">
      <alignment vertical="center"/>
    </xf>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64" fillId="23"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69" fillId="23" borderId="264"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68" fillId="0" borderId="263" applyNumberFormat="0" applyFill="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17" fillId="33" borderId="262"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34" fillId="0" borderId="263" applyNumberFormat="0" applyFill="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58" fillId="73" borderId="261"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64" fillId="23"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69" fillId="23" borderId="264"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68" fillId="0" borderId="263" applyNumberFormat="0" applyFill="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17" fillId="33" borderId="262"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34" fillId="0" borderId="263" applyNumberFormat="0" applyFill="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58" fillId="73" borderId="261"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64" fillId="23"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69" fillId="23" borderId="264"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68" fillId="0" borderId="263" applyNumberFormat="0" applyFill="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68" fillId="0" borderId="263" applyNumberFormat="0" applyFill="0" applyAlignment="0" applyProtection="0">
      <alignment vertical="center"/>
    </xf>
    <xf numFmtId="0" fontId="71" fillId="7" borderId="262" applyNumberFormat="0" applyAlignment="0" applyProtection="0">
      <alignment vertical="center"/>
    </xf>
    <xf numFmtId="0" fontId="64" fillId="23" borderId="262" applyNumberFormat="0" applyAlignment="0" applyProtection="0">
      <alignment vertical="center"/>
    </xf>
    <xf numFmtId="0" fontId="234" fillId="0" borderId="263" applyNumberFormat="0" applyFill="0" applyAlignment="0" applyProtection="0"/>
    <xf numFmtId="0" fontId="68" fillId="0" borderId="263" applyNumberFormat="0" applyFill="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34" fillId="0" borderId="263" applyNumberFormat="0" applyFill="0" applyAlignment="0" applyProtection="0"/>
    <xf numFmtId="0" fontId="71" fillId="7" borderId="262" applyNumberFormat="0" applyAlignment="0" applyProtection="0">
      <alignment vertical="center"/>
    </xf>
    <xf numFmtId="0" fontId="58" fillId="73" borderId="261" applyNumberFormat="0" applyAlignment="0" applyProtection="0"/>
    <xf numFmtId="0" fontId="232" fillId="33" borderId="264" applyNumberFormat="0" applyAlignment="0" applyProtection="0"/>
    <xf numFmtId="0" fontId="234" fillId="0" borderId="263" applyNumberFormat="0" applyFill="0" applyAlignment="0" applyProtection="0"/>
    <xf numFmtId="0" fontId="232" fillId="33" borderId="264"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22" fillId="58" borderId="262"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17" fillId="33" borderId="262" applyNumberFormat="0" applyAlignment="0" applyProtection="0"/>
    <xf numFmtId="0" fontId="234" fillId="0" borderId="263" applyNumberFormat="0" applyFill="0" applyAlignment="0" applyProtection="0"/>
    <xf numFmtId="0" fontId="71" fillId="7" borderId="262" applyNumberFormat="0" applyAlignment="0" applyProtection="0">
      <alignment vertical="center"/>
    </xf>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17" fillId="33" borderId="262"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58" fillId="73" borderId="261"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58" fillId="73" borderId="261"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234" fillId="0" borderId="263" applyNumberFormat="0" applyFill="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69" fillId="23" borderId="264" applyNumberFormat="0" applyAlignment="0" applyProtection="0">
      <alignment vertical="center"/>
    </xf>
    <xf numFmtId="0" fontId="37" fillId="22" borderId="261" applyNumberFormat="0" applyFont="0" applyAlignment="0" applyProtection="0">
      <alignment vertical="center"/>
    </xf>
    <xf numFmtId="0" fontId="68" fillId="0" borderId="263" applyNumberFormat="0" applyFill="0" applyAlignment="0" applyProtection="0">
      <alignment vertical="center"/>
    </xf>
    <xf numFmtId="0" fontId="217" fillId="33" borderId="262" applyNumberFormat="0" applyAlignment="0" applyProtection="0"/>
    <xf numFmtId="0" fontId="69" fillId="23" borderId="264" applyNumberFormat="0" applyAlignment="0" applyProtection="0">
      <alignment vertical="center"/>
    </xf>
    <xf numFmtId="0" fontId="37" fillId="22" borderId="261" applyNumberFormat="0" applyFon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69" fillId="23" borderId="264" applyNumberFormat="0" applyAlignment="0" applyProtection="0">
      <alignment vertical="center"/>
    </xf>
    <xf numFmtId="0" fontId="68" fillId="0" borderId="263" applyNumberFormat="0" applyFill="0" applyAlignment="0" applyProtection="0">
      <alignment vertical="center"/>
    </xf>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64" fillId="23" borderId="262" applyNumberFormat="0" applyAlignment="0" applyProtection="0">
      <alignment vertical="center"/>
    </xf>
    <xf numFmtId="0" fontId="37" fillId="22" borderId="261" applyNumberFormat="0" applyFont="0" applyAlignment="0" applyProtection="0">
      <alignment vertical="center"/>
    </xf>
    <xf numFmtId="0" fontId="71" fillId="7" borderId="262" applyNumberFormat="0" applyAlignment="0" applyProtection="0">
      <alignment vertical="center"/>
    </xf>
    <xf numFmtId="0" fontId="64" fillId="23" borderId="262" applyNumberFormat="0" applyAlignment="0" applyProtection="0">
      <alignment vertical="center"/>
    </xf>
    <xf numFmtId="0" fontId="69" fillId="23" borderId="264" applyNumberFormat="0" applyAlignment="0" applyProtection="0">
      <alignment vertical="center"/>
    </xf>
    <xf numFmtId="0" fontId="37" fillId="22" borderId="261" applyNumberFormat="0" applyFont="0" applyAlignment="0" applyProtection="0">
      <alignment vertical="center"/>
    </xf>
    <xf numFmtId="0" fontId="71" fillId="7" borderId="262" applyNumberFormat="0" applyAlignment="0" applyProtection="0">
      <alignment vertical="center"/>
    </xf>
    <xf numFmtId="0" fontId="64" fillId="23"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232" fillId="33" borderId="264" applyNumberFormat="0" applyAlignment="0" applyProtection="0"/>
    <xf numFmtId="0" fontId="234" fillId="0" borderId="263" applyNumberFormat="0" applyFill="0" applyAlignment="0" applyProtection="0"/>
    <xf numFmtId="0" fontId="58" fillId="73" borderId="261"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8" fillId="73" borderId="261"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22" fillId="58" borderId="262" applyNumberFormat="0" applyAlignment="0" applyProtection="0"/>
    <xf numFmtId="0" fontId="222" fillId="58"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64" fillId="23" borderId="262" applyNumberFormat="0" applyAlignment="0" applyProtection="0">
      <alignment vertical="center"/>
    </xf>
    <xf numFmtId="0" fontId="71" fillId="7" borderId="262" applyNumberFormat="0" applyAlignment="0" applyProtection="0">
      <alignmen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234" fillId="0" borderId="210" applyNumberFormat="0" applyFill="0" applyAlignment="0" applyProtection="0"/>
    <xf numFmtId="0" fontId="232" fillId="33" borderId="209" applyNumberFormat="0" applyAlignment="0" applyProtection="0"/>
    <xf numFmtId="0" fontId="232" fillId="33" borderId="209" applyNumberFormat="0" applyAlignment="0" applyProtection="0"/>
    <xf numFmtId="0" fontId="71" fillId="7" borderId="207" applyNumberFormat="0" applyAlignment="0" applyProtection="0">
      <alignment vertical="center"/>
    </xf>
    <xf numFmtId="0" fontId="234" fillId="0" borderId="210" applyNumberFormat="0" applyFill="0" applyAlignment="0" applyProtection="0"/>
    <xf numFmtId="0" fontId="234" fillId="0" borderId="210" applyNumberFormat="0" applyFill="0" applyAlignment="0" applyProtection="0"/>
    <xf numFmtId="0" fontId="69" fillId="23" borderId="209" applyNumberFormat="0" applyAlignment="0" applyProtection="0">
      <alignment vertical="center"/>
    </xf>
    <xf numFmtId="0" fontId="68" fillId="0" borderId="210" applyNumberFormat="0" applyFill="0" applyAlignment="0" applyProtection="0">
      <alignment vertical="center"/>
    </xf>
    <xf numFmtId="0" fontId="64" fillId="23" borderId="207" applyNumberFormat="0" applyAlignment="0" applyProtection="0">
      <alignment vertical="center"/>
    </xf>
    <xf numFmtId="0" fontId="37" fillId="22" borderId="208" applyNumberFormat="0" applyFont="0" applyAlignment="0" applyProtection="0">
      <alignment vertical="center"/>
    </xf>
    <xf numFmtId="0" fontId="217" fillId="33" borderId="207"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222" fillId="58" borderId="207"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34" fillId="0" borderId="210" applyNumberFormat="0" applyFill="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4" fillId="0" borderId="210" applyNumberFormat="0" applyFill="0" applyAlignment="0" applyProtection="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232" fillId="33" borderId="209"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232" fillId="33" borderId="209" applyNumberFormat="0" applyAlignment="0" applyProtection="0"/>
    <xf numFmtId="0" fontId="222" fillId="58" borderId="207"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58" fillId="73" borderId="208" applyNumberFormat="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32" fillId="33" borderId="209"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58" fillId="73" borderId="208" applyNumberFormat="0" applyAlignment="0" applyProtection="0"/>
    <xf numFmtId="0" fontId="71" fillId="7" borderId="207" applyNumberFormat="0" applyAlignment="0" applyProtection="0">
      <alignment vertical="center"/>
    </xf>
    <xf numFmtId="0" fontId="58" fillId="73" borderId="208" applyNumberFormat="0" applyAlignment="0" applyProtection="0"/>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232" fillId="33" borderId="209" applyNumberFormat="0" applyAlignment="0" applyProtection="0"/>
    <xf numFmtId="0" fontId="58" fillId="73" borderId="208"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4" fillId="0" borderId="210" applyNumberFormat="0" applyFill="0" applyAlignment="0" applyProtection="0"/>
    <xf numFmtId="0" fontId="217" fillId="33" borderId="207"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34" fillId="0" borderId="210" applyNumberFormat="0" applyFill="0" applyAlignment="0" applyProtection="0"/>
    <xf numFmtId="0" fontId="217" fillId="33" borderId="207"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34" fillId="0" borderId="210" applyNumberFormat="0" applyFill="0" applyAlignment="0" applyProtection="0"/>
    <xf numFmtId="0" fontId="217" fillId="33" borderId="207"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64" fillId="23" borderId="207" applyNumberFormat="0" applyAlignment="0" applyProtection="0">
      <alignment vertical="center"/>
    </xf>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71" fillId="7" borderId="207" applyNumberFormat="0" applyAlignment="0" applyProtection="0">
      <alignment vertical="center"/>
    </xf>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37" fillId="22" borderId="208" applyNumberFormat="0" applyFont="0" applyAlignment="0" applyProtection="0">
      <alignment vertical="center"/>
    </xf>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69" fillId="23" borderId="209" applyNumberFormat="0" applyAlignment="0" applyProtection="0">
      <alignment vertical="center"/>
    </xf>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68" fillId="0" borderId="210" applyNumberFormat="0" applyFill="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234" fillId="0" borderId="210" applyNumberFormat="0" applyFill="0" applyAlignment="0" applyProtection="0"/>
    <xf numFmtId="0" fontId="232" fillId="33" borderId="209" applyNumberFormat="0" applyAlignment="0" applyProtection="0"/>
    <xf numFmtId="0" fontId="232" fillId="33" borderId="209" applyNumberFormat="0" applyAlignment="0" applyProtection="0"/>
    <xf numFmtId="0" fontId="71" fillId="7" borderId="207" applyNumberFormat="0" applyAlignment="0" applyProtection="0">
      <alignment vertical="center"/>
    </xf>
    <xf numFmtId="0" fontId="234" fillId="0" borderId="210" applyNumberFormat="0" applyFill="0" applyAlignment="0" applyProtection="0"/>
    <xf numFmtId="0" fontId="234" fillId="0" borderId="210" applyNumberFormat="0" applyFill="0" applyAlignment="0" applyProtection="0"/>
    <xf numFmtId="0" fontId="69" fillId="23" borderId="209" applyNumberFormat="0" applyAlignment="0" applyProtection="0">
      <alignment vertical="center"/>
    </xf>
    <xf numFmtId="0" fontId="68" fillId="0" borderId="210" applyNumberFormat="0" applyFill="0" applyAlignment="0" applyProtection="0">
      <alignment vertical="center"/>
    </xf>
    <xf numFmtId="0" fontId="64" fillId="23" borderId="207" applyNumberFormat="0" applyAlignment="0" applyProtection="0">
      <alignment vertical="center"/>
    </xf>
    <xf numFmtId="0" fontId="37" fillId="22" borderId="208" applyNumberFormat="0" applyFont="0" applyAlignment="0" applyProtection="0">
      <alignment vertical="center"/>
    </xf>
    <xf numFmtId="0" fontId="217" fillId="33" borderId="207"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222" fillId="58" borderId="207"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34" fillId="0" borderId="210" applyNumberFormat="0" applyFill="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4" fillId="0" borderId="210" applyNumberFormat="0" applyFill="0" applyAlignment="0" applyProtection="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232" fillId="33" borderId="209"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232" fillId="33" borderId="209" applyNumberFormat="0" applyAlignment="0" applyProtection="0"/>
    <xf numFmtId="0" fontId="222" fillId="58" borderId="207"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58" fillId="73" borderId="208" applyNumberFormat="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32" fillId="33" borderId="209"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58" fillId="73" borderId="208" applyNumberFormat="0" applyAlignment="0" applyProtection="0"/>
    <xf numFmtId="0" fontId="71" fillId="7" borderId="207" applyNumberFormat="0" applyAlignment="0" applyProtection="0">
      <alignment vertical="center"/>
    </xf>
    <xf numFmtId="0" fontId="58" fillId="73" borderId="208" applyNumberFormat="0" applyAlignment="0" applyProtection="0"/>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232" fillId="33" borderId="209" applyNumberFormat="0" applyAlignment="0" applyProtection="0"/>
    <xf numFmtId="0" fontId="58" fillId="73" borderId="208"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4" fillId="0" borderId="210" applyNumberFormat="0" applyFill="0" applyAlignment="0" applyProtection="0"/>
    <xf numFmtId="0" fontId="217" fillId="33" borderId="207"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34" fillId="0" borderId="210" applyNumberFormat="0" applyFill="0" applyAlignment="0" applyProtection="0"/>
    <xf numFmtId="0" fontId="217" fillId="33" borderId="207"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34" fillId="0" borderId="210" applyNumberFormat="0" applyFill="0" applyAlignment="0" applyProtection="0"/>
    <xf numFmtId="0" fontId="217" fillId="33" borderId="207"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8" fillId="0" borderId="210" applyNumberFormat="0" applyFill="0" applyAlignment="0" applyProtection="0">
      <alignment vertical="center"/>
    </xf>
    <xf numFmtId="0" fontId="71" fillId="7" borderId="207" applyNumberFormat="0" applyAlignment="0" applyProtection="0">
      <alignment vertical="center"/>
    </xf>
    <xf numFmtId="0" fontId="64" fillId="23" borderId="207" applyNumberFormat="0" applyAlignment="0" applyProtection="0">
      <alignment vertical="center"/>
    </xf>
    <xf numFmtId="0" fontId="234" fillId="0" borderId="210" applyNumberFormat="0" applyFill="0" applyAlignment="0" applyProtection="0"/>
    <xf numFmtId="0" fontId="68" fillId="0" borderId="210" applyNumberFormat="0" applyFill="0" applyAlignment="0" applyProtection="0">
      <alignment vertical="center"/>
    </xf>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234" fillId="0" borderId="210" applyNumberFormat="0" applyFill="0" applyAlignment="0" applyProtection="0"/>
    <xf numFmtId="0" fontId="71" fillId="7" borderId="207" applyNumberFormat="0" applyAlignment="0" applyProtection="0">
      <alignment vertical="center"/>
    </xf>
    <xf numFmtId="0" fontId="58" fillId="73" borderId="208" applyNumberFormat="0" applyAlignment="0" applyProtection="0"/>
    <xf numFmtId="0" fontId="232" fillId="33" borderId="209" applyNumberFormat="0" applyAlignment="0" applyProtection="0"/>
    <xf numFmtId="0" fontId="234" fillId="0" borderId="210" applyNumberFormat="0" applyFill="0" applyAlignment="0" applyProtection="0"/>
    <xf numFmtId="0" fontId="232" fillId="33" borderId="209"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22" fillId="58" borderId="207" applyNumberFormat="0" applyAlignment="0" applyProtection="0"/>
    <xf numFmtId="0" fontId="232" fillId="33" borderId="209" applyNumberFormat="0" applyAlignment="0" applyProtection="0"/>
    <xf numFmtId="0" fontId="37" fillId="22" borderId="208" applyNumberFormat="0" applyFont="0" applyAlignment="0" applyProtection="0">
      <alignment vertical="center"/>
    </xf>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217" fillId="33" borderId="207" applyNumberFormat="0" applyAlignment="0" applyProtection="0"/>
    <xf numFmtId="0" fontId="234" fillId="0" borderId="210" applyNumberFormat="0" applyFill="0" applyAlignment="0" applyProtection="0"/>
    <xf numFmtId="0" fontId="71" fillId="7" borderId="207" applyNumberFormat="0" applyAlignment="0" applyProtection="0">
      <alignment vertical="center"/>
    </xf>
    <xf numFmtId="0" fontId="69" fillId="23" borderId="209" applyNumberFormat="0" applyAlignment="0" applyProtection="0">
      <alignment vertical="center"/>
    </xf>
    <xf numFmtId="0" fontId="68" fillId="0" borderId="210" applyNumberFormat="0" applyFill="0" applyAlignment="0" applyProtection="0">
      <alignment vertical="center"/>
    </xf>
    <xf numFmtId="0" fontId="64" fillId="23" borderId="207" applyNumberFormat="0" applyAlignment="0" applyProtection="0">
      <alignment vertical="center"/>
    </xf>
    <xf numFmtId="0" fontId="37" fillId="22" borderId="208" applyNumberFormat="0" applyFont="0" applyAlignment="0" applyProtection="0">
      <alignment vertical="center"/>
    </xf>
    <xf numFmtId="0" fontId="217" fillId="33" borderId="207" applyNumberFormat="0" applyAlignment="0" applyProtection="0"/>
    <xf numFmtId="0" fontId="234" fillId="0" borderId="210" applyNumberFormat="0" applyFill="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71" fillId="7" borderId="207" applyNumberFormat="0" applyAlignment="0" applyProtection="0">
      <alignment vertical="center"/>
    </xf>
    <xf numFmtId="0" fontId="69" fillId="23" borderId="209" applyNumberFormat="0" applyAlignment="0" applyProtection="0">
      <alignment vertical="center"/>
    </xf>
    <xf numFmtId="0" fontId="68" fillId="0" borderId="210" applyNumberFormat="0" applyFill="0" applyAlignment="0" applyProtection="0">
      <alignment vertical="center"/>
    </xf>
    <xf numFmtId="0" fontId="64" fillId="23" borderId="207" applyNumberFormat="0" applyAlignment="0" applyProtection="0">
      <alignment vertical="center"/>
    </xf>
    <xf numFmtId="0" fontId="37" fillId="22" borderId="208" applyNumberFormat="0" applyFont="0" applyAlignment="0" applyProtection="0">
      <alignment vertical="center"/>
    </xf>
    <xf numFmtId="0" fontId="58" fillId="73" borderId="208" applyNumberFormat="0" applyAlignment="0" applyProtection="0"/>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232" fillId="33" borderId="209" applyNumberFormat="0" applyAlignment="0" applyProtection="0"/>
    <xf numFmtId="0" fontId="58" fillId="73" borderId="208" applyNumberFormat="0" applyAlignment="0" applyProtection="0"/>
    <xf numFmtId="0" fontId="71" fillId="7" borderId="207" applyNumberFormat="0" applyAlignment="0" applyProtection="0">
      <alignment vertical="center"/>
    </xf>
    <xf numFmtId="0" fontId="58" fillId="73" borderId="208" applyNumberFormat="0" applyAlignment="0" applyProtection="0"/>
    <xf numFmtId="0" fontId="69" fillId="23" borderId="209" applyNumberFormat="0" applyAlignment="0" applyProtection="0">
      <alignment vertical="center"/>
    </xf>
    <xf numFmtId="0" fontId="68" fillId="0" borderId="210" applyNumberFormat="0" applyFill="0" applyAlignment="0" applyProtection="0">
      <alignment vertical="center"/>
    </xf>
    <xf numFmtId="0" fontId="64" fillId="23" borderId="207" applyNumberFormat="0" applyAlignment="0" applyProtection="0">
      <alignment vertical="center"/>
    </xf>
    <xf numFmtId="0" fontId="37" fillId="22" borderId="208" applyNumberFormat="0" applyFont="0" applyAlignment="0" applyProtection="0">
      <alignment vertical="center"/>
    </xf>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232" fillId="33" borderId="209" applyNumberFormat="0" applyAlignment="0" applyProtection="0"/>
    <xf numFmtId="0" fontId="234" fillId="0" borderId="210" applyNumberFormat="0" applyFill="0" applyAlignment="0" applyProtection="0"/>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232" fillId="33" borderId="209" applyNumberFormat="0" applyAlignment="0" applyProtection="0"/>
    <xf numFmtId="0" fontId="232" fillId="33" borderId="209" applyNumberFormat="0" applyAlignment="0" applyProtection="0"/>
    <xf numFmtId="0" fontId="58" fillId="73" borderId="208" applyNumberFormat="0" applyAlignment="0" applyProtection="0"/>
    <xf numFmtId="0" fontId="58" fillId="73" borderId="208" applyNumberFormat="0" applyAlignment="0" applyProtection="0"/>
    <xf numFmtId="0" fontId="234" fillId="0" borderId="210" applyNumberFormat="0" applyFill="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58" fillId="73" borderId="208" applyNumberFormat="0" applyAlignment="0" applyProtection="0"/>
    <xf numFmtId="0" fontId="234" fillId="0" borderId="210" applyNumberFormat="0" applyFill="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217" fillId="33" borderId="207"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234" fillId="0" borderId="210" applyNumberFormat="0" applyFill="0" applyAlignment="0" applyProtection="0"/>
    <xf numFmtId="0" fontId="234" fillId="0" borderId="210" applyNumberFormat="0" applyFill="0" applyAlignment="0" applyProtection="0"/>
    <xf numFmtId="0" fontId="71" fillId="7" borderId="207" applyNumberFormat="0" applyAlignment="0" applyProtection="0">
      <alignment vertical="center"/>
    </xf>
    <xf numFmtId="0" fontId="232" fillId="33" borderId="209" applyNumberFormat="0" applyAlignment="0" applyProtection="0"/>
    <xf numFmtId="0" fontId="232" fillId="33" borderId="209" applyNumberFormat="0" applyAlignment="0" applyProtection="0"/>
    <xf numFmtId="0" fontId="234" fillId="0" borderId="210" applyNumberFormat="0" applyFill="0" applyAlignment="0" applyProtection="0"/>
    <xf numFmtId="0" fontId="222" fillId="58" borderId="207" applyNumberFormat="0" applyAlignment="0" applyProtection="0"/>
    <xf numFmtId="0" fontId="222" fillId="58" borderId="207" applyNumberFormat="0" applyAlignment="0" applyProtection="0"/>
    <xf numFmtId="0" fontId="232" fillId="33" borderId="209" applyNumberFormat="0" applyAlignment="0" applyProtection="0"/>
    <xf numFmtId="0" fontId="71" fillId="7" borderId="207" applyNumberFormat="0" applyAlignment="0" applyProtection="0">
      <alignment vertical="center"/>
    </xf>
    <xf numFmtId="0" fontId="69" fillId="23" borderId="209" applyNumberFormat="0" applyAlignment="0" applyProtection="0">
      <alignment vertical="center"/>
    </xf>
    <xf numFmtId="0" fontId="68" fillId="0" borderId="210" applyNumberFormat="0" applyFill="0" applyAlignment="0" applyProtection="0">
      <alignment vertical="center"/>
    </xf>
    <xf numFmtId="0" fontId="64" fillId="23" borderId="207" applyNumberFormat="0" applyAlignment="0" applyProtection="0">
      <alignment vertical="center"/>
    </xf>
    <xf numFmtId="0" fontId="222" fillId="58" borderId="207" applyNumberFormat="0" applyAlignment="0" applyProtection="0"/>
    <xf numFmtId="0" fontId="222" fillId="58" borderId="207"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71" fillId="7" borderId="207" applyNumberFormat="0" applyAlignment="0" applyProtection="0">
      <alignment vertical="center"/>
    </xf>
    <xf numFmtId="0" fontId="69" fillId="23" borderId="209" applyNumberFormat="0" applyAlignment="0" applyProtection="0">
      <alignment vertical="center"/>
    </xf>
    <xf numFmtId="0" fontId="68" fillId="0" borderId="210" applyNumberFormat="0" applyFill="0" applyAlignment="0" applyProtection="0">
      <alignment vertical="center"/>
    </xf>
    <xf numFmtId="0" fontId="64" fillId="23" borderId="207" applyNumberFormat="0" applyAlignment="0" applyProtection="0">
      <alignment vertical="center"/>
    </xf>
    <xf numFmtId="0" fontId="37" fillId="22" borderId="208" applyNumberFormat="0" applyFont="0" applyAlignment="0" applyProtection="0">
      <alignment vertical="center"/>
    </xf>
    <xf numFmtId="0" fontId="232" fillId="33" borderId="209" applyNumberFormat="0" applyAlignment="0" applyProtection="0"/>
    <xf numFmtId="0" fontId="232" fillId="33" borderId="209" applyNumberFormat="0" applyAlignment="0" applyProtection="0"/>
    <xf numFmtId="0" fontId="58" fillId="73" borderId="208" applyNumberFormat="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69" fillId="23" borderId="209" applyNumberFormat="0" applyAlignment="0" applyProtection="0">
      <alignment vertical="center"/>
    </xf>
    <xf numFmtId="0" fontId="37" fillId="22" borderId="208" applyNumberFormat="0" applyFont="0" applyAlignment="0" applyProtection="0">
      <alignment vertical="center"/>
    </xf>
    <xf numFmtId="0" fontId="68" fillId="0" borderId="210" applyNumberFormat="0" applyFill="0" applyAlignment="0" applyProtection="0">
      <alignment vertical="center"/>
    </xf>
    <xf numFmtId="0" fontId="217" fillId="33" borderId="207" applyNumberFormat="0" applyAlignment="0" applyProtection="0"/>
    <xf numFmtId="0" fontId="69" fillId="23" borderId="209" applyNumberFormat="0" applyAlignment="0" applyProtection="0">
      <alignment vertical="center"/>
    </xf>
    <xf numFmtId="0" fontId="37" fillId="22" borderId="208" applyNumberFormat="0" applyFont="0" applyAlignment="0" applyProtection="0">
      <alignment vertical="center"/>
    </xf>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69" fillId="23" borderId="209" applyNumberFormat="0" applyAlignment="0" applyProtection="0">
      <alignment vertical="center"/>
    </xf>
    <xf numFmtId="0" fontId="68" fillId="0" borderId="210" applyNumberFormat="0" applyFill="0" applyAlignment="0" applyProtection="0">
      <alignment vertical="center"/>
    </xf>
    <xf numFmtId="0" fontId="222" fillId="58" borderId="207" applyNumberFormat="0" applyAlignment="0" applyProtection="0"/>
    <xf numFmtId="0" fontId="232" fillId="33" borderId="209" applyNumberFormat="0" applyAlignment="0" applyProtection="0"/>
    <xf numFmtId="0" fontId="234" fillId="0" borderId="210" applyNumberFormat="0" applyFill="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232" fillId="33" borderId="209" applyNumberFormat="0" applyAlignment="0" applyProtection="0"/>
    <xf numFmtId="0" fontId="234" fillId="0" borderId="210" applyNumberFormat="0" applyFill="0" applyAlignment="0" applyProtection="0"/>
    <xf numFmtId="0" fontId="64" fillId="23" borderId="207" applyNumberFormat="0" applyAlignment="0" applyProtection="0">
      <alignment vertical="center"/>
    </xf>
    <xf numFmtId="0" fontId="37" fillId="22" borderId="208" applyNumberFormat="0" applyFont="0" applyAlignment="0" applyProtection="0">
      <alignment vertical="center"/>
    </xf>
    <xf numFmtId="0" fontId="71" fillId="7" borderId="207" applyNumberFormat="0" applyAlignment="0" applyProtection="0">
      <alignment vertical="center"/>
    </xf>
    <xf numFmtId="0" fontId="64" fillId="23" borderId="207" applyNumberFormat="0" applyAlignment="0" applyProtection="0">
      <alignment vertical="center"/>
    </xf>
    <xf numFmtId="0" fontId="69" fillId="23" borderId="209" applyNumberFormat="0" applyAlignment="0" applyProtection="0">
      <alignment vertical="center"/>
    </xf>
    <xf numFmtId="0" fontId="37" fillId="22" borderId="208" applyNumberFormat="0" applyFont="0" applyAlignment="0" applyProtection="0">
      <alignment vertical="center"/>
    </xf>
    <xf numFmtId="0" fontId="71" fillId="7" borderId="207" applyNumberFormat="0" applyAlignment="0" applyProtection="0">
      <alignment vertical="center"/>
    </xf>
    <xf numFmtId="0" fontId="64" fillId="23" borderId="207" applyNumberFormat="0" applyAlignment="0" applyProtection="0">
      <alignment vertical="center"/>
    </xf>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58" fillId="73" borderId="208" applyNumberFormat="0" applyAlignment="0" applyProtection="0"/>
    <xf numFmtId="0" fontId="232" fillId="33" borderId="209" applyNumberFormat="0" applyAlignment="0" applyProtection="0"/>
    <xf numFmtId="0" fontId="234" fillId="0" borderId="210" applyNumberFormat="0" applyFill="0" applyAlignment="0" applyProtection="0"/>
    <xf numFmtId="0" fontId="58" fillId="73" borderId="208"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8" fillId="73" borderId="208"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58" fillId="73" borderId="208" applyNumberFormat="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71" fillId="7" borderId="207" applyNumberFormat="0" applyAlignment="0" applyProtection="0">
      <alignment vertical="center"/>
    </xf>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58" fillId="73" borderId="208"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234" fillId="0" borderId="210" applyNumberFormat="0" applyFill="0" applyAlignment="0" applyProtection="0"/>
    <xf numFmtId="0" fontId="234" fillId="0" borderId="210" applyNumberFormat="0" applyFill="0" applyAlignment="0" applyProtection="0"/>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34" fillId="0" borderId="210" applyNumberFormat="0" applyFill="0" applyAlignment="0" applyProtection="0"/>
    <xf numFmtId="0" fontId="234" fillId="0" borderId="210" applyNumberFormat="0" applyFill="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234" fillId="0" borderId="210" applyNumberFormat="0" applyFill="0" applyAlignment="0" applyProtection="0"/>
    <xf numFmtId="0" fontId="234" fillId="0" borderId="210" applyNumberFormat="0" applyFill="0" applyAlignment="0" applyProtection="0"/>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22" fillId="58" borderId="207" applyNumberFormat="0" applyAlignment="0" applyProtection="0"/>
    <xf numFmtId="0" fontId="222" fillId="58" borderId="207"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64" fillId="23" borderId="207" applyNumberFormat="0" applyAlignment="0" applyProtection="0">
      <alignment vertical="center"/>
    </xf>
    <xf numFmtId="0" fontId="71" fillId="7" borderId="20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37" fillId="22" borderId="268" applyNumberFormat="0" applyFon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68" fillId="0" borderId="270" applyNumberFormat="0" applyFill="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34" fillId="0" borderId="270" applyNumberFormat="0" applyFill="0" applyAlignment="0" applyProtection="0"/>
    <xf numFmtId="0" fontId="234" fillId="0" borderId="270" applyNumberFormat="0" applyFill="0" applyAlignment="0" applyProtection="0"/>
    <xf numFmtId="0" fontId="69" fillId="23" borderId="269" applyNumberFormat="0" applyAlignment="0" applyProtection="0">
      <alignment vertical="center"/>
    </xf>
    <xf numFmtId="0" fontId="68" fillId="0" borderId="270" applyNumberFormat="0" applyFill="0" applyAlignment="0" applyProtection="0">
      <alignment vertical="center"/>
    </xf>
    <xf numFmtId="0" fontId="64" fillId="23" borderId="267" applyNumberFormat="0" applyAlignment="0" applyProtection="0">
      <alignment vertical="center"/>
    </xf>
    <xf numFmtId="0" fontId="37" fillId="22" borderId="268" applyNumberFormat="0" applyFont="0" applyAlignment="0" applyProtection="0">
      <alignment vertical="center"/>
    </xf>
    <xf numFmtId="0" fontId="217" fillId="33" borderId="267"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34" fillId="0" borderId="270" applyNumberFormat="0" applyFill="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58" fillId="73" borderId="268" applyNumberFormat="0" applyAlignment="0" applyProtection="0"/>
    <xf numFmtId="0" fontId="71" fillId="7" borderId="267" applyNumberFormat="0" applyAlignment="0" applyProtection="0">
      <alignment vertical="center"/>
    </xf>
    <xf numFmtId="0" fontId="58" fillId="73" borderId="268"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58" fillId="73" borderId="268"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17" fillId="33" borderId="267"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4" fillId="0" borderId="270" applyNumberFormat="0" applyFill="0" applyAlignment="0" applyProtection="0"/>
    <xf numFmtId="0" fontId="217" fillId="33" borderId="267"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4" fillId="0" borderId="270" applyNumberFormat="0" applyFill="0" applyAlignment="0" applyProtection="0"/>
    <xf numFmtId="0" fontId="217" fillId="33" borderId="267"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37" fillId="22" borderId="268" applyNumberFormat="0" applyFon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68" fillId="0" borderId="270" applyNumberFormat="0" applyFill="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34" fillId="0" borderId="270" applyNumberFormat="0" applyFill="0" applyAlignment="0" applyProtection="0"/>
    <xf numFmtId="0" fontId="234" fillId="0" borderId="270" applyNumberFormat="0" applyFill="0" applyAlignment="0" applyProtection="0"/>
    <xf numFmtId="0" fontId="69" fillId="23" borderId="269" applyNumberFormat="0" applyAlignment="0" applyProtection="0">
      <alignment vertical="center"/>
    </xf>
    <xf numFmtId="0" fontId="68" fillId="0" borderId="270" applyNumberFormat="0" applyFill="0" applyAlignment="0" applyProtection="0">
      <alignment vertical="center"/>
    </xf>
    <xf numFmtId="0" fontId="64" fillId="23" borderId="267" applyNumberFormat="0" applyAlignment="0" applyProtection="0">
      <alignment vertical="center"/>
    </xf>
    <xf numFmtId="0" fontId="37" fillId="22" borderId="268" applyNumberFormat="0" applyFont="0" applyAlignment="0" applyProtection="0">
      <alignment vertical="center"/>
    </xf>
    <xf numFmtId="0" fontId="217" fillId="33" borderId="267"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34" fillId="0" borderId="270" applyNumberFormat="0" applyFill="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58" fillId="73" borderId="268" applyNumberFormat="0" applyAlignment="0" applyProtection="0"/>
    <xf numFmtId="0" fontId="71" fillId="7" borderId="267" applyNumberFormat="0" applyAlignment="0" applyProtection="0">
      <alignment vertical="center"/>
    </xf>
    <xf numFmtId="0" fontId="58" fillId="73" borderId="268"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58" fillId="73" borderId="268"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17" fillId="33" borderId="267"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4" fillId="0" borderId="270" applyNumberFormat="0" applyFill="0" applyAlignment="0" applyProtection="0"/>
    <xf numFmtId="0" fontId="217" fillId="33" borderId="267"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4" fillId="0" borderId="270" applyNumberFormat="0" applyFill="0" applyAlignment="0" applyProtection="0"/>
    <xf numFmtId="0" fontId="217" fillId="33" borderId="267"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37" fillId="22" borderId="268" applyNumberFormat="0" applyFon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68" fillId="0" borderId="270" applyNumberFormat="0" applyFill="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68" fillId="0" borderId="270" applyNumberFormat="0" applyFill="0" applyAlignment="0" applyProtection="0">
      <alignment vertical="center"/>
    </xf>
    <xf numFmtId="0" fontId="71" fillId="7" borderId="267" applyNumberFormat="0" applyAlignment="0" applyProtection="0">
      <alignment vertical="center"/>
    </xf>
    <xf numFmtId="0" fontId="64" fillId="23" borderId="267" applyNumberFormat="0" applyAlignment="0" applyProtection="0">
      <alignment vertical="center"/>
    </xf>
    <xf numFmtId="0" fontId="234" fillId="0" borderId="270" applyNumberFormat="0" applyFill="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4" fillId="0" borderId="270" applyNumberFormat="0" applyFill="0" applyAlignment="0" applyProtection="0"/>
    <xf numFmtId="0" fontId="71" fillId="7" borderId="267" applyNumberFormat="0" applyAlignment="0" applyProtection="0">
      <alignment vertical="center"/>
    </xf>
    <xf numFmtId="0" fontId="58" fillId="73" borderId="268"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37" fillId="22" borderId="268" applyNumberFormat="0" applyFon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71" fillId="7" borderId="267" applyNumberFormat="0" applyAlignment="0" applyProtection="0">
      <alignment vertical="center"/>
    </xf>
    <xf numFmtId="0" fontId="69" fillId="23" borderId="269" applyNumberFormat="0" applyAlignment="0" applyProtection="0">
      <alignment vertical="center"/>
    </xf>
    <xf numFmtId="0" fontId="68" fillId="0" borderId="270" applyNumberFormat="0" applyFill="0" applyAlignment="0" applyProtection="0">
      <alignment vertical="center"/>
    </xf>
    <xf numFmtId="0" fontId="64" fillId="23" borderId="267" applyNumberFormat="0" applyAlignment="0" applyProtection="0">
      <alignment vertical="center"/>
    </xf>
    <xf numFmtId="0" fontId="37" fillId="22" borderId="268" applyNumberFormat="0" applyFont="0" applyAlignment="0" applyProtection="0">
      <alignment vertical="center"/>
    </xf>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69" fillId="23" borderId="269" applyNumberFormat="0" applyAlignment="0" applyProtection="0">
      <alignment vertical="center"/>
    </xf>
    <xf numFmtId="0" fontId="68" fillId="0" borderId="270" applyNumberFormat="0" applyFill="0" applyAlignment="0" applyProtection="0">
      <alignment vertical="center"/>
    </xf>
    <xf numFmtId="0" fontId="64" fillId="23" borderId="267" applyNumberFormat="0" applyAlignment="0" applyProtection="0">
      <alignment vertical="center"/>
    </xf>
    <xf numFmtId="0" fontId="37" fillId="22" borderId="268" applyNumberFormat="0" applyFont="0" applyAlignment="0" applyProtection="0">
      <alignment vertical="center"/>
    </xf>
    <xf numFmtId="0" fontId="58" fillId="73" borderId="268"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58" fillId="73" borderId="268" applyNumberFormat="0" applyAlignment="0" applyProtection="0"/>
    <xf numFmtId="0" fontId="71" fillId="7" borderId="267" applyNumberFormat="0" applyAlignment="0" applyProtection="0">
      <alignment vertical="center"/>
    </xf>
    <xf numFmtId="0" fontId="58" fillId="73" borderId="268" applyNumberFormat="0" applyAlignment="0" applyProtection="0"/>
    <xf numFmtId="0" fontId="69" fillId="23" borderId="269" applyNumberFormat="0" applyAlignment="0" applyProtection="0">
      <alignment vertical="center"/>
    </xf>
    <xf numFmtId="0" fontId="68" fillId="0" borderId="270" applyNumberFormat="0" applyFill="0" applyAlignment="0" applyProtection="0">
      <alignment vertical="center"/>
    </xf>
    <xf numFmtId="0" fontId="64" fillId="23" borderId="267" applyNumberFormat="0" applyAlignment="0" applyProtection="0">
      <alignment vertical="center"/>
    </xf>
    <xf numFmtId="0" fontId="37" fillId="22" borderId="268" applyNumberFormat="0" applyFon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58" fillId="73" borderId="268" applyNumberFormat="0" applyAlignment="0" applyProtection="0"/>
    <xf numFmtId="0" fontId="58" fillId="73" borderId="268"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58" fillId="73" borderId="268" applyNumberFormat="0" applyAlignment="0" applyProtection="0"/>
    <xf numFmtId="0" fontId="234" fillId="0" borderId="270" applyNumberFormat="0" applyFill="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17" fillId="33" borderId="267"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234" fillId="0" borderId="270" applyNumberFormat="0" applyFill="0" applyAlignment="0" applyProtection="0"/>
    <xf numFmtId="0" fontId="234" fillId="0" borderId="270" applyNumberFormat="0" applyFill="0" applyAlignment="0" applyProtection="0"/>
    <xf numFmtId="0" fontId="71" fillId="7"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69" fillId="23" borderId="269" applyNumberFormat="0" applyAlignment="0" applyProtection="0">
      <alignment vertical="center"/>
    </xf>
    <xf numFmtId="0" fontId="68" fillId="0" borderId="270" applyNumberFormat="0" applyFill="0" applyAlignment="0" applyProtection="0">
      <alignment vertical="center"/>
    </xf>
    <xf numFmtId="0" fontId="64" fillId="23"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69" fillId="23" borderId="269" applyNumberFormat="0" applyAlignment="0" applyProtection="0">
      <alignment vertical="center"/>
    </xf>
    <xf numFmtId="0" fontId="68" fillId="0" borderId="270" applyNumberFormat="0" applyFill="0" applyAlignment="0" applyProtection="0">
      <alignment vertical="center"/>
    </xf>
    <xf numFmtId="0" fontId="64" fillId="23" borderId="267" applyNumberFormat="0" applyAlignment="0" applyProtection="0">
      <alignment vertical="center"/>
    </xf>
    <xf numFmtId="0" fontId="37" fillId="22" borderId="268" applyNumberFormat="0" applyFont="0" applyAlignment="0" applyProtection="0">
      <alignment vertical="center"/>
    </xf>
    <xf numFmtId="0" fontId="232" fillId="33" borderId="269" applyNumberFormat="0" applyAlignment="0" applyProtection="0"/>
    <xf numFmtId="0" fontId="232" fillId="33" borderId="269"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69" fillId="23" borderId="269" applyNumberFormat="0" applyAlignment="0" applyProtection="0">
      <alignment vertical="center"/>
    </xf>
    <xf numFmtId="0" fontId="37" fillId="22" borderId="268" applyNumberFormat="0" applyFont="0" applyAlignment="0" applyProtection="0">
      <alignment vertical="center"/>
    </xf>
    <xf numFmtId="0" fontId="68" fillId="0" borderId="270" applyNumberFormat="0" applyFill="0" applyAlignment="0" applyProtection="0">
      <alignment vertical="center"/>
    </xf>
    <xf numFmtId="0" fontId="217" fillId="33" borderId="267" applyNumberFormat="0" applyAlignment="0" applyProtection="0"/>
    <xf numFmtId="0" fontId="69" fillId="23" borderId="269" applyNumberFormat="0" applyAlignment="0" applyProtection="0">
      <alignment vertical="center"/>
    </xf>
    <xf numFmtId="0" fontId="37" fillId="22" borderId="268" applyNumberFormat="0" applyFon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69" fillId="23" borderId="269" applyNumberFormat="0" applyAlignment="0" applyProtection="0">
      <alignment vertical="center"/>
    </xf>
    <xf numFmtId="0" fontId="68" fillId="0" borderId="270" applyNumberFormat="0" applyFill="0" applyAlignment="0" applyProtection="0">
      <alignment vertical="center"/>
    </xf>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64" fillId="23" borderId="267" applyNumberFormat="0" applyAlignment="0" applyProtection="0">
      <alignment vertical="center"/>
    </xf>
    <xf numFmtId="0" fontId="37" fillId="22" borderId="268" applyNumberFormat="0" applyFont="0" applyAlignment="0" applyProtection="0">
      <alignment vertical="center"/>
    </xf>
    <xf numFmtId="0" fontId="71" fillId="7" borderId="267" applyNumberFormat="0" applyAlignment="0" applyProtection="0">
      <alignment vertical="center"/>
    </xf>
    <xf numFmtId="0" fontId="64" fillId="23" borderId="267" applyNumberFormat="0" applyAlignment="0" applyProtection="0">
      <alignment vertical="center"/>
    </xf>
    <xf numFmtId="0" fontId="69" fillId="23" borderId="269" applyNumberFormat="0" applyAlignment="0" applyProtection="0">
      <alignment vertical="center"/>
    </xf>
    <xf numFmtId="0" fontId="37" fillId="22" borderId="268" applyNumberFormat="0" applyFont="0" applyAlignment="0" applyProtection="0">
      <alignment vertical="center"/>
    </xf>
    <xf numFmtId="0" fontId="71" fillId="7" borderId="267" applyNumberFormat="0" applyAlignment="0" applyProtection="0">
      <alignment vertical="center"/>
    </xf>
    <xf numFmtId="0" fontId="64" fillId="23"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58" fillId="73" borderId="268" applyNumberFormat="0" applyAlignment="0" applyProtection="0"/>
    <xf numFmtId="0" fontId="232" fillId="33" borderId="269" applyNumberFormat="0" applyAlignment="0" applyProtection="0"/>
    <xf numFmtId="0" fontId="234" fillId="0" borderId="270" applyNumberFormat="0" applyFill="0" applyAlignment="0" applyProtection="0"/>
    <xf numFmtId="0" fontId="58" fillId="73" borderId="268"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8" fillId="73" borderId="268"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58" fillId="73" borderId="268"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234" fillId="0" borderId="270" applyNumberFormat="0" applyFill="0" applyAlignment="0" applyProtection="0"/>
    <xf numFmtId="0" fontId="234" fillId="0" borderId="270" applyNumberFormat="0" applyFill="0" applyAlignment="0" applyProtection="0"/>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4" fillId="0" borderId="270" applyNumberFormat="0" applyFill="0" applyAlignment="0" applyProtection="0"/>
    <xf numFmtId="0" fontId="234" fillId="0" borderId="270" applyNumberFormat="0" applyFill="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234" fillId="0" borderId="270" applyNumberFormat="0" applyFill="0" applyAlignment="0" applyProtection="0"/>
    <xf numFmtId="0" fontId="234" fillId="0" borderId="270" applyNumberFormat="0" applyFill="0" applyAlignment="0" applyProtection="0"/>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64" fillId="23" borderId="267" applyNumberFormat="0" applyAlignment="0" applyProtection="0">
      <alignment vertical="center"/>
    </xf>
    <xf numFmtId="0" fontId="71" fillId="7" borderId="267" applyNumberFormat="0" applyAlignment="0" applyProtection="0">
      <alignment vertical="center"/>
    </xf>
    <xf numFmtId="0" fontId="217" fillId="33"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69" fillId="23" borderId="269" applyNumberFormat="0" applyAlignment="0" applyProtection="0">
      <alignment vertical="center"/>
    </xf>
    <xf numFmtId="0" fontId="232" fillId="33" borderId="269"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64" fillId="23" borderId="267" applyNumberFormat="0" applyAlignment="0" applyProtection="0">
      <alignment vertical="center"/>
    </xf>
    <xf numFmtId="0" fontId="68" fillId="0" borderId="270" applyNumberFormat="0" applyFill="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71" fillId="7"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34" fillId="0" borderId="270" applyNumberFormat="0" applyFill="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34" fillId="0" borderId="270" applyNumberFormat="0" applyFill="0" applyAlignment="0" applyProtection="0"/>
    <xf numFmtId="0" fontId="64" fillId="23" borderId="267" applyNumberFormat="0" applyAlignment="0" applyProtection="0">
      <alignment vertical="center"/>
    </xf>
    <xf numFmtId="0" fontId="71" fillId="7" borderId="267" applyNumberFormat="0" applyAlignment="0" applyProtection="0">
      <alignment vertical="center"/>
    </xf>
    <xf numFmtId="0" fontId="68" fillId="0" borderId="270" applyNumberFormat="0" applyFill="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68" fillId="0" borderId="270" applyNumberFormat="0" applyFill="0" applyAlignment="0" applyProtection="0">
      <alignment vertical="center"/>
    </xf>
    <xf numFmtId="0" fontId="234" fillId="0" borderId="270" applyNumberFormat="0" applyFill="0" applyAlignment="0" applyProtection="0"/>
    <xf numFmtId="0" fontId="64" fillId="23" borderId="267" applyNumberFormat="0" applyAlignment="0" applyProtection="0">
      <alignment vertical="center"/>
    </xf>
    <xf numFmtId="0" fontId="64" fillId="23"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69" fillId="23" borderId="269" applyNumberFormat="0" applyAlignment="0" applyProtection="0">
      <alignment vertical="center"/>
    </xf>
    <xf numFmtId="0" fontId="222" fillId="58" borderId="267"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34" fillId="0" borderId="270" applyNumberFormat="0" applyFill="0" applyAlignment="0" applyProtection="0"/>
    <xf numFmtId="0" fontId="64" fillId="23" borderId="267" applyNumberFormat="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64" fillId="23" borderId="267" applyNumberFormat="0" applyAlignment="0" applyProtection="0">
      <alignment vertical="center"/>
    </xf>
    <xf numFmtId="0" fontId="217" fillId="33" borderId="267" applyNumberFormat="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64" fillId="23" borderId="267" applyNumberFormat="0" applyAlignment="0" applyProtection="0">
      <alignment vertical="center"/>
    </xf>
    <xf numFmtId="0" fontId="217" fillId="33" borderId="267"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71" fillId="7" borderId="267" applyNumberFormat="0" applyAlignment="0" applyProtection="0">
      <alignment vertical="center"/>
    </xf>
    <xf numFmtId="0" fontId="217" fillId="33" borderId="267" applyNumberFormat="0" applyAlignment="0" applyProtection="0"/>
    <xf numFmtId="0" fontId="71" fillId="7"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18" fillId="0" borderId="0"/>
    <xf numFmtId="0" fontId="18" fillId="0" borderId="0"/>
    <xf numFmtId="0" fontId="18" fillId="0" borderId="0"/>
    <xf numFmtId="0" fontId="232" fillId="33" borderId="269" applyNumberFormat="0" applyAlignment="0" applyProtection="0"/>
    <xf numFmtId="0" fontId="18" fillId="0" borderId="0"/>
    <xf numFmtId="0" fontId="18" fillId="0" borderId="0"/>
    <xf numFmtId="0" fontId="18" fillId="0" borderId="0"/>
    <xf numFmtId="0" fontId="232" fillId="33" borderId="269" applyNumberFormat="0" applyAlignment="0" applyProtection="0"/>
    <xf numFmtId="0" fontId="232" fillId="33" borderId="269"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1" fillId="7"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64" fillId="23"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71" fillId="7" borderId="267" applyNumberFormat="0" applyAlignment="0" applyProtection="0">
      <alignment vertical="center"/>
    </xf>
    <xf numFmtId="0" fontId="69" fillId="23" borderId="269" applyNumberFormat="0" applyAlignment="0" applyProtection="0">
      <alignment vertical="center"/>
    </xf>
    <xf numFmtId="0" fontId="64" fillId="23" borderId="267"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64" fillId="23" borderId="267"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64" fillId="23" borderId="267" applyNumberFormat="0" applyAlignment="0" applyProtection="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34" fillId="0" borderId="270" applyNumberFormat="0" applyFill="0" applyAlignment="0" applyProtection="0"/>
    <xf numFmtId="0" fontId="71" fillId="7"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64" fillId="23" borderId="267"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64" fillId="23" borderId="267" applyNumberFormat="0" applyAlignment="0" applyProtection="0">
      <alignment vertical="center"/>
    </xf>
    <xf numFmtId="0" fontId="234" fillId="0" borderId="270" applyNumberFormat="0" applyFill="0" applyAlignment="0" applyProtection="0"/>
    <xf numFmtId="0" fontId="64" fillId="23" borderId="267"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64" fillId="23" borderId="267" applyNumberFormat="0" applyAlignment="0" applyProtection="0">
      <alignment vertical="center"/>
    </xf>
    <xf numFmtId="0" fontId="37" fillId="22" borderId="268" applyNumberFormat="0" applyFont="0" applyAlignment="0" applyProtection="0">
      <alignment vertical="center"/>
    </xf>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64" fillId="23"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71" fillId="7" borderId="267" applyNumberFormat="0" applyAlignment="0" applyProtection="0">
      <alignment vertical="center"/>
    </xf>
    <xf numFmtId="0" fontId="64" fillId="23" borderId="267" applyNumberFormat="0" applyAlignment="0" applyProtection="0">
      <alignment vertical="center"/>
    </xf>
    <xf numFmtId="0" fontId="217" fillId="33" borderId="267" applyNumberFormat="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17" fillId="33" borderId="267"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68" fillId="0" borderId="270" applyNumberFormat="0" applyFill="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68" fillId="0" borderId="270" applyNumberFormat="0" applyFill="0" applyAlignment="0" applyProtection="0">
      <alignment vertical="center"/>
    </xf>
    <xf numFmtId="0" fontId="222" fillId="58"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7" fillId="33" borderId="267"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69" fillId="23" borderId="269" applyNumberFormat="0" applyAlignment="0" applyProtection="0">
      <alignment vertical="center"/>
    </xf>
    <xf numFmtId="0" fontId="71" fillId="7"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71" fillId="7" borderId="267" applyNumberFormat="0" applyAlignment="0" applyProtection="0">
      <alignment vertical="center"/>
    </xf>
    <xf numFmtId="0" fontId="68" fillId="0" borderId="270" applyNumberFormat="0" applyFill="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68" fillId="0" borderId="270" applyNumberFormat="0" applyFill="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69" fillId="23" borderId="269"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64" fillId="23" borderId="267" applyNumberFormat="0" applyAlignment="0" applyProtection="0">
      <alignment vertical="center"/>
    </xf>
    <xf numFmtId="0" fontId="234" fillId="0" borderId="270" applyNumberFormat="0" applyFill="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71" fillId="7"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69" fillId="23" borderId="269"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69" fillId="23" borderId="269" applyNumberFormat="0" applyAlignment="0" applyProtection="0">
      <alignment vertical="center"/>
    </xf>
    <xf numFmtId="0" fontId="69" fillId="23" borderId="269"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64" fillId="23" borderId="267"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34" fillId="0" borderId="270" applyNumberFormat="0" applyFill="0" applyAlignment="0" applyProtection="0"/>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32" fillId="33" borderId="269" applyNumberFormat="0" applyAlignment="0" applyProtection="0"/>
    <xf numFmtId="0" fontId="71" fillId="7" borderId="267"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69" fillId="23" borderId="269" applyNumberFormat="0" applyAlignment="0" applyProtection="0">
      <alignment vertical="center"/>
    </xf>
    <xf numFmtId="0" fontId="64" fillId="23" borderId="267" applyNumberFormat="0" applyAlignment="0" applyProtection="0">
      <alignment vertical="center"/>
    </xf>
    <xf numFmtId="0" fontId="217" fillId="33" borderId="267" applyNumberFormat="0" applyAlignment="0" applyProtection="0"/>
    <xf numFmtId="0" fontId="64" fillId="23" borderId="267"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69" fillId="23" borderId="269"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69" fillId="23" borderId="269"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217" fillId="33"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71" fillId="7"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17" fillId="33" borderId="267"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68" fillId="0" borderId="270" applyNumberFormat="0" applyFill="0" applyAlignment="0" applyProtection="0">
      <alignment vertical="center"/>
    </xf>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17" fillId="33" borderId="267"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68" fillId="0" borderId="270" applyNumberFormat="0" applyFill="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69" fillId="23" borderId="269" applyNumberFormat="0" applyAlignment="0" applyProtection="0">
      <alignment vertical="center"/>
    </xf>
    <xf numFmtId="0" fontId="234" fillId="0" borderId="270" applyNumberFormat="0" applyFill="0" applyAlignment="0" applyProtection="0"/>
    <xf numFmtId="0" fontId="64" fillId="23" borderId="267" applyNumberFormat="0" applyAlignment="0" applyProtection="0">
      <alignment vertical="center"/>
    </xf>
    <xf numFmtId="0" fontId="217" fillId="33" borderId="267" applyNumberFormat="0" applyAlignment="0" applyProtection="0"/>
    <xf numFmtId="0" fontId="68" fillId="0" borderId="270" applyNumberFormat="0" applyFill="0" applyAlignment="0" applyProtection="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71" fillId="7"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71" fillId="7"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69" fillId="23" borderId="269" applyNumberFormat="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69" fillId="23" borderId="269"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71" fillId="7" borderId="267" applyNumberFormat="0" applyAlignment="0" applyProtection="0">
      <alignment vertical="center"/>
    </xf>
    <xf numFmtId="0" fontId="69" fillId="23" borderId="269" applyNumberFormat="0" applyAlignment="0" applyProtection="0">
      <alignment vertical="center"/>
    </xf>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71" fillId="7"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71" fillId="7"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64" fillId="23" borderId="267"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71" fillId="7" borderId="267"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64" fillId="23" borderId="267"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34" fillId="0" borderId="270" applyNumberFormat="0" applyFill="0" applyAlignment="0" applyProtection="0"/>
    <xf numFmtId="0" fontId="69" fillId="23" borderId="269" applyNumberFormat="0" applyAlignment="0" applyProtection="0">
      <alignment vertical="center"/>
    </xf>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64" fillId="23" borderId="267" applyNumberFormat="0" applyAlignment="0" applyProtection="0">
      <alignment vertical="center"/>
    </xf>
    <xf numFmtId="0" fontId="222" fillId="58" borderId="267" applyNumberFormat="0" applyAlignment="0" applyProtection="0"/>
    <xf numFmtId="0" fontId="64" fillId="23" borderId="267" applyNumberFormat="0" applyAlignment="0" applyProtection="0">
      <alignment vertical="center"/>
    </xf>
    <xf numFmtId="0" fontId="234" fillId="0" borderId="270" applyNumberFormat="0" applyFill="0" applyAlignment="0" applyProtection="0"/>
    <xf numFmtId="0" fontId="217" fillId="33"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69" fillId="23" borderId="269" applyNumberFormat="0" applyAlignment="0" applyProtection="0">
      <alignment vertical="center"/>
    </xf>
    <xf numFmtId="0" fontId="64" fillId="23" borderId="267"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64" fillId="23" borderId="267" applyNumberFormat="0" applyAlignment="0" applyProtection="0">
      <alignment vertical="center"/>
    </xf>
    <xf numFmtId="0" fontId="222" fillId="58" borderId="267" applyNumberFormat="0" applyAlignment="0" applyProtection="0"/>
    <xf numFmtId="0" fontId="71" fillId="7" borderId="267" applyNumberFormat="0" applyAlignment="0" applyProtection="0">
      <alignment vertical="center"/>
    </xf>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34" fillId="0" borderId="270" applyNumberFormat="0" applyFill="0" applyAlignment="0" applyProtection="0"/>
    <xf numFmtId="0" fontId="64" fillId="23" borderId="267"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69" fillId="23" borderId="269"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71" fillId="7" borderId="267" applyNumberFormat="0" applyAlignment="0" applyProtection="0">
      <alignment vertical="center"/>
    </xf>
    <xf numFmtId="0" fontId="69" fillId="23" borderId="269"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234" fillId="0" borderId="270" applyNumberFormat="0" applyFill="0" applyAlignment="0" applyProtection="0"/>
    <xf numFmtId="0" fontId="69" fillId="23" borderId="269"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69" fillId="23" borderId="269"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71" fillId="7" borderId="267" applyNumberFormat="0" applyAlignment="0" applyProtection="0">
      <alignment vertical="center"/>
    </xf>
    <xf numFmtId="0" fontId="68" fillId="0" borderId="270" applyNumberFormat="0" applyFill="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68" fillId="0" borderId="270" applyNumberFormat="0" applyFill="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68" fillId="0" borderId="270" applyNumberFormat="0" applyFill="0" applyAlignment="0" applyProtection="0">
      <alignment vertical="center"/>
    </xf>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68" fillId="0" borderId="270" applyNumberFormat="0" applyFill="0" applyAlignment="0" applyProtection="0">
      <alignment vertical="center"/>
    </xf>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34" fillId="0" borderId="270" applyNumberFormat="0" applyFill="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17" fillId="33"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69" fillId="23" borderId="269" applyNumberFormat="0" applyAlignment="0" applyProtection="0">
      <alignment vertical="center"/>
    </xf>
    <xf numFmtId="0" fontId="71" fillId="7" borderId="267" applyNumberFormat="0" applyAlignment="0" applyProtection="0">
      <alignment vertical="center"/>
    </xf>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34" fillId="0" borderId="270" applyNumberFormat="0" applyFill="0" applyAlignment="0" applyProtection="0"/>
    <xf numFmtId="0" fontId="69" fillId="23" borderId="269"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17" fillId="33"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64" fillId="23" borderId="267" applyNumberFormat="0" applyAlignment="0" applyProtection="0">
      <alignment vertical="center"/>
    </xf>
    <xf numFmtId="0" fontId="69" fillId="23" borderId="269"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64" fillId="23" borderId="267" applyNumberFormat="0" applyAlignment="0" applyProtection="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69" fillId="23" borderId="269"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64" fillId="23" borderId="267" applyNumberFormat="0" applyAlignment="0" applyProtection="0">
      <alignment vertical="center"/>
    </xf>
    <xf numFmtId="0" fontId="71" fillId="7" borderId="267" applyNumberFormat="0" applyAlignment="0" applyProtection="0">
      <alignment vertical="center"/>
    </xf>
    <xf numFmtId="0" fontId="68" fillId="0" borderId="270" applyNumberFormat="0" applyFill="0" applyAlignment="0" applyProtection="0">
      <alignment vertical="center"/>
    </xf>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34" fillId="0" borderId="270" applyNumberFormat="0" applyFill="0" applyAlignment="0" applyProtection="0"/>
    <xf numFmtId="0" fontId="217" fillId="33" borderId="267" applyNumberFormat="0" applyAlignment="0" applyProtection="0"/>
    <xf numFmtId="0" fontId="234" fillId="0" borderId="270" applyNumberFormat="0" applyFill="0" applyAlignment="0" applyProtection="0"/>
    <xf numFmtId="0" fontId="69" fillId="23" borderId="269" applyNumberFormat="0" applyAlignment="0" applyProtection="0">
      <alignment vertical="center"/>
    </xf>
    <xf numFmtId="0" fontId="64" fillId="23" borderId="267"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69" fillId="23" borderId="269" applyNumberFormat="0" applyAlignment="0" applyProtection="0">
      <alignment vertical="center"/>
    </xf>
    <xf numFmtId="0" fontId="64" fillId="23" borderId="267"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217" fillId="33"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71" fillId="7"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17" fillId="33" borderId="267"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71" fillId="7" borderId="267" applyNumberFormat="0" applyAlignment="0" applyProtection="0">
      <alignment vertical="center"/>
    </xf>
    <xf numFmtId="0" fontId="234" fillId="0" borderId="270" applyNumberFormat="0" applyFill="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69" fillId="23" borderId="269"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232" fillId="33" borderId="269" applyNumberFormat="0" applyAlignment="0" applyProtection="0"/>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64" fillId="23" borderId="267" applyNumberFormat="0" applyAlignment="0" applyProtection="0">
      <alignment vertical="center"/>
    </xf>
    <xf numFmtId="0" fontId="69" fillId="23" borderId="269"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71" fillId="7" borderId="267" applyNumberFormat="0" applyAlignment="0" applyProtection="0">
      <alignment vertical="center"/>
    </xf>
    <xf numFmtId="0" fontId="69" fillId="23" borderId="269" applyNumberFormat="0" applyAlignment="0" applyProtection="0">
      <alignment vertical="center"/>
    </xf>
    <xf numFmtId="0" fontId="64" fillId="23" borderId="267"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69" fillId="23" borderId="269" applyNumberFormat="0" applyAlignment="0" applyProtection="0">
      <alignment vertical="center"/>
    </xf>
    <xf numFmtId="0" fontId="69" fillId="23" borderId="269" applyNumberFormat="0" applyAlignment="0" applyProtection="0">
      <alignment vertical="center"/>
    </xf>
    <xf numFmtId="0" fontId="222" fillId="58"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69" fillId="23" borderId="269" applyNumberFormat="0" applyAlignment="0" applyProtection="0">
      <alignment vertical="center"/>
    </xf>
    <xf numFmtId="0" fontId="64" fillId="23" borderId="267"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232" fillId="33" borderId="269" applyNumberFormat="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2" fillId="58" borderId="267" applyNumberFormat="0" applyAlignment="0" applyProtection="0"/>
    <xf numFmtId="0" fontId="64" fillId="23" borderId="267" applyNumberFormat="0" applyAlignment="0" applyProtection="0">
      <alignment vertical="center"/>
    </xf>
    <xf numFmtId="0" fontId="234" fillId="0" borderId="270" applyNumberFormat="0" applyFill="0" applyAlignment="0" applyProtection="0"/>
    <xf numFmtId="0" fontId="217" fillId="33"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71" fillId="7"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234" fillId="0" borderId="270" applyNumberFormat="0" applyFill="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34" fillId="0" borderId="270" applyNumberFormat="0" applyFill="0" applyAlignment="0" applyProtection="0"/>
    <xf numFmtId="0" fontId="217" fillId="33" borderId="267"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69" fillId="23" borderId="269"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1" fillId="7" borderId="267" applyNumberFormat="0" applyAlignment="0" applyProtection="0">
      <alignment vertical="center"/>
    </xf>
    <xf numFmtId="0" fontId="71" fillId="7" borderId="267" applyNumberFormat="0" applyAlignment="0" applyProtection="0">
      <alignment vertical="center"/>
    </xf>
    <xf numFmtId="0" fontId="64" fillId="23" borderId="267"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68" fillId="0" borderId="270" applyNumberFormat="0" applyFill="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234" fillId="0" borderId="270" applyNumberFormat="0" applyFill="0" applyAlignment="0" applyProtection="0"/>
    <xf numFmtId="0" fontId="71" fillId="7" borderId="267" applyNumberFormat="0" applyAlignment="0" applyProtection="0">
      <alignment vertical="center"/>
    </xf>
    <xf numFmtId="0" fontId="68" fillId="0" borderId="270" applyNumberFormat="0" applyFill="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71" fillId="7"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68" fillId="0" borderId="270" applyNumberFormat="0" applyFill="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71" fillId="7"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71" fillId="7" borderId="267" applyNumberFormat="0" applyAlignment="0" applyProtection="0">
      <alignment vertical="center"/>
    </xf>
    <xf numFmtId="0" fontId="68" fillId="0" borderId="270" applyNumberFormat="0" applyFill="0" applyAlignment="0" applyProtection="0">
      <alignment vertical="center"/>
    </xf>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71" fillId="7" borderId="267"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64" fillId="23" borderId="267" applyNumberFormat="0" applyAlignment="0" applyProtection="0">
      <alignment vertical="center"/>
    </xf>
    <xf numFmtId="0" fontId="222" fillId="58"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71" fillId="7" borderId="267" applyNumberFormat="0" applyAlignment="0" applyProtection="0">
      <alignment vertical="center"/>
    </xf>
    <xf numFmtId="0" fontId="217" fillId="33" borderId="26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1" fillId="7" borderId="267"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17" fillId="33"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68" fillId="0" borderId="270" applyNumberFormat="0" applyFill="0" applyAlignment="0" applyProtection="0">
      <alignment vertical="center"/>
    </xf>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69" fillId="23" borderId="269" applyNumberFormat="0" applyAlignment="0" applyProtection="0">
      <alignment vertical="center"/>
    </xf>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17" fillId="33"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71" fillId="7" borderId="267" applyNumberFormat="0" applyAlignment="0" applyProtection="0">
      <alignment vertical="center"/>
    </xf>
    <xf numFmtId="0" fontId="234" fillId="0" borderId="270" applyNumberFormat="0" applyFill="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68" fillId="0" borderId="270" applyNumberFormat="0" applyFill="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69" fillId="23" borderId="269" applyNumberFormat="0" applyAlignment="0" applyProtection="0">
      <alignment vertical="center"/>
    </xf>
    <xf numFmtId="0" fontId="71" fillId="7" borderId="267"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64" fillId="23" borderId="267" applyNumberFormat="0" applyAlignment="0" applyProtection="0">
      <alignment vertical="center"/>
    </xf>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17" fillId="33" borderId="267" applyNumberFormat="0" applyAlignment="0" applyProtection="0"/>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234" fillId="0" borderId="270" applyNumberFormat="0" applyFill="0" applyAlignment="0" applyProtection="0"/>
    <xf numFmtId="0" fontId="234" fillId="0" borderId="270" applyNumberFormat="0" applyFill="0" applyAlignment="0" applyProtection="0"/>
    <xf numFmtId="0" fontId="71" fillId="7"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69" fillId="23" borderId="269" applyNumberFormat="0" applyAlignment="0" applyProtection="0">
      <alignment vertical="center"/>
    </xf>
    <xf numFmtId="0" fontId="68" fillId="0" borderId="270" applyNumberFormat="0" applyFill="0" applyAlignment="0" applyProtection="0">
      <alignment vertical="center"/>
    </xf>
    <xf numFmtId="0" fontId="64" fillId="23"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69" fillId="23" borderId="269" applyNumberFormat="0" applyAlignment="0" applyProtection="0">
      <alignment vertical="center"/>
    </xf>
    <xf numFmtId="0" fontId="68" fillId="0" borderId="270" applyNumberFormat="0" applyFill="0" applyAlignment="0" applyProtection="0">
      <alignment vertical="center"/>
    </xf>
    <xf numFmtId="0" fontId="64" fillId="23"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69" fillId="23" borderId="269" applyNumberFormat="0" applyAlignment="0" applyProtection="0">
      <alignment vertical="center"/>
    </xf>
    <xf numFmtId="0" fontId="68" fillId="0" borderId="270" applyNumberFormat="0" applyFill="0" applyAlignment="0" applyProtection="0">
      <alignment vertical="center"/>
    </xf>
    <xf numFmtId="0" fontId="217" fillId="33" borderId="267"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69" fillId="23" borderId="269" applyNumberFormat="0" applyAlignment="0" applyProtection="0">
      <alignment vertical="center"/>
    </xf>
    <xf numFmtId="0" fontId="68" fillId="0" borderId="270" applyNumberFormat="0" applyFill="0" applyAlignment="0" applyProtection="0">
      <alignment vertical="center"/>
    </xf>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64" fillId="23" borderId="267" applyNumberFormat="0" applyAlignment="0" applyProtection="0">
      <alignment vertical="center"/>
    </xf>
    <xf numFmtId="0" fontId="71" fillId="7" borderId="267" applyNumberFormat="0" applyAlignment="0" applyProtection="0">
      <alignment vertical="center"/>
    </xf>
    <xf numFmtId="0" fontId="64" fillId="23" borderId="267" applyNumberFormat="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64" fillId="23"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234" fillId="0" borderId="270" applyNumberFormat="0" applyFill="0" applyAlignment="0" applyProtection="0"/>
    <xf numFmtId="0" fontId="234" fillId="0" borderId="270" applyNumberFormat="0" applyFill="0" applyAlignment="0" applyProtection="0"/>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4" fillId="0" borderId="270" applyNumberFormat="0" applyFill="0" applyAlignment="0" applyProtection="0"/>
    <xf numFmtId="0" fontId="234" fillId="0" borderId="270" applyNumberFormat="0" applyFill="0" applyAlignment="0" applyProtection="0"/>
    <xf numFmtId="0" fontId="64" fillId="23" borderId="267" applyNumberFormat="0" applyAlignment="0" applyProtection="0">
      <alignment vertical="center"/>
    </xf>
    <xf numFmtId="0" fontId="234" fillId="0" borderId="270" applyNumberFormat="0" applyFill="0" applyAlignment="0" applyProtection="0"/>
    <xf numFmtId="0" fontId="234" fillId="0" borderId="270" applyNumberFormat="0" applyFill="0" applyAlignment="0" applyProtection="0"/>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64" fillId="23" borderId="267" applyNumberFormat="0" applyAlignment="0" applyProtection="0">
      <alignment vertical="center"/>
    </xf>
    <xf numFmtId="0" fontId="71" fillId="7" borderId="267" applyNumberFormat="0" applyAlignment="0" applyProtection="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center"/>
    </xf>
    <xf numFmtId="0" fontId="37" fillId="22" borderId="283" applyNumberFormat="0" applyFont="0" applyAlignment="0" applyProtection="0">
      <alignment vertical="center"/>
    </xf>
    <xf numFmtId="0" fontId="64" fillId="23" borderId="282" applyNumberFormat="0" applyAlignment="0" applyProtection="0">
      <alignment vertical="center"/>
    </xf>
    <xf numFmtId="0" fontId="68" fillId="0" borderId="285" applyNumberFormat="0" applyFill="0" applyAlignment="0" applyProtection="0">
      <alignment vertical="center"/>
    </xf>
    <xf numFmtId="0" fontId="69" fillId="23" borderId="284" applyNumberFormat="0" applyAlignment="0" applyProtection="0">
      <alignment vertical="center"/>
    </xf>
    <xf numFmtId="0" fontId="71" fillId="7" borderId="282" applyNumberFormat="0" applyAlignment="0" applyProtection="0">
      <alignment vertical="center"/>
    </xf>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234" fillId="0" borderId="288" applyNumberFormat="0" applyFill="0" applyAlignment="0" applyProtection="0"/>
    <xf numFmtId="0" fontId="232" fillId="33" borderId="289" applyNumberFormat="0" applyAlignment="0" applyProtection="0"/>
    <xf numFmtId="0" fontId="232" fillId="33" borderId="289" applyNumberFormat="0" applyAlignment="0" applyProtection="0"/>
    <xf numFmtId="0" fontId="71" fillId="7" borderId="287" applyNumberFormat="0" applyAlignment="0" applyProtection="0">
      <alignment vertical="center"/>
    </xf>
    <xf numFmtId="0" fontId="234" fillId="0" borderId="288" applyNumberFormat="0" applyFill="0" applyAlignment="0" applyProtection="0"/>
    <xf numFmtId="0" fontId="234" fillId="0" borderId="288" applyNumberFormat="0" applyFill="0" applyAlignment="0" applyProtection="0"/>
    <xf numFmtId="0" fontId="69" fillId="23" borderId="289" applyNumberFormat="0" applyAlignment="0" applyProtection="0">
      <alignment vertical="center"/>
    </xf>
    <xf numFmtId="0" fontId="68" fillId="0" borderId="288" applyNumberFormat="0" applyFill="0" applyAlignment="0" applyProtection="0">
      <alignment vertical="center"/>
    </xf>
    <xf numFmtId="0" fontId="64" fillId="23" borderId="287" applyNumberFormat="0" applyAlignment="0" applyProtection="0">
      <alignment vertical="center"/>
    </xf>
    <xf numFmtId="0" fontId="37" fillId="22" borderId="286" applyNumberFormat="0" applyFont="0" applyAlignment="0" applyProtection="0">
      <alignment vertical="center"/>
    </xf>
    <xf numFmtId="0" fontId="217" fillId="33" borderId="287"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22" fillId="58" borderId="287"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34" fillId="0" borderId="288" applyNumberFormat="0" applyFill="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32" fillId="33" borderId="289" applyNumberFormat="0" applyAlignment="0" applyProtection="0"/>
    <xf numFmtId="0" fontId="222" fillId="58" borderId="287"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58" fillId="73" borderId="286" applyNumberFormat="0" applyAlignment="0" applyProtection="0"/>
    <xf numFmtId="0" fontId="71" fillId="7" borderId="287" applyNumberFormat="0" applyAlignment="0" applyProtection="0">
      <alignment vertical="center"/>
    </xf>
    <xf numFmtId="0" fontId="58" fillId="73" borderId="286"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58" fillId="73" borderId="286"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17" fillId="33"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4" fillId="0" borderId="288" applyNumberFormat="0" applyFill="0" applyAlignment="0" applyProtection="0"/>
    <xf numFmtId="0" fontId="217" fillId="33"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4" fillId="0" borderId="288" applyNumberFormat="0" applyFill="0" applyAlignment="0" applyProtection="0"/>
    <xf numFmtId="0" fontId="217" fillId="33"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234" fillId="0" borderId="288" applyNumberFormat="0" applyFill="0" applyAlignment="0" applyProtection="0"/>
    <xf numFmtId="0" fontId="232" fillId="33" borderId="289" applyNumberFormat="0" applyAlignment="0" applyProtection="0"/>
    <xf numFmtId="0" fontId="232" fillId="33" borderId="289" applyNumberFormat="0" applyAlignment="0" applyProtection="0"/>
    <xf numFmtId="0" fontId="71" fillId="7" borderId="287" applyNumberFormat="0" applyAlignment="0" applyProtection="0">
      <alignment vertical="center"/>
    </xf>
    <xf numFmtId="0" fontId="234" fillId="0" borderId="288" applyNumberFormat="0" applyFill="0" applyAlignment="0" applyProtection="0"/>
    <xf numFmtId="0" fontId="234" fillId="0" borderId="288" applyNumberFormat="0" applyFill="0" applyAlignment="0" applyProtection="0"/>
    <xf numFmtId="0" fontId="69" fillId="23" borderId="289" applyNumberFormat="0" applyAlignment="0" applyProtection="0">
      <alignment vertical="center"/>
    </xf>
    <xf numFmtId="0" fontId="68" fillId="0" borderId="288" applyNumberFormat="0" applyFill="0" applyAlignment="0" applyProtection="0">
      <alignment vertical="center"/>
    </xf>
    <xf numFmtId="0" fontId="64" fillId="23" borderId="287" applyNumberFormat="0" applyAlignment="0" applyProtection="0">
      <alignment vertical="center"/>
    </xf>
    <xf numFmtId="0" fontId="37" fillId="22" borderId="286" applyNumberFormat="0" applyFont="0" applyAlignment="0" applyProtection="0">
      <alignment vertical="center"/>
    </xf>
    <xf numFmtId="0" fontId="217" fillId="33" borderId="287"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22" fillId="58" borderId="287"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34" fillId="0" borderId="288" applyNumberFormat="0" applyFill="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32" fillId="33" borderId="289" applyNumberFormat="0" applyAlignment="0" applyProtection="0"/>
    <xf numFmtId="0" fontId="222" fillId="58" borderId="287"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58" fillId="73" borderId="286" applyNumberFormat="0" applyAlignment="0" applyProtection="0"/>
    <xf numFmtId="0" fontId="71" fillId="7" borderId="287" applyNumberFormat="0" applyAlignment="0" applyProtection="0">
      <alignment vertical="center"/>
    </xf>
    <xf numFmtId="0" fontId="58" fillId="73" borderId="286"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58" fillId="73" borderId="286"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17" fillId="33"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4" fillId="0" borderId="288" applyNumberFormat="0" applyFill="0" applyAlignment="0" applyProtection="0"/>
    <xf numFmtId="0" fontId="217" fillId="33"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4" fillId="0" borderId="288" applyNumberFormat="0" applyFill="0" applyAlignment="0" applyProtection="0"/>
    <xf numFmtId="0" fontId="217" fillId="33"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64" fillId="23" borderId="287" applyNumberFormat="0" applyAlignment="0" applyProtection="0">
      <alignment vertical="center"/>
    </xf>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71" fillId="7" borderId="287" applyNumberFormat="0" applyAlignment="0" applyProtection="0">
      <alignment vertical="center"/>
    </xf>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37" fillId="22" borderId="286" applyNumberFormat="0" applyFon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69" fillId="23" borderId="289" applyNumberForma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68" fillId="0" borderId="288" applyNumberFormat="0" applyFill="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234" fillId="0" borderId="288" applyNumberFormat="0" applyFill="0" applyAlignment="0" applyProtection="0"/>
    <xf numFmtId="0" fontId="232" fillId="33" borderId="289" applyNumberFormat="0" applyAlignment="0" applyProtection="0"/>
    <xf numFmtId="0" fontId="232" fillId="33" borderId="289" applyNumberFormat="0" applyAlignment="0" applyProtection="0"/>
    <xf numFmtId="0" fontId="71" fillId="7" borderId="287" applyNumberFormat="0" applyAlignment="0" applyProtection="0">
      <alignment vertical="center"/>
    </xf>
    <xf numFmtId="0" fontId="234" fillId="0" borderId="288" applyNumberFormat="0" applyFill="0" applyAlignment="0" applyProtection="0"/>
    <xf numFmtId="0" fontId="234" fillId="0" borderId="288" applyNumberFormat="0" applyFill="0" applyAlignment="0" applyProtection="0"/>
    <xf numFmtId="0" fontId="69" fillId="23" borderId="289" applyNumberFormat="0" applyAlignment="0" applyProtection="0">
      <alignment vertical="center"/>
    </xf>
    <xf numFmtId="0" fontId="68" fillId="0" borderId="288" applyNumberFormat="0" applyFill="0" applyAlignment="0" applyProtection="0">
      <alignment vertical="center"/>
    </xf>
    <xf numFmtId="0" fontId="64" fillId="23" borderId="287" applyNumberFormat="0" applyAlignment="0" applyProtection="0">
      <alignment vertical="center"/>
    </xf>
    <xf numFmtId="0" fontId="37" fillId="22" borderId="286" applyNumberFormat="0" applyFont="0" applyAlignment="0" applyProtection="0">
      <alignment vertical="center"/>
    </xf>
    <xf numFmtId="0" fontId="217" fillId="33" borderId="287"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22" fillId="58" borderId="287"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34" fillId="0" borderId="288" applyNumberFormat="0" applyFill="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32" fillId="33" borderId="289" applyNumberFormat="0" applyAlignment="0" applyProtection="0"/>
    <xf numFmtId="0" fontId="222" fillId="58" borderId="287"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58" fillId="73" borderId="286" applyNumberFormat="0" applyAlignment="0" applyProtection="0"/>
    <xf numFmtId="0" fontId="71" fillId="7" borderId="287" applyNumberFormat="0" applyAlignment="0" applyProtection="0">
      <alignment vertical="center"/>
    </xf>
    <xf numFmtId="0" fontId="58" fillId="73" borderId="286"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58" fillId="73" borderId="286"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17" fillId="33"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4" fillId="0" borderId="288" applyNumberFormat="0" applyFill="0" applyAlignment="0" applyProtection="0"/>
    <xf numFmtId="0" fontId="217" fillId="33"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4" fillId="0" borderId="288" applyNumberFormat="0" applyFill="0" applyAlignment="0" applyProtection="0"/>
    <xf numFmtId="0" fontId="217" fillId="33"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64" fillId="23" borderId="287" applyNumberFormat="0" applyAlignment="0" applyProtection="0">
      <alignment vertical="center"/>
    </xf>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71" fillId="7" borderId="287" applyNumberFormat="0" applyAlignment="0" applyProtection="0">
      <alignment vertical="center"/>
    </xf>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37" fillId="22" borderId="286" applyNumberFormat="0" applyFon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69" fillId="23" borderId="289" applyNumberForma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68" fillId="0" borderId="288" applyNumberFormat="0" applyFill="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68" fillId="0" borderId="288" applyNumberFormat="0" applyFill="0" applyAlignment="0" applyProtection="0">
      <alignment vertical="center"/>
    </xf>
    <xf numFmtId="0" fontId="71" fillId="7" borderId="287" applyNumberFormat="0" applyAlignment="0" applyProtection="0">
      <alignment vertical="center"/>
    </xf>
    <xf numFmtId="0" fontId="64" fillId="23" borderId="287" applyNumberFormat="0" applyAlignment="0" applyProtection="0">
      <alignment vertical="center"/>
    </xf>
    <xf numFmtId="0" fontId="234" fillId="0" borderId="288" applyNumberFormat="0" applyFill="0" applyAlignment="0" applyProtection="0"/>
    <xf numFmtId="0" fontId="68" fillId="0" borderId="288" applyNumberFormat="0" applyFill="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34" fillId="0" borderId="288" applyNumberFormat="0" applyFill="0" applyAlignment="0" applyProtection="0"/>
    <xf numFmtId="0" fontId="71" fillId="7" borderId="287" applyNumberFormat="0" applyAlignment="0" applyProtection="0">
      <alignment vertical="center"/>
    </xf>
    <xf numFmtId="0" fontId="58" fillId="73" borderId="286" applyNumberFormat="0" applyAlignment="0" applyProtection="0"/>
    <xf numFmtId="0" fontId="232" fillId="33" borderId="289" applyNumberFormat="0" applyAlignment="0" applyProtection="0"/>
    <xf numFmtId="0" fontId="234" fillId="0" borderId="288" applyNumberFormat="0" applyFill="0" applyAlignment="0" applyProtection="0"/>
    <xf numFmtId="0" fontId="232" fillId="33" borderId="289"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22" fillId="58" borderId="287" applyNumberFormat="0" applyAlignment="0" applyProtection="0"/>
    <xf numFmtId="0" fontId="232" fillId="33" borderId="289" applyNumberFormat="0" applyAlignment="0" applyProtection="0"/>
    <xf numFmtId="0" fontId="37" fillId="22" borderId="286" applyNumberFormat="0" applyFont="0" applyAlignment="0" applyProtection="0">
      <alignment vertical="center"/>
    </xf>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217" fillId="33" borderId="287" applyNumberFormat="0" applyAlignment="0" applyProtection="0"/>
    <xf numFmtId="0" fontId="234" fillId="0" borderId="288" applyNumberFormat="0" applyFill="0" applyAlignment="0" applyProtection="0"/>
    <xf numFmtId="0" fontId="71" fillId="7" borderId="287" applyNumberFormat="0" applyAlignment="0" applyProtection="0">
      <alignment vertical="center"/>
    </xf>
    <xf numFmtId="0" fontId="69" fillId="23" borderId="289" applyNumberFormat="0" applyAlignment="0" applyProtection="0">
      <alignment vertical="center"/>
    </xf>
    <xf numFmtId="0" fontId="68" fillId="0" borderId="288" applyNumberFormat="0" applyFill="0" applyAlignment="0" applyProtection="0">
      <alignment vertical="center"/>
    </xf>
    <xf numFmtId="0" fontId="64" fillId="23" borderId="287" applyNumberFormat="0" applyAlignment="0" applyProtection="0">
      <alignment vertical="center"/>
    </xf>
    <xf numFmtId="0" fontId="37" fillId="22" borderId="286" applyNumberFormat="0" applyFont="0" applyAlignment="0" applyProtection="0">
      <alignment vertical="center"/>
    </xf>
    <xf numFmtId="0" fontId="217" fillId="33" borderId="287" applyNumberFormat="0" applyAlignment="0" applyProtection="0"/>
    <xf numFmtId="0" fontId="234" fillId="0" borderId="288" applyNumberFormat="0" applyFill="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71" fillId="7" borderId="287" applyNumberFormat="0" applyAlignment="0" applyProtection="0">
      <alignment vertical="center"/>
    </xf>
    <xf numFmtId="0" fontId="69" fillId="23" borderId="289" applyNumberFormat="0" applyAlignment="0" applyProtection="0">
      <alignment vertical="center"/>
    </xf>
    <xf numFmtId="0" fontId="68" fillId="0" borderId="288" applyNumberFormat="0" applyFill="0" applyAlignment="0" applyProtection="0">
      <alignment vertical="center"/>
    </xf>
    <xf numFmtId="0" fontId="64" fillId="23" borderId="287" applyNumberFormat="0" applyAlignment="0" applyProtection="0">
      <alignment vertical="center"/>
    </xf>
    <xf numFmtId="0" fontId="37" fillId="22" borderId="286" applyNumberFormat="0" applyFont="0" applyAlignment="0" applyProtection="0">
      <alignment vertical="center"/>
    </xf>
    <xf numFmtId="0" fontId="58" fillId="73" borderId="286"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58" fillId="73" borderId="286" applyNumberFormat="0" applyAlignment="0" applyProtection="0"/>
    <xf numFmtId="0" fontId="71" fillId="7" borderId="287" applyNumberFormat="0" applyAlignment="0" applyProtection="0">
      <alignment vertical="center"/>
    </xf>
    <xf numFmtId="0" fontId="58" fillId="73" borderId="286" applyNumberFormat="0" applyAlignment="0" applyProtection="0"/>
    <xf numFmtId="0" fontId="69" fillId="23" borderId="289" applyNumberFormat="0" applyAlignment="0" applyProtection="0">
      <alignment vertical="center"/>
    </xf>
    <xf numFmtId="0" fontId="68" fillId="0" borderId="288" applyNumberFormat="0" applyFill="0" applyAlignment="0" applyProtection="0">
      <alignment vertical="center"/>
    </xf>
    <xf numFmtId="0" fontId="64" fillId="23" borderId="287" applyNumberFormat="0" applyAlignment="0" applyProtection="0">
      <alignment vertical="center"/>
    </xf>
    <xf numFmtId="0" fontId="37" fillId="22" borderId="286" applyNumberFormat="0" applyFont="0" applyAlignment="0" applyProtection="0">
      <alignment vertical="center"/>
    </xf>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32" fillId="33" borderId="289" applyNumberFormat="0" applyAlignment="0" applyProtection="0"/>
    <xf numFmtId="0" fontId="234" fillId="0" borderId="288" applyNumberFormat="0" applyFill="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58" fillId="73" borderId="286" applyNumberFormat="0" applyAlignment="0" applyProtection="0"/>
    <xf numFmtId="0" fontId="234" fillId="0" borderId="288" applyNumberFormat="0" applyFill="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234" fillId="0" borderId="288" applyNumberFormat="0" applyFill="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17" fillId="33"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234" fillId="0" borderId="288" applyNumberFormat="0" applyFill="0" applyAlignment="0" applyProtection="0"/>
    <xf numFmtId="0" fontId="234" fillId="0" borderId="288" applyNumberFormat="0" applyFill="0" applyAlignment="0" applyProtection="0"/>
    <xf numFmtId="0" fontId="71" fillId="7" borderId="287" applyNumberFormat="0" applyAlignment="0" applyProtection="0">
      <alignment vertical="center"/>
    </xf>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71" fillId="7" borderId="287" applyNumberFormat="0" applyAlignment="0" applyProtection="0">
      <alignment vertical="center"/>
    </xf>
    <xf numFmtId="0" fontId="69" fillId="23" borderId="289" applyNumberFormat="0" applyAlignment="0" applyProtection="0">
      <alignment vertical="center"/>
    </xf>
    <xf numFmtId="0" fontId="68" fillId="0" borderId="288" applyNumberFormat="0" applyFill="0" applyAlignment="0" applyProtection="0">
      <alignment vertical="center"/>
    </xf>
    <xf numFmtId="0" fontId="64" fillId="23" borderId="287" applyNumberFormat="0" applyAlignment="0" applyProtection="0">
      <alignment vertical="center"/>
    </xf>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71" fillId="7" borderId="287" applyNumberFormat="0" applyAlignment="0" applyProtection="0">
      <alignment vertical="center"/>
    </xf>
    <xf numFmtId="0" fontId="69" fillId="23" borderId="289" applyNumberFormat="0" applyAlignment="0" applyProtection="0">
      <alignment vertical="center"/>
    </xf>
    <xf numFmtId="0" fontId="68" fillId="0" borderId="288" applyNumberFormat="0" applyFill="0" applyAlignment="0" applyProtection="0">
      <alignment vertical="center"/>
    </xf>
    <xf numFmtId="0" fontId="64" fillId="23" borderId="287" applyNumberFormat="0" applyAlignment="0" applyProtection="0">
      <alignment vertical="center"/>
    </xf>
    <xf numFmtId="0" fontId="37" fillId="22" borderId="286" applyNumberFormat="0" applyFont="0" applyAlignment="0" applyProtection="0">
      <alignment vertical="center"/>
    </xf>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69" fillId="23" borderId="289" applyNumberFormat="0" applyAlignment="0" applyProtection="0">
      <alignment vertical="center"/>
    </xf>
    <xf numFmtId="0" fontId="37" fillId="22" borderId="286" applyNumberFormat="0" applyFont="0" applyAlignment="0" applyProtection="0">
      <alignment vertical="center"/>
    </xf>
    <xf numFmtId="0" fontId="68" fillId="0" borderId="288" applyNumberFormat="0" applyFill="0" applyAlignment="0" applyProtection="0">
      <alignment vertical="center"/>
    </xf>
    <xf numFmtId="0" fontId="217" fillId="33" borderId="287" applyNumberFormat="0" applyAlignment="0" applyProtection="0"/>
    <xf numFmtId="0" fontId="69" fillId="23" borderId="289" applyNumberFormat="0" applyAlignment="0" applyProtection="0">
      <alignment vertical="center"/>
    </xf>
    <xf numFmtId="0" fontId="37" fillId="22" borderId="286" applyNumberFormat="0" applyFon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69" fillId="23" borderId="289" applyNumberFormat="0" applyAlignment="0" applyProtection="0">
      <alignment vertical="center"/>
    </xf>
    <xf numFmtId="0" fontId="68" fillId="0" borderId="288" applyNumberFormat="0" applyFill="0" applyAlignment="0" applyProtection="0">
      <alignment vertical="center"/>
    </xf>
    <xf numFmtId="0" fontId="222" fillId="58" borderId="287" applyNumberFormat="0" applyAlignment="0" applyProtection="0"/>
    <xf numFmtId="0" fontId="232" fillId="33" borderId="289" applyNumberFormat="0" applyAlignment="0" applyProtection="0"/>
    <xf numFmtId="0" fontId="234" fillId="0" borderId="288" applyNumberFormat="0" applyFill="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32" fillId="33" borderId="289" applyNumberFormat="0" applyAlignment="0" applyProtection="0"/>
    <xf numFmtId="0" fontId="234" fillId="0" borderId="288" applyNumberFormat="0" applyFill="0" applyAlignment="0" applyProtection="0"/>
    <xf numFmtId="0" fontId="64" fillId="23" borderId="287" applyNumberFormat="0" applyAlignment="0" applyProtection="0">
      <alignment vertical="center"/>
    </xf>
    <xf numFmtId="0" fontId="37" fillId="22" borderId="286" applyNumberFormat="0" applyFont="0" applyAlignment="0" applyProtection="0">
      <alignment vertical="center"/>
    </xf>
    <xf numFmtId="0" fontId="71" fillId="7" borderId="287" applyNumberFormat="0" applyAlignment="0" applyProtection="0">
      <alignment vertical="center"/>
    </xf>
    <xf numFmtId="0" fontId="64" fillId="23" borderId="287" applyNumberFormat="0" applyAlignment="0" applyProtection="0">
      <alignment vertical="center"/>
    </xf>
    <xf numFmtId="0" fontId="69" fillId="23" borderId="289" applyNumberFormat="0" applyAlignment="0" applyProtection="0">
      <alignment vertical="center"/>
    </xf>
    <xf numFmtId="0" fontId="37" fillId="22" borderId="286" applyNumberFormat="0" applyFont="0" applyAlignment="0" applyProtection="0">
      <alignment vertical="center"/>
    </xf>
    <xf numFmtId="0" fontId="71" fillId="7" borderId="287" applyNumberFormat="0" applyAlignment="0" applyProtection="0">
      <alignment vertical="center"/>
    </xf>
    <xf numFmtId="0" fontId="64" fillId="23" borderId="287" applyNumberForma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232" fillId="33" borderId="289" applyNumberFormat="0" applyAlignment="0" applyProtection="0"/>
    <xf numFmtId="0" fontId="234" fillId="0" borderId="288" applyNumberFormat="0" applyFill="0" applyAlignment="0" applyProtection="0"/>
    <xf numFmtId="0" fontId="58" fillId="73" borderId="286"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8" fillId="73" borderId="286"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71" fillId="7" borderId="287" applyNumberFormat="0" applyAlignment="0" applyProtection="0">
      <alignment vertical="center"/>
    </xf>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234" fillId="0" borderId="288" applyNumberFormat="0" applyFill="0" applyAlignment="0" applyProtection="0"/>
    <xf numFmtId="0" fontId="234" fillId="0" borderId="288" applyNumberFormat="0" applyFill="0" applyAlignment="0" applyProtection="0"/>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4" fillId="0" borderId="288" applyNumberFormat="0" applyFill="0" applyAlignment="0" applyProtection="0"/>
    <xf numFmtId="0" fontId="234" fillId="0" borderId="288" applyNumberFormat="0" applyFill="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234" fillId="0" borderId="288" applyNumberFormat="0" applyFill="0" applyAlignment="0" applyProtection="0"/>
    <xf numFmtId="0" fontId="234" fillId="0" borderId="288" applyNumberFormat="0" applyFill="0" applyAlignment="0" applyProtection="0"/>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22" fillId="58" borderId="287" applyNumberFormat="0" applyAlignment="0" applyProtection="0"/>
    <xf numFmtId="0" fontId="222" fillId="58"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64" fillId="23" borderId="287" applyNumberFormat="0" applyAlignment="0" applyProtection="0">
      <alignment vertical="center"/>
    </xf>
    <xf numFmtId="0" fontId="71" fillId="7" borderId="287" applyNumberForma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234" fillId="0" borderId="294" applyNumberFormat="0" applyFill="0" applyAlignment="0" applyProtection="0"/>
    <xf numFmtId="0" fontId="232" fillId="33" borderId="295" applyNumberFormat="0" applyAlignment="0" applyProtection="0"/>
    <xf numFmtId="0" fontId="232" fillId="33" borderId="295" applyNumberFormat="0" applyAlignment="0" applyProtection="0"/>
    <xf numFmtId="0" fontId="71" fillId="7" borderId="293" applyNumberFormat="0" applyAlignment="0" applyProtection="0">
      <alignment vertical="center"/>
    </xf>
    <xf numFmtId="0" fontId="234" fillId="0" borderId="294" applyNumberFormat="0" applyFill="0" applyAlignment="0" applyProtection="0"/>
    <xf numFmtId="0" fontId="234" fillId="0" borderId="294" applyNumberFormat="0" applyFill="0" applyAlignment="0" applyProtection="0"/>
    <xf numFmtId="0" fontId="69" fillId="23" borderId="295" applyNumberFormat="0" applyAlignment="0" applyProtection="0">
      <alignment vertical="center"/>
    </xf>
    <xf numFmtId="0" fontId="68" fillId="0" borderId="294" applyNumberFormat="0" applyFill="0" applyAlignment="0" applyProtection="0">
      <alignment vertical="center"/>
    </xf>
    <xf numFmtId="0" fontId="64" fillId="23" borderId="293" applyNumberFormat="0" applyAlignment="0" applyProtection="0">
      <alignment vertical="center"/>
    </xf>
    <xf numFmtId="0" fontId="37" fillId="22" borderId="292" applyNumberFormat="0" applyFont="0" applyAlignment="0" applyProtection="0">
      <alignment vertical="center"/>
    </xf>
    <xf numFmtId="0" fontId="217" fillId="33" borderId="293"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22" fillId="58" borderId="293"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34" fillId="0" borderId="294" applyNumberFormat="0" applyFill="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32" fillId="33" borderId="295" applyNumberFormat="0" applyAlignment="0" applyProtection="0"/>
    <xf numFmtId="0" fontId="222" fillId="58" borderId="293"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58" fillId="73" borderId="292" applyNumberFormat="0" applyAlignment="0" applyProtection="0"/>
    <xf numFmtId="0" fontId="71" fillId="7" borderId="293" applyNumberFormat="0" applyAlignment="0" applyProtection="0">
      <alignment vertical="center"/>
    </xf>
    <xf numFmtId="0" fontId="58" fillId="73" borderId="292"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58" fillId="73" borderId="292"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17" fillId="33"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4" fillId="0" borderId="294" applyNumberFormat="0" applyFill="0" applyAlignment="0" applyProtection="0"/>
    <xf numFmtId="0" fontId="217" fillId="33"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4" fillId="0" borderId="294" applyNumberFormat="0" applyFill="0" applyAlignment="0" applyProtection="0"/>
    <xf numFmtId="0" fontId="217" fillId="33"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234" fillId="0" borderId="294" applyNumberFormat="0" applyFill="0" applyAlignment="0" applyProtection="0"/>
    <xf numFmtId="0" fontId="232" fillId="33" borderId="295" applyNumberFormat="0" applyAlignment="0" applyProtection="0"/>
    <xf numFmtId="0" fontId="232" fillId="33" borderId="295" applyNumberFormat="0" applyAlignment="0" applyProtection="0"/>
    <xf numFmtId="0" fontId="71" fillId="7" borderId="293" applyNumberFormat="0" applyAlignment="0" applyProtection="0">
      <alignment vertical="center"/>
    </xf>
    <xf numFmtId="0" fontId="234" fillId="0" borderId="294" applyNumberFormat="0" applyFill="0" applyAlignment="0" applyProtection="0"/>
    <xf numFmtId="0" fontId="234" fillId="0" borderId="294" applyNumberFormat="0" applyFill="0" applyAlignment="0" applyProtection="0"/>
    <xf numFmtId="0" fontId="69" fillId="23" borderId="295" applyNumberFormat="0" applyAlignment="0" applyProtection="0">
      <alignment vertical="center"/>
    </xf>
    <xf numFmtId="0" fontId="68" fillId="0" borderId="294" applyNumberFormat="0" applyFill="0" applyAlignment="0" applyProtection="0">
      <alignment vertical="center"/>
    </xf>
    <xf numFmtId="0" fontId="64" fillId="23" borderId="293" applyNumberFormat="0" applyAlignment="0" applyProtection="0">
      <alignment vertical="center"/>
    </xf>
    <xf numFmtId="0" fontId="37" fillId="22" borderId="292" applyNumberFormat="0" applyFont="0" applyAlignment="0" applyProtection="0">
      <alignment vertical="center"/>
    </xf>
    <xf numFmtId="0" fontId="217" fillId="33" borderId="293"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22" fillId="58" borderId="293"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34" fillId="0" borderId="294" applyNumberFormat="0" applyFill="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32" fillId="33" borderId="295" applyNumberFormat="0" applyAlignment="0" applyProtection="0"/>
    <xf numFmtId="0" fontId="222" fillId="58" borderId="293"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58" fillId="73" borderId="292" applyNumberFormat="0" applyAlignment="0" applyProtection="0"/>
    <xf numFmtId="0" fontId="71" fillId="7" borderId="293" applyNumberFormat="0" applyAlignment="0" applyProtection="0">
      <alignment vertical="center"/>
    </xf>
    <xf numFmtId="0" fontId="58" fillId="73" borderId="292"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58" fillId="73" borderId="292"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17" fillId="33"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4" fillId="0" borderId="294" applyNumberFormat="0" applyFill="0" applyAlignment="0" applyProtection="0"/>
    <xf numFmtId="0" fontId="217" fillId="33"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4" fillId="0" borderId="294" applyNumberFormat="0" applyFill="0" applyAlignment="0" applyProtection="0"/>
    <xf numFmtId="0" fontId="217" fillId="33"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64" fillId="23" borderId="293" applyNumberFormat="0" applyAlignment="0" applyProtection="0">
      <alignment vertical="center"/>
    </xf>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71" fillId="7" borderId="293" applyNumberFormat="0" applyAlignment="0" applyProtection="0">
      <alignment vertical="center"/>
    </xf>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37" fillId="22" borderId="292" applyNumberFormat="0" applyFon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69" fillId="23" borderId="295" applyNumberForma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68" fillId="0" borderId="294" applyNumberFormat="0" applyFill="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234" fillId="0" borderId="294" applyNumberFormat="0" applyFill="0" applyAlignment="0" applyProtection="0"/>
    <xf numFmtId="0" fontId="232" fillId="33" borderId="295" applyNumberFormat="0" applyAlignment="0" applyProtection="0"/>
    <xf numFmtId="0" fontId="232" fillId="33" borderId="295" applyNumberFormat="0" applyAlignment="0" applyProtection="0"/>
    <xf numFmtId="0" fontId="71" fillId="7" borderId="293" applyNumberFormat="0" applyAlignment="0" applyProtection="0">
      <alignment vertical="center"/>
    </xf>
    <xf numFmtId="0" fontId="234" fillId="0" borderId="294" applyNumberFormat="0" applyFill="0" applyAlignment="0" applyProtection="0"/>
    <xf numFmtId="0" fontId="234" fillId="0" borderId="294" applyNumberFormat="0" applyFill="0" applyAlignment="0" applyProtection="0"/>
    <xf numFmtId="0" fontId="69" fillId="23" borderId="295" applyNumberFormat="0" applyAlignment="0" applyProtection="0">
      <alignment vertical="center"/>
    </xf>
    <xf numFmtId="0" fontId="68" fillId="0" borderId="294" applyNumberFormat="0" applyFill="0" applyAlignment="0" applyProtection="0">
      <alignment vertical="center"/>
    </xf>
    <xf numFmtId="0" fontId="64" fillId="23" borderId="293" applyNumberFormat="0" applyAlignment="0" applyProtection="0">
      <alignment vertical="center"/>
    </xf>
    <xf numFmtId="0" fontId="37" fillId="22" borderId="292" applyNumberFormat="0" applyFont="0" applyAlignment="0" applyProtection="0">
      <alignment vertical="center"/>
    </xf>
    <xf numFmtId="0" fontId="217" fillId="33" borderId="293"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22" fillId="58" borderId="293"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34" fillId="0" borderId="294" applyNumberFormat="0" applyFill="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32" fillId="33" borderId="295" applyNumberFormat="0" applyAlignment="0" applyProtection="0"/>
    <xf numFmtId="0" fontId="222" fillId="58" borderId="293"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58" fillId="73" borderId="292" applyNumberFormat="0" applyAlignment="0" applyProtection="0"/>
    <xf numFmtId="0" fontId="71" fillId="7" borderId="293" applyNumberFormat="0" applyAlignment="0" applyProtection="0">
      <alignment vertical="center"/>
    </xf>
    <xf numFmtId="0" fontId="58" fillId="73" borderId="292"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58" fillId="73" borderId="292"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17" fillId="33"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4" fillId="0" borderId="294" applyNumberFormat="0" applyFill="0" applyAlignment="0" applyProtection="0"/>
    <xf numFmtId="0" fontId="217" fillId="33"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4" fillId="0" borderId="294" applyNumberFormat="0" applyFill="0" applyAlignment="0" applyProtection="0"/>
    <xf numFmtId="0" fontId="217" fillId="33"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64" fillId="23" borderId="293" applyNumberFormat="0" applyAlignment="0" applyProtection="0">
      <alignment vertical="center"/>
    </xf>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71" fillId="7" borderId="293" applyNumberFormat="0" applyAlignment="0" applyProtection="0">
      <alignment vertical="center"/>
    </xf>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37" fillId="22" borderId="292" applyNumberFormat="0" applyFon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69" fillId="23" borderId="295" applyNumberForma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68" fillId="0" borderId="294" applyNumberFormat="0" applyFill="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68" fillId="0" borderId="294" applyNumberFormat="0" applyFill="0" applyAlignment="0" applyProtection="0">
      <alignment vertical="center"/>
    </xf>
    <xf numFmtId="0" fontId="71" fillId="7" borderId="293" applyNumberFormat="0" applyAlignment="0" applyProtection="0">
      <alignment vertical="center"/>
    </xf>
    <xf numFmtId="0" fontId="64" fillId="23" borderId="293" applyNumberFormat="0" applyAlignment="0" applyProtection="0">
      <alignment vertical="center"/>
    </xf>
    <xf numFmtId="0" fontId="234" fillId="0" borderId="294" applyNumberFormat="0" applyFill="0" applyAlignment="0" applyProtection="0"/>
    <xf numFmtId="0" fontId="68" fillId="0" borderId="294" applyNumberFormat="0" applyFill="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34" fillId="0" borderId="294" applyNumberFormat="0" applyFill="0" applyAlignment="0" applyProtection="0"/>
    <xf numFmtId="0" fontId="71" fillId="7" borderId="293" applyNumberFormat="0" applyAlignment="0" applyProtection="0">
      <alignment vertical="center"/>
    </xf>
    <xf numFmtId="0" fontId="58" fillId="73" borderId="292" applyNumberFormat="0" applyAlignment="0" applyProtection="0"/>
    <xf numFmtId="0" fontId="232" fillId="33" borderId="295" applyNumberFormat="0" applyAlignment="0" applyProtection="0"/>
    <xf numFmtId="0" fontId="234" fillId="0" borderId="294" applyNumberFormat="0" applyFill="0" applyAlignment="0" applyProtection="0"/>
    <xf numFmtId="0" fontId="232" fillId="33" borderId="295"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22" fillId="58" borderId="293" applyNumberFormat="0" applyAlignment="0" applyProtection="0"/>
    <xf numFmtId="0" fontId="232" fillId="33" borderId="295" applyNumberFormat="0" applyAlignment="0" applyProtection="0"/>
    <xf numFmtId="0" fontId="37" fillId="22" borderId="292" applyNumberFormat="0" applyFont="0" applyAlignment="0" applyProtection="0">
      <alignment vertical="center"/>
    </xf>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217" fillId="33" borderId="293" applyNumberFormat="0" applyAlignment="0" applyProtection="0"/>
    <xf numFmtId="0" fontId="234" fillId="0" borderId="294" applyNumberFormat="0" applyFill="0" applyAlignment="0" applyProtection="0"/>
    <xf numFmtId="0" fontId="71" fillId="7" borderId="293" applyNumberFormat="0" applyAlignment="0" applyProtection="0">
      <alignment vertical="center"/>
    </xf>
    <xf numFmtId="0" fontId="69" fillId="23" borderId="295" applyNumberFormat="0" applyAlignment="0" applyProtection="0">
      <alignment vertical="center"/>
    </xf>
    <xf numFmtId="0" fontId="68" fillId="0" borderId="294" applyNumberFormat="0" applyFill="0" applyAlignment="0" applyProtection="0">
      <alignment vertical="center"/>
    </xf>
    <xf numFmtId="0" fontId="64" fillId="23" borderId="293" applyNumberFormat="0" applyAlignment="0" applyProtection="0">
      <alignment vertical="center"/>
    </xf>
    <xf numFmtId="0" fontId="37" fillId="22" borderId="292" applyNumberFormat="0" applyFont="0" applyAlignment="0" applyProtection="0">
      <alignment vertical="center"/>
    </xf>
    <xf numFmtId="0" fontId="217" fillId="33" borderId="293" applyNumberFormat="0" applyAlignment="0" applyProtection="0"/>
    <xf numFmtId="0" fontId="234" fillId="0" borderId="294" applyNumberFormat="0" applyFill="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71" fillId="7" borderId="293" applyNumberFormat="0" applyAlignment="0" applyProtection="0">
      <alignment vertical="center"/>
    </xf>
    <xf numFmtId="0" fontId="69" fillId="23" borderId="295" applyNumberFormat="0" applyAlignment="0" applyProtection="0">
      <alignment vertical="center"/>
    </xf>
    <xf numFmtId="0" fontId="68" fillId="0" borderId="294" applyNumberFormat="0" applyFill="0" applyAlignment="0" applyProtection="0">
      <alignment vertical="center"/>
    </xf>
    <xf numFmtId="0" fontId="64" fillId="23" borderId="293" applyNumberFormat="0" applyAlignment="0" applyProtection="0">
      <alignment vertical="center"/>
    </xf>
    <xf numFmtId="0" fontId="37" fillId="22" borderId="292" applyNumberFormat="0" applyFont="0" applyAlignment="0" applyProtection="0">
      <alignment vertical="center"/>
    </xf>
    <xf numFmtId="0" fontId="58" fillId="73" borderId="292"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58" fillId="73" borderId="292" applyNumberFormat="0" applyAlignment="0" applyProtection="0"/>
    <xf numFmtId="0" fontId="71" fillId="7" borderId="293" applyNumberFormat="0" applyAlignment="0" applyProtection="0">
      <alignment vertical="center"/>
    </xf>
    <xf numFmtId="0" fontId="58" fillId="73" borderId="292" applyNumberFormat="0" applyAlignment="0" applyProtection="0"/>
    <xf numFmtId="0" fontId="69" fillId="23" borderId="295" applyNumberFormat="0" applyAlignment="0" applyProtection="0">
      <alignment vertical="center"/>
    </xf>
    <xf numFmtId="0" fontId="68" fillId="0" borderId="294" applyNumberFormat="0" applyFill="0" applyAlignment="0" applyProtection="0">
      <alignment vertical="center"/>
    </xf>
    <xf numFmtId="0" fontId="64" fillId="23" borderId="293" applyNumberFormat="0" applyAlignment="0" applyProtection="0">
      <alignment vertical="center"/>
    </xf>
    <xf numFmtId="0" fontId="37" fillId="22" borderId="292" applyNumberFormat="0" applyFont="0" applyAlignment="0" applyProtection="0">
      <alignment vertical="center"/>
    </xf>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32" fillId="33" borderId="295" applyNumberFormat="0" applyAlignment="0" applyProtection="0"/>
    <xf numFmtId="0" fontId="234" fillId="0" borderId="294" applyNumberFormat="0" applyFill="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58" fillId="73" borderId="292" applyNumberFormat="0" applyAlignment="0" applyProtection="0"/>
    <xf numFmtId="0" fontId="234" fillId="0" borderId="294" applyNumberFormat="0" applyFill="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234" fillId="0" borderId="294" applyNumberFormat="0" applyFill="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17" fillId="33"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234" fillId="0" borderId="294" applyNumberFormat="0" applyFill="0" applyAlignment="0" applyProtection="0"/>
    <xf numFmtId="0" fontId="234" fillId="0" borderId="294" applyNumberFormat="0" applyFill="0" applyAlignment="0" applyProtection="0"/>
    <xf numFmtId="0" fontId="71" fillId="7" borderId="293" applyNumberFormat="0" applyAlignment="0" applyProtection="0">
      <alignment vertical="center"/>
    </xf>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71" fillId="7" borderId="293" applyNumberFormat="0" applyAlignment="0" applyProtection="0">
      <alignment vertical="center"/>
    </xf>
    <xf numFmtId="0" fontId="69" fillId="23" borderId="295" applyNumberFormat="0" applyAlignment="0" applyProtection="0">
      <alignment vertical="center"/>
    </xf>
    <xf numFmtId="0" fontId="68" fillId="0" borderId="294" applyNumberFormat="0" applyFill="0" applyAlignment="0" applyProtection="0">
      <alignment vertical="center"/>
    </xf>
    <xf numFmtId="0" fontId="64" fillId="23" borderId="293" applyNumberFormat="0" applyAlignment="0" applyProtection="0">
      <alignment vertical="center"/>
    </xf>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71" fillId="7" borderId="293" applyNumberFormat="0" applyAlignment="0" applyProtection="0">
      <alignment vertical="center"/>
    </xf>
    <xf numFmtId="0" fontId="69" fillId="23" borderId="295" applyNumberFormat="0" applyAlignment="0" applyProtection="0">
      <alignment vertical="center"/>
    </xf>
    <xf numFmtId="0" fontId="68" fillId="0" borderId="294" applyNumberFormat="0" applyFill="0" applyAlignment="0" applyProtection="0">
      <alignment vertical="center"/>
    </xf>
    <xf numFmtId="0" fontId="64" fillId="23" borderId="293" applyNumberFormat="0" applyAlignment="0" applyProtection="0">
      <alignment vertical="center"/>
    </xf>
    <xf numFmtId="0" fontId="37" fillId="22" borderId="292" applyNumberFormat="0" applyFont="0" applyAlignment="0" applyProtection="0">
      <alignment vertical="center"/>
    </xf>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69" fillId="23" borderId="295" applyNumberFormat="0" applyAlignment="0" applyProtection="0">
      <alignment vertical="center"/>
    </xf>
    <xf numFmtId="0" fontId="37" fillId="22" borderId="292" applyNumberFormat="0" applyFont="0" applyAlignment="0" applyProtection="0">
      <alignment vertical="center"/>
    </xf>
    <xf numFmtId="0" fontId="68" fillId="0" borderId="294" applyNumberFormat="0" applyFill="0" applyAlignment="0" applyProtection="0">
      <alignment vertical="center"/>
    </xf>
    <xf numFmtId="0" fontId="217" fillId="33" borderId="293" applyNumberFormat="0" applyAlignment="0" applyProtection="0"/>
    <xf numFmtId="0" fontId="69" fillId="23" borderId="295" applyNumberFormat="0" applyAlignment="0" applyProtection="0">
      <alignment vertical="center"/>
    </xf>
    <xf numFmtId="0" fontId="37" fillId="22" borderId="292" applyNumberFormat="0" applyFon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69" fillId="23" borderId="295" applyNumberFormat="0" applyAlignment="0" applyProtection="0">
      <alignment vertical="center"/>
    </xf>
    <xf numFmtId="0" fontId="68" fillId="0" borderId="294" applyNumberFormat="0" applyFill="0" applyAlignment="0" applyProtection="0">
      <alignment vertical="center"/>
    </xf>
    <xf numFmtId="0" fontId="222" fillId="58" borderId="293" applyNumberFormat="0" applyAlignment="0" applyProtection="0"/>
    <xf numFmtId="0" fontId="232" fillId="33" borderId="295" applyNumberFormat="0" applyAlignment="0" applyProtection="0"/>
    <xf numFmtId="0" fontId="234" fillId="0" borderId="294" applyNumberFormat="0" applyFill="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32" fillId="33" borderId="295" applyNumberFormat="0" applyAlignment="0" applyProtection="0"/>
    <xf numFmtId="0" fontId="234" fillId="0" borderId="294" applyNumberFormat="0" applyFill="0" applyAlignment="0" applyProtection="0"/>
    <xf numFmtId="0" fontId="64" fillId="23" borderId="293" applyNumberFormat="0" applyAlignment="0" applyProtection="0">
      <alignment vertical="center"/>
    </xf>
    <xf numFmtId="0" fontId="37" fillId="22" borderId="292" applyNumberFormat="0" applyFont="0" applyAlignment="0" applyProtection="0">
      <alignment vertical="center"/>
    </xf>
    <xf numFmtId="0" fontId="71" fillId="7" borderId="293" applyNumberFormat="0" applyAlignment="0" applyProtection="0">
      <alignment vertical="center"/>
    </xf>
    <xf numFmtId="0" fontId="64" fillId="23" borderId="293" applyNumberFormat="0" applyAlignment="0" applyProtection="0">
      <alignment vertical="center"/>
    </xf>
    <xf numFmtId="0" fontId="69" fillId="23" borderId="295" applyNumberFormat="0" applyAlignment="0" applyProtection="0">
      <alignment vertical="center"/>
    </xf>
    <xf numFmtId="0" fontId="37" fillId="22" borderId="292" applyNumberFormat="0" applyFont="0" applyAlignment="0" applyProtection="0">
      <alignment vertical="center"/>
    </xf>
    <xf numFmtId="0" fontId="71" fillId="7" borderId="293" applyNumberFormat="0" applyAlignment="0" applyProtection="0">
      <alignment vertical="center"/>
    </xf>
    <xf numFmtId="0" fontId="64" fillId="23" borderId="293" applyNumberForma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232" fillId="33" borderId="295" applyNumberFormat="0" applyAlignment="0" applyProtection="0"/>
    <xf numFmtId="0" fontId="234" fillId="0" borderId="294" applyNumberFormat="0" applyFill="0" applyAlignment="0" applyProtection="0"/>
    <xf numFmtId="0" fontId="58" fillId="73" borderId="292"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73" borderId="292"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71" fillId="7" borderId="293" applyNumberFormat="0" applyAlignment="0" applyProtection="0">
      <alignment vertical="center"/>
    </xf>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234" fillId="0" borderId="294" applyNumberFormat="0" applyFill="0" applyAlignment="0" applyProtection="0"/>
    <xf numFmtId="0" fontId="234" fillId="0" borderId="294" applyNumberFormat="0" applyFill="0" applyAlignment="0" applyProtection="0"/>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4" fillId="0" borderId="294" applyNumberFormat="0" applyFill="0" applyAlignment="0" applyProtection="0"/>
    <xf numFmtId="0" fontId="234" fillId="0" borderId="294" applyNumberFormat="0" applyFill="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234" fillId="0" borderId="294" applyNumberFormat="0" applyFill="0" applyAlignment="0" applyProtection="0"/>
    <xf numFmtId="0" fontId="234" fillId="0" borderId="294" applyNumberFormat="0" applyFill="0" applyAlignment="0" applyProtection="0"/>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22" fillId="58" borderId="293" applyNumberFormat="0" applyAlignment="0" applyProtection="0"/>
    <xf numFmtId="0" fontId="222" fillId="58"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64" fillId="23" borderId="293" applyNumberFormat="0" applyAlignment="0" applyProtection="0">
      <alignment vertical="center"/>
    </xf>
    <xf numFmtId="0" fontId="71" fillId="7" borderId="293" applyNumberFormat="0" applyAlignment="0" applyProtection="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64" fillId="23" borderId="298" applyNumberFormat="0" applyAlignment="0" applyProtection="0">
      <alignment vertical="center"/>
    </xf>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71" fillId="7" borderId="298" applyNumberFormat="0" applyAlignment="0" applyProtection="0">
      <alignment vertical="center"/>
    </xf>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37" fillId="22" borderId="299" applyNumberFormat="0" applyFon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69" fillId="23" borderId="300" applyNumberForma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68" fillId="0" borderId="301" applyNumberFormat="0" applyFill="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234" fillId="0" borderId="301" applyNumberFormat="0" applyFill="0" applyAlignment="0" applyProtection="0"/>
    <xf numFmtId="0" fontId="232" fillId="33" borderId="300" applyNumberFormat="0" applyAlignment="0" applyProtection="0"/>
    <xf numFmtId="0" fontId="232" fillId="33" borderId="300" applyNumberFormat="0" applyAlignment="0" applyProtection="0"/>
    <xf numFmtId="0" fontId="71" fillId="7" borderId="298" applyNumberFormat="0" applyAlignment="0" applyProtection="0">
      <alignment vertical="center"/>
    </xf>
    <xf numFmtId="0" fontId="234" fillId="0" borderId="301" applyNumberFormat="0" applyFill="0" applyAlignment="0" applyProtection="0"/>
    <xf numFmtId="0" fontId="234" fillId="0" borderId="301" applyNumberFormat="0" applyFill="0" applyAlignment="0" applyProtection="0"/>
    <xf numFmtId="0" fontId="69" fillId="23" borderId="300" applyNumberFormat="0" applyAlignment="0" applyProtection="0">
      <alignment vertical="center"/>
    </xf>
    <xf numFmtId="0" fontId="68" fillId="0" borderId="301" applyNumberFormat="0" applyFill="0" applyAlignment="0" applyProtection="0">
      <alignment vertical="center"/>
    </xf>
    <xf numFmtId="0" fontId="64" fillId="23" borderId="298" applyNumberFormat="0" applyAlignment="0" applyProtection="0">
      <alignment vertical="center"/>
    </xf>
    <xf numFmtId="0" fontId="37" fillId="22" borderId="299" applyNumberFormat="0" applyFont="0" applyAlignment="0" applyProtection="0">
      <alignment vertical="center"/>
    </xf>
    <xf numFmtId="0" fontId="217" fillId="33" borderId="298"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22" fillId="58" borderId="298"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34" fillId="0" borderId="301" applyNumberFormat="0" applyFill="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232" fillId="33" borderId="300"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32" fillId="33" borderId="300" applyNumberFormat="0" applyAlignment="0" applyProtection="0"/>
    <xf numFmtId="0" fontId="222" fillId="58" borderId="298"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32" fillId="33" borderId="300"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58" fillId="73" borderId="299" applyNumberFormat="0" applyAlignment="0" applyProtection="0"/>
    <xf numFmtId="0" fontId="71" fillId="7" borderId="298" applyNumberFormat="0" applyAlignment="0" applyProtection="0">
      <alignment vertical="center"/>
    </xf>
    <xf numFmtId="0" fontId="58" fillId="73" borderId="299" applyNumberFormat="0" applyAlignment="0" applyProtection="0"/>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232" fillId="33" borderId="300" applyNumberFormat="0" applyAlignment="0" applyProtection="0"/>
    <xf numFmtId="0" fontId="58" fillId="73" borderId="299"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217" fillId="33" borderId="298"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34" fillId="0" borderId="301" applyNumberFormat="0" applyFill="0" applyAlignment="0" applyProtection="0"/>
    <xf numFmtId="0" fontId="217" fillId="33" borderId="298"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34" fillId="0" borderId="301" applyNumberFormat="0" applyFill="0" applyAlignment="0" applyProtection="0"/>
    <xf numFmtId="0" fontId="217" fillId="33" borderId="298"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64" fillId="23" borderId="298" applyNumberFormat="0" applyAlignment="0" applyProtection="0">
      <alignment vertical="center"/>
    </xf>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71" fillId="7" borderId="298" applyNumberFormat="0" applyAlignment="0" applyProtection="0">
      <alignment vertical="center"/>
    </xf>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37" fillId="22" borderId="299" applyNumberFormat="0" applyFon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69" fillId="23" borderId="300" applyNumberForma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68" fillId="0" borderId="301" applyNumberFormat="0" applyFill="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234" fillId="0" borderId="301" applyNumberFormat="0" applyFill="0" applyAlignment="0" applyProtection="0"/>
    <xf numFmtId="0" fontId="232" fillId="33" borderId="300" applyNumberFormat="0" applyAlignment="0" applyProtection="0"/>
    <xf numFmtId="0" fontId="232" fillId="33" borderId="300" applyNumberFormat="0" applyAlignment="0" applyProtection="0"/>
    <xf numFmtId="0" fontId="71" fillId="7" borderId="298" applyNumberFormat="0" applyAlignment="0" applyProtection="0">
      <alignment vertical="center"/>
    </xf>
    <xf numFmtId="0" fontId="234" fillId="0" borderId="301" applyNumberFormat="0" applyFill="0" applyAlignment="0" applyProtection="0"/>
    <xf numFmtId="0" fontId="234" fillId="0" borderId="301" applyNumberFormat="0" applyFill="0" applyAlignment="0" applyProtection="0"/>
    <xf numFmtId="0" fontId="69" fillId="23" borderId="300" applyNumberFormat="0" applyAlignment="0" applyProtection="0">
      <alignment vertical="center"/>
    </xf>
    <xf numFmtId="0" fontId="68" fillId="0" borderId="301" applyNumberFormat="0" applyFill="0" applyAlignment="0" applyProtection="0">
      <alignment vertical="center"/>
    </xf>
    <xf numFmtId="0" fontId="64" fillId="23" borderId="298" applyNumberFormat="0" applyAlignment="0" applyProtection="0">
      <alignment vertical="center"/>
    </xf>
    <xf numFmtId="0" fontId="37" fillId="22" borderId="299" applyNumberFormat="0" applyFont="0" applyAlignment="0" applyProtection="0">
      <alignment vertical="center"/>
    </xf>
    <xf numFmtId="0" fontId="217" fillId="33" borderId="298"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22" fillId="58" borderId="298"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34" fillId="0" borderId="301" applyNumberFormat="0" applyFill="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232" fillId="33" borderId="300"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32" fillId="33" borderId="300" applyNumberFormat="0" applyAlignment="0" applyProtection="0"/>
    <xf numFmtId="0" fontId="222" fillId="58" borderId="298"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32" fillId="33" borderId="300"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58" fillId="73" borderId="299" applyNumberFormat="0" applyAlignment="0" applyProtection="0"/>
    <xf numFmtId="0" fontId="71" fillId="7" borderId="298" applyNumberFormat="0" applyAlignment="0" applyProtection="0">
      <alignment vertical="center"/>
    </xf>
    <xf numFmtId="0" fontId="58" fillId="73" borderId="299" applyNumberFormat="0" applyAlignment="0" applyProtection="0"/>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232" fillId="33" borderId="300" applyNumberFormat="0" applyAlignment="0" applyProtection="0"/>
    <xf numFmtId="0" fontId="58" fillId="73" borderId="299"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217" fillId="33" borderId="298"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34" fillId="0" borderId="301" applyNumberFormat="0" applyFill="0" applyAlignment="0" applyProtection="0"/>
    <xf numFmtId="0" fontId="217" fillId="33" borderId="298"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34" fillId="0" borderId="301" applyNumberFormat="0" applyFill="0" applyAlignment="0" applyProtection="0"/>
    <xf numFmtId="0" fontId="217" fillId="33" borderId="298"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64" fillId="23" borderId="298" applyNumberFormat="0" applyAlignment="0" applyProtection="0">
      <alignment vertical="center"/>
    </xf>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71" fillId="7" borderId="298" applyNumberFormat="0" applyAlignment="0" applyProtection="0">
      <alignment vertical="center"/>
    </xf>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37" fillId="22" borderId="299" applyNumberFormat="0" applyFon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69" fillId="23" borderId="300" applyNumberForma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68" fillId="0" borderId="301" applyNumberFormat="0" applyFill="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68" fillId="0" borderId="301" applyNumberFormat="0" applyFill="0" applyAlignment="0" applyProtection="0">
      <alignment vertical="center"/>
    </xf>
    <xf numFmtId="0" fontId="71" fillId="7" borderId="298" applyNumberFormat="0" applyAlignment="0" applyProtection="0">
      <alignment vertical="center"/>
    </xf>
    <xf numFmtId="0" fontId="64" fillId="23" borderId="298" applyNumberFormat="0" applyAlignment="0" applyProtection="0">
      <alignment vertical="center"/>
    </xf>
    <xf numFmtId="0" fontId="234" fillId="0" borderId="301" applyNumberFormat="0" applyFill="0" applyAlignment="0" applyProtection="0"/>
    <xf numFmtId="0" fontId="68" fillId="0" borderId="301" applyNumberFormat="0" applyFill="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234" fillId="0" borderId="301" applyNumberFormat="0" applyFill="0" applyAlignment="0" applyProtection="0"/>
    <xf numFmtId="0" fontId="71" fillId="7" borderId="298" applyNumberFormat="0" applyAlignment="0" applyProtection="0">
      <alignment vertical="center"/>
    </xf>
    <xf numFmtId="0" fontId="58" fillId="73" borderId="299" applyNumberFormat="0" applyAlignment="0" applyProtection="0"/>
    <xf numFmtId="0" fontId="232" fillId="33" borderId="300" applyNumberFormat="0" applyAlignment="0" applyProtection="0"/>
    <xf numFmtId="0" fontId="234" fillId="0" borderId="301" applyNumberFormat="0" applyFill="0" applyAlignment="0" applyProtection="0"/>
    <xf numFmtId="0" fontId="232" fillId="33" borderId="300"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22" fillId="58" borderId="298" applyNumberFormat="0" applyAlignment="0" applyProtection="0"/>
    <xf numFmtId="0" fontId="232" fillId="33" borderId="300" applyNumberFormat="0" applyAlignment="0" applyProtection="0"/>
    <xf numFmtId="0" fontId="37" fillId="22" borderId="299" applyNumberFormat="0" applyFont="0" applyAlignment="0" applyProtection="0">
      <alignment vertical="center"/>
    </xf>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217" fillId="33" borderId="298" applyNumberFormat="0" applyAlignment="0" applyProtection="0"/>
    <xf numFmtId="0" fontId="234" fillId="0" borderId="301" applyNumberFormat="0" applyFill="0" applyAlignment="0" applyProtection="0"/>
    <xf numFmtId="0" fontId="71" fillId="7" borderId="298" applyNumberFormat="0" applyAlignment="0" applyProtection="0">
      <alignment vertical="center"/>
    </xf>
    <xf numFmtId="0" fontId="69" fillId="23" borderId="300" applyNumberFormat="0" applyAlignment="0" applyProtection="0">
      <alignment vertical="center"/>
    </xf>
    <xf numFmtId="0" fontId="68" fillId="0" borderId="301" applyNumberFormat="0" applyFill="0" applyAlignment="0" applyProtection="0">
      <alignment vertical="center"/>
    </xf>
    <xf numFmtId="0" fontId="64" fillId="23" borderId="298" applyNumberFormat="0" applyAlignment="0" applyProtection="0">
      <alignment vertical="center"/>
    </xf>
    <xf numFmtId="0" fontId="37" fillId="22" borderId="299" applyNumberFormat="0" applyFont="0" applyAlignment="0" applyProtection="0">
      <alignment vertical="center"/>
    </xf>
    <xf numFmtId="0" fontId="217" fillId="33" borderId="298" applyNumberFormat="0" applyAlignment="0" applyProtection="0"/>
    <xf numFmtId="0" fontId="234" fillId="0" borderId="301" applyNumberFormat="0" applyFill="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71" fillId="7" borderId="298" applyNumberFormat="0" applyAlignment="0" applyProtection="0">
      <alignment vertical="center"/>
    </xf>
    <xf numFmtId="0" fontId="69" fillId="23" borderId="300" applyNumberFormat="0" applyAlignment="0" applyProtection="0">
      <alignment vertical="center"/>
    </xf>
    <xf numFmtId="0" fontId="68" fillId="0" borderId="301" applyNumberFormat="0" applyFill="0" applyAlignment="0" applyProtection="0">
      <alignment vertical="center"/>
    </xf>
    <xf numFmtId="0" fontId="64" fillId="23" borderId="298" applyNumberFormat="0" applyAlignment="0" applyProtection="0">
      <alignment vertical="center"/>
    </xf>
    <xf numFmtId="0" fontId="37" fillId="22" borderId="299" applyNumberFormat="0" applyFont="0" applyAlignment="0" applyProtection="0">
      <alignment vertical="center"/>
    </xf>
    <xf numFmtId="0" fontId="58" fillId="73" borderId="299" applyNumberFormat="0" applyAlignment="0" applyProtection="0"/>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232" fillId="33" borderId="300" applyNumberFormat="0" applyAlignment="0" applyProtection="0"/>
    <xf numFmtId="0" fontId="58" fillId="73" borderId="299" applyNumberFormat="0" applyAlignment="0" applyProtection="0"/>
    <xf numFmtId="0" fontId="71" fillId="7" borderId="298" applyNumberFormat="0" applyAlignment="0" applyProtection="0">
      <alignment vertical="center"/>
    </xf>
    <xf numFmtId="0" fontId="58" fillId="73" borderId="299" applyNumberFormat="0" applyAlignment="0" applyProtection="0"/>
    <xf numFmtId="0" fontId="69" fillId="23" borderId="300" applyNumberFormat="0" applyAlignment="0" applyProtection="0">
      <alignment vertical="center"/>
    </xf>
    <xf numFmtId="0" fontId="68" fillId="0" borderId="301" applyNumberFormat="0" applyFill="0" applyAlignment="0" applyProtection="0">
      <alignment vertical="center"/>
    </xf>
    <xf numFmtId="0" fontId="64" fillId="23" borderId="298" applyNumberFormat="0" applyAlignment="0" applyProtection="0">
      <alignment vertical="center"/>
    </xf>
    <xf numFmtId="0" fontId="37" fillId="22" borderId="299" applyNumberFormat="0" applyFont="0" applyAlignment="0" applyProtection="0">
      <alignment vertical="center"/>
    </xf>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232" fillId="33" borderId="300" applyNumberFormat="0" applyAlignment="0" applyProtection="0"/>
    <xf numFmtId="0" fontId="234" fillId="0" borderId="301" applyNumberFormat="0" applyFill="0" applyAlignment="0" applyProtection="0"/>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232" fillId="33" borderId="300" applyNumberFormat="0" applyAlignment="0" applyProtection="0"/>
    <xf numFmtId="0" fontId="232" fillId="33" borderId="300" applyNumberFormat="0" applyAlignment="0" applyProtection="0"/>
    <xf numFmtId="0" fontId="58" fillId="73" borderId="299" applyNumberFormat="0" applyAlignment="0" applyProtection="0"/>
    <xf numFmtId="0" fontId="58" fillId="73" borderId="299" applyNumberFormat="0" applyAlignment="0" applyProtection="0"/>
    <xf numFmtId="0" fontId="234" fillId="0" borderId="301" applyNumberFormat="0" applyFill="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58" fillId="73" borderId="299" applyNumberFormat="0" applyAlignment="0" applyProtection="0"/>
    <xf numFmtId="0" fontId="234" fillId="0" borderId="301" applyNumberFormat="0" applyFill="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17" fillId="33" borderId="298"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234" fillId="0" borderId="301" applyNumberFormat="0" applyFill="0" applyAlignment="0" applyProtection="0"/>
    <xf numFmtId="0" fontId="234" fillId="0" borderId="301" applyNumberFormat="0" applyFill="0" applyAlignment="0" applyProtection="0"/>
    <xf numFmtId="0" fontId="71" fillId="7" borderId="298" applyNumberFormat="0" applyAlignment="0" applyProtection="0">
      <alignment vertical="center"/>
    </xf>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222" fillId="58" borderId="298" applyNumberFormat="0" applyAlignment="0" applyProtection="0"/>
    <xf numFmtId="0" fontId="222" fillId="58" borderId="298" applyNumberFormat="0" applyAlignment="0" applyProtection="0"/>
    <xf numFmtId="0" fontId="232" fillId="33" borderId="300" applyNumberFormat="0" applyAlignment="0" applyProtection="0"/>
    <xf numFmtId="0" fontId="71" fillId="7" borderId="298" applyNumberFormat="0" applyAlignment="0" applyProtection="0">
      <alignment vertical="center"/>
    </xf>
    <xf numFmtId="0" fontId="69" fillId="23" borderId="300" applyNumberFormat="0" applyAlignment="0" applyProtection="0">
      <alignment vertical="center"/>
    </xf>
    <xf numFmtId="0" fontId="68" fillId="0" borderId="301" applyNumberFormat="0" applyFill="0" applyAlignment="0" applyProtection="0">
      <alignment vertical="center"/>
    </xf>
    <xf numFmtId="0" fontId="64" fillId="23" borderId="298" applyNumberFormat="0" applyAlignment="0" applyProtection="0">
      <alignment vertical="center"/>
    </xf>
    <xf numFmtId="0" fontId="222" fillId="58" borderId="298" applyNumberFormat="0" applyAlignment="0" applyProtection="0"/>
    <xf numFmtId="0" fontId="222" fillId="58" borderId="298"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71" fillId="7" borderId="298" applyNumberFormat="0" applyAlignment="0" applyProtection="0">
      <alignment vertical="center"/>
    </xf>
    <xf numFmtId="0" fontId="69" fillId="23" borderId="300" applyNumberFormat="0" applyAlignment="0" applyProtection="0">
      <alignment vertical="center"/>
    </xf>
    <xf numFmtId="0" fontId="68" fillId="0" borderId="301" applyNumberFormat="0" applyFill="0" applyAlignment="0" applyProtection="0">
      <alignment vertical="center"/>
    </xf>
    <xf numFmtId="0" fontId="64" fillId="23" borderId="298" applyNumberFormat="0" applyAlignment="0" applyProtection="0">
      <alignment vertical="center"/>
    </xf>
    <xf numFmtId="0" fontId="37" fillId="22" borderId="299" applyNumberFormat="0" applyFont="0" applyAlignment="0" applyProtection="0">
      <alignment vertical="center"/>
    </xf>
    <xf numFmtId="0" fontId="232" fillId="33" borderId="300" applyNumberFormat="0" applyAlignment="0" applyProtection="0"/>
    <xf numFmtId="0" fontId="232" fillId="33" borderId="300"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69" fillId="23" borderId="300" applyNumberFormat="0" applyAlignment="0" applyProtection="0">
      <alignment vertical="center"/>
    </xf>
    <xf numFmtId="0" fontId="37" fillId="22" borderId="299" applyNumberFormat="0" applyFont="0" applyAlignment="0" applyProtection="0">
      <alignment vertical="center"/>
    </xf>
    <xf numFmtId="0" fontId="68" fillId="0" borderId="301" applyNumberFormat="0" applyFill="0" applyAlignment="0" applyProtection="0">
      <alignment vertical="center"/>
    </xf>
    <xf numFmtId="0" fontId="217" fillId="33" borderId="298" applyNumberFormat="0" applyAlignment="0" applyProtection="0"/>
    <xf numFmtId="0" fontId="69" fillId="23" borderId="300" applyNumberFormat="0" applyAlignment="0" applyProtection="0">
      <alignment vertical="center"/>
    </xf>
    <xf numFmtId="0" fontId="37" fillId="22" borderId="299" applyNumberFormat="0" applyFon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69" fillId="23" borderId="300" applyNumberFormat="0" applyAlignment="0" applyProtection="0">
      <alignment vertical="center"/>
    </xf>
    <xf numFmtId="0" fontId="68" fillId="0" borderId="301" applyNumberFormat="0" applyFill="0" applyAlignment="0" applyProtection="0">
      <alignment vertical="center"/>
    </xf>
    <xf numFmtId="0" fontId="222" fillId="58" borderId="298" applyNumberFormat="0" applyAlignment="0" applyProtection="0"/>
    <xf numFmtId="0" fontId="232" fillId="33" borderId="300" applyNumberFormat="0" applyAlignment="0" applyProtection="0"/>
    <xf numFmtId="0" fontId="234" fillId="0" borderId="301" applyNumberFormat="0" applyFill="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232" fillId="33" borderId="300" applyNumberFormat="0" applyAlignment="0" applyProtection="0"/>
    <xf numFmtId="0" fontId="234" fillId="0" borderId="301" applyNumberFormat="0" applyFill="0" applyAlignment="0" applyProtection="0"/>
    <xf numFmtId="0" fontId="64" fillId="23" borderId="298" applyNumberFormat="0" applyAlignment="0" applyProtection="0">
      <alignment vertical="center"/>
    </xf>
    <xf numFmtId="0" fontId="37" fillId="22" borderId="299" applyNumberFormat="0" applyFont="0" applyAlignment="0" applyProtection="0">
      <alignment vertical="center"/>
    </xf>
    <xf numFmtId="0" fontId="71" fillId="7" borderId="298" applyNumberFormat="0" applyAlignment="0" applyProtection="0">
      <alignment vertical="center"/>
    </xf>
    <xf numFmtId="0" fontId="64" fillId="23" borderId="298" applyNumberFormat="0" applyAlignment="0" applyProtection="0">
      <alignment vertical="center"/>
    </xf>
    <xf numFmtId="0" fontId="69" fillId="23" borderId="300" applyNumberFormat="0" applyAlignment="0" applyProtection="0">
      <alignment vertical="center"/>
    </xf>
    <xf numFmtId="0" fontId="37" fillId="22" borderId="299" applyNumberFormat="0" applyFont="0" applyAlignment="0" applyProtection="0">
      <alignment vertical="center"/>
    </xf>
    <xf numFmtId="0" fontId="71" fillId="7" borderId="298" applyNumberFormat="0" applyAlignment="0" applyProtection="0">
      <alignment vertical="center"/>
    </xf>
    <xf numFmtId="0" fontId="64" fillId="23" borderId="298" applyNumberForma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58" fillId="73" borderId="299" applyNumberFormat="0" applyAlignment="0" applyProtection="0"/>
    <xf numFmtId="0" fontId="232" fillId="33" borderId="300" applyNumberFormat="0" applyAlignment="0" applyProtection="0"/>
    <xf numFmtId="0" fontId="234" fillId="0" borderId="301" applyNumberFormat="0" applyFill="0" applyAlignment="0" applyProtection="0"/>
    <xf numFmtId="0" fontId="58" fillId="73" borderId="299"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8" fillId="73" borderId="299"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71" fillId="7" borderId="298" applyNumberFormat="0" applyAlignment="0" applyProtection="0">
      <alignment vertical="center"/>
    </xf>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58" fillId="73" borderId="299"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234" fillId="0" borderId="301" applyNumberFormat="0" applyFill="0" applyAlignment="0" applyProtection="0"/>
    <xf numFmtId="0" fontId="234" fillId="0" borderId="301" applyNumberFormat="0" applyFill="0" applyAlignment="0" applyProtection="0"/>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34" fillId="0" borderId="301" applyNumberFormat="0" applyFill="0" applyAlignment="0" applyProtection="0"/>
    <xf numFmtId="0" fontId="234" fillId="0" borderId="301" applyNumberFormat="0" applyFill="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234" fillId="0" borderId="301" applyNumberFormat="0" applyFill="0" applyAlignment="0" applyProtection="0"/>
    <xf numFmtId="0" fontId="234" fillId="0" borderId="301" applyNumberFormat="0" applyFill="0" applyAlignment="0" applyProtection="0"/>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22" fillId="58" borderId="298" applyNumberFormat="0" applyAlignment="0" applyProtection="0"/>
    <xf numFmtId="0" fontId="222" fillId="58" borderId="298"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64" fillId="23" borderId="298" applyNumberFormat="0" applyAlignment="0" applyProtection="0">
      <alignment vertical="center"/>
    </xf>
    <xf numFmtId="0" fontId="71" fillId="7" borderId="298" applyNumberFormat="0" applyAlignment="0" applyProtection="0">
      <alignment vertical="center"/>
    </xf>
    <xf numFmtId="0" fontId="37" fillId="0" borderId="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9" fillId="0" borderId="0">
      <alignment vertical="center"/>
    </xf>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22" fillId="58" borderId="302" applyNumberFormat="0" applyAlignment="0" applyProtection="0"/>
    <xf numFmtId="0" fontId="9" fillId="0" borderId="0">
      <alignment vertical="center"/>
    </xf>
    <xf numFmtId="0" fontId="222" fillId="58" borderId="302"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17" fillId="33" borderId="302"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34" fillId="0" borderId="305" applyNumberFormat="0" applyFill="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58" fillId="73" borderId="303"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64" fillId="23"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69" fillId="23" borderId="304"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68" fillId="0" borderId="305" applyNumberFormat="0" applyFill="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17" fillId="33" borderId="302"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34" fillId="0" borderId="305" applyNumberFormat="0" applyFill="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58" fillId="73" borderId="303"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64" fillId="23"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69" fillId="23" borderId="304"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68" fillId="0" borderId="305" applyNumberFormat="0" applyFill="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68" fillId="0" borderId="305" applyNumberFormat="0" applyFill="0" applyAlignment="0" applyProtection="0">
      <alignment vertical="center"/>
    </xf>
    <xf numFmtId="0" fontId="71" fillId="7" borderId="302" applyNumberFormat="0" applyAlignment="0" applyProtection="0">
      <alignment vertical="center"/>
    </xf>
    <xf numFmtId="0" fontId="64" fillId="23" borderId="302" applyNumberFormat="0" applyAlignment="0" applyProtection="0">
      <alignment vertical="center"/>
    </xf>
    <xf numFmtId="0" fontId="234" fillId="0" borderId="305" applyNumberFormat="0" applyFill="0" applyAlignment="0" applyProtection="0"/>
    <xf numFmtId="0" fontId="68" fillId="0" borderId="305" applyNumberFormat="0" applyFill="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34" fillId="0" borderId="305" applyNumberFormat="0" applyFill="0" applyAlignment="0" applyProtection="0"/>
    <xf numFmtId="0" fontId="71" fillId="7" borderId="302" applyNumberFormat="0" applyAlignment="0" applyProtection="0">
      <alignment vertical="center"/>
    </xf>
    <xf numFmtId="0" fontId="58" fillId="73" borderId="303" applyNumberFormat="0" applyAlignment="0" applyProtection="0"/>
    <xf numFmtId="0" fontId="232" fillId="33" borderId="304" applyNumberFormat="0" applyAlignment="0" applyProtection="0"/>
    <xf numFmtId="0" fontId="234" fillId="0" borderId="305" applyNumberFormat="0" applyFill="0" applyAlignment="0" applyProtection="0"/>
    <xf numFmtId="0" fontId="232" fillId="33" borderId="304"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22" fillId="58" borderId="302"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17" fillId="33" borderId="302" applyNumberFormat="0" applyAlignment="0" applyProtection="0"/>
    <xf numFmtId="0" fontId="234" fillId="0" borderId="305" applyNumberFormat="0" applyFill="0" applyAlignment="0" applyProtection="0"/>
    <xf numFmtId="0" fontId="71" fillId="7" borderId="302" applyNumberFormat="0" applyAlignment="0" applyProtection="0">
      <alignment vertical="center"/>
    </xf>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17" fillId="33" borderId="302"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58" fillId="73" borderId="303"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58" fillId="73" borderId="303"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234" fillId="0" borderId="305" applyNumberFormat="0" applyFill="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69" fillId="23" borderId="304" applyNumberFormat="0" applyAlignment="0" applyProtection="0">
      <alignment vertical="center"/>
    </xf>
    <xf numFmtId="0" fontId="37" fillId="22" borderId="303" applyNumberFormat="0" applyFont="0" applyAlignment="0" applyProtection="0">
      <alignment vertical="center"/>
    </xf>
    <xf numFmtId="0" fontId="68" fillId="0" borderId="305" applyNumberFormat="0" applyFill="0" applyAlignment="0" applyProtection="0">
      <alignment vertical="center"/>
    </xf>
    <xf numFmtId="0" fontId="217" fillId="33" borderId="302" applyNumberFormat="0" applyAlignment="0" applyProtection="0"/>
    <xf numFmtId="0" fontId="69" fillId="23" borderId="304" applyNumberFormat="0" applyAlignment="0" applyProtection="0">
      <alignment vertical="center"/>
    </xf>
    <xf numFmtId="0" fontId="37" fillId="22" borderId="303" applyNumberFormat="0" applyFon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69" fillId="23" borderId="304" applyNumberFormat="0" applyAlignment="0" applyProtection="0">
      <alignment vertical="center"/>
    </xf>
    <xf numFmtId="0" fontId="68" fillId="0" borderId="305" applyNumberFormat="0" applyFill="0" applyAlignment="0" applyProtection="0">
      <alignment vertical="center"/>
    </xf>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64" fillId="23" borderId="302" applyNumberFormat="0" applyAlignment="0" applyProtection="0">
      <alignment vertical="center"/>
    </xf>
    <xf numFmtId="0" fontId="37" fillId="22" borderId="303" applyNumberFormat="0" applyFont="0" applyAlignment="0" applyProtection="0">
      <alignment vertical="center"/>
    </xf>
    <xf numFmtId="0" fontId="71" fillId="7" borderId="302" applyNumberFormat="0" applyAlignment="0" applyProtection="0">
      <alignment vertical="center"/>
    </xf>
    <xf numFmtId="0" fontId="64" fillId="23" borderId="302" applyNumberFormat="0" applyAlignment="0" applyProtection="0">
      <alignment vertical="center"/>
    </xf>
    <xf numFmtId="0" fontId="69" fillId="23" borderId="304" applyNumberFormat="0" applyAlignment="0" applyProtection="0">
      <alignment vertical="center"/>
    </xf>
    <xf numFmtId="0" fontId="37" fillId="22" borderId="303" applyNumberFormat="0" applyFont="0" applyAlignment="0" applyProtection="0">
      <alignment vertical="center"/>
    </xf>
    <xf numFmtId="0" fontId="71" fillId="7" borderId="302" applyNumberFormat="0" applyAlignment="0" applyProtection="0">
      <alignment vertical="center"/>
    </xf>
    <xf numFmtId="0" fontId="64" fillId="23"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232" fillId="33" borderId="304" applyNumberFormat="0" applyAlignment="0" applyProtection="0"/>
    <xf numFmtId="0" fontId="234" fillId="0" borderId="305" applyNumberFormat="0" applyFill="0" applyAlignment="0" applyProtection="0"/>
    <xf numFmtId="0" fontId="58" fillId="73" borderId="303"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73" borderId="303"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22" fillId="58" borderId="302" applyNumberFormat="0" applyAlignment="0" applyProtection="0"/>
    <xf numFmtId="0" fontId="222" fillId="58"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64" fillId="23" borderId="302"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17" fillId="33" borderId="302"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34" fillId="0" borderId="305" applyNumberFormat="0" applyFill="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58" fillId="73" borderId="303"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17" fillId="33" borderId="302"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34" fillId="0" borderId="305" applyNumberFormat="0" applyFill="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58" fillId="73" borderId="303"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64" fillId="23"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69" fillId="23" borderId="304"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68" fillId="0" borderId="305" applyNumberFormat="0" applyFill="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17" fillId="33" borderId="302"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34" fillId="0" borderId="305" applyNumberFormat="0" applyFill="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58" fillId="73" borderId="303"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64" fillId="23"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69" fillId="23" borderId="304"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68" fillId="0" borderId="305" applyNumberFormat="0" applyFill="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68" fillId="0" borderId="305" applyNumberFormat="0" applyFill="0" applyAlignment="0" applyProtection="0">
      <alignment vertical="center"/>
    </xf>
    <xf numFmtId="0" fontId="71" fillId="7" borderId="302" applyNumberFormat="0" applyAlignment="0" applyProtection="0">
      <alignment vertical="center"/>
    </xf>
    <xf numFmtId="0" fontId="64" fillId="23" borderId="302" applyNumberFormat="0" applyAlignment="0" applyProtection="0">
      <alignment vertical="center"/>
    </xf>
    <xf numFmtId="0" fontId="234" fillId="0" borderId="305" applyNumberFormat="0" applyFill="0" applyAlignment="0" applyProtection="0"/>
    <xf numFmtId="0" fontId="68" fillId="0" borderId="305" applyNumberFormat="0" applyFill="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34" fillId="0" borderId="305" applyNumberFormat="0" applyFill="0" applyAlignment="0" applyProtection="0"/>
    <xf numFmtId="0" fontId="71" fillId="7" borderId="302" applyNumberFormat="0" applyAlignment="0" applyProtection="0">
      <alignment vertical="center"/>
    </xf>
    <xf numFmtId="0" fontId="58" fillId="73" borderId="303" applyNumberFormat="0" applyAlignment="0" applyProtection="0"/>
    <xf numFmtId="0" fontId="232" fillId="33" borderId="304" applyNumberFormat="0" applyAlignment="0" applyProtection="0"/>
    <xf numFmtId="0" fontId="234" fillId="0" borderId="305" applyNumberFormat="0" applyFill="0" applyAlignment="0" applyProtection="0"/>
    <xf numFmtId="0" fontId="232" fillId="33" borderId="304"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22" fillId="58" borderId="302"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17" fillId="33" borderId="302" applyNumberFormat="0" applyAlignment="0" applyProtection="0"/>
    <xf numFmtId="0" fontId="234" fillId="0" borderId="305" applyNumberFormat="0" applyFill="0" applyAlignment="0" applyProtection="0"/>
    <xf numFmtId="0" fontId="71" fillId="7" borderId="302" applyNumberFormat="0" applyAlignment="0" applyProtection="0">
      <alignment vertical="center"/>
    </xf>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17" fillId="33" borderId="302"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58" fillId="73" borderId="303"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58" fillId="73" borderId="303"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234" fillId="0" borderId="305" applyNumberFormat="0" applyFill="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69" fillId="23" borderId="304" applyNumberFormat="0" applyAlignment="0" applyProtection="0">
      <alignment vertical="center"/>
    </xf>
    <xf numFmtId="0" fontId="37" fillId="22" borderId="303" applyNumberFormat="0" applyFont="0" applyAlignment="0" applyProtection="0">
      <alignment vertical="center"/>
    </xf>
    <xf numFmtId="0" fontId="68" fillId="0" borderId="305" applyNumberFormat="0" applyFill="0" applyAlignment="0" applyProtection="0">
      <alignment vertical="center"/>
    </xf>
    <xf numFmtId="0" fontId="217" fillId="33" borderId="302" applyNumberFormat="0" applyAlignment="0" applyProtection="0"/>
    <xf numFmtId="0" fontId="69" fillId="23" borderId="304" applyNumberFormat="0" applyAlignment="0" applyProtection="0">
      <alignment vertical="center"/>
    </xf>
    <xf numFmtId="0" fontId="37" fillId="22" borderId="303" applyNumberFormat="0" applyFon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69" fillId="23" borderId="304" applyNumberFormat="0" applyAlignment="0" applyProtection="0">
      <alignment vertical="center"/>
    </xf>
    <xf numFmtId="0" fontId="68" fillId="0" borderId="305" applyNumberFormat="0" applyFill="0" applyAlignment="0" applyProtection="0">
      <alignment vertical="center"/>
    </xf>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64" fillId="23" borderId="302" applyNumberFormat="0" applyAlignment="0" applyProtection="0">
      <alignment vertical="center"/>
    </xf>
    <xf numFmtId="0" fontId="37" fillId="22" borderId="303" applyNumberFormat="0" applyFont="0" applyAlignment="0" applyProtection="0">
      <alignment vertical="center"/>
    </xf>
    <xf numFmtId="0" fontId="71" fillId="7" borderId="302" applyNumberFormat="0" applyAlignment="0" applyProtection="0">
      <alignment vertical="center"/>
    </xf>
    <xf numFmtId="0" fontId="64" fillId="23" borderId="302" applyNumberFormat="0" applyAlignment="0" applyProtection="0">
      <alignment vertical="center"/>
    </xf>
    <xf numFmtId="0" fontId="69" fillId="23" borderId="304" applyNumberFormat="0" applyAlignment="0" applyProtection="0">
      <alignment vertical="center"/>
    </xf>
    <xf numFmtId="0" fontId="37" fillId="22" borderId="303" applyNumberFormat="0" applyFont="0" applyAlignment="0" applyProtection="0">
      <alignment vertical="center"/>
    </xf>
    <xf numFmtId="0" fontId="71" fillId="7" borderId="302" applyNumberFormat="0" applyAlignment="0" applyProtection="0">
      <alignment vertical="center"/>
    </xf>
    <xf numFmtId="0" fontId="64" fillId="23"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232" fillId="33" borderId="304" applyNumberFormat="0" applyAlignment="0" applyProtection="0"/>
    <xf numFmtId="0" fontId="234" fillId="0" borderId="305" applyNumberFormat="0" applyFill="0" applyAlignment="0" applyProtection="0"/>
    <xf numFmtId="0" fontId="58" fillId="73" borderId="303"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73" borderId="303"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64" fillId="23" borderId="302" applyNumberFormat="0" applyAlignment="0" applyProtection="0">
      <alignment vertical="center"/>
    </xf>
    <xf numFmtId="0" fontId="71" fillId="7" borderId="302" applyNumberFormat="0" applyAlignment="0" applyProtection="0">
      <alignment vertical="center"/>
    </xf>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64" fillId="23"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69" fillId="23" borderId="304"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68" fillId="0" borderId="305" applyNumberFormat="0" applyFill="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9" fillId="0" borderId="0">
      <alignment vertical="center"/>
    </xf>
    <xf numFmtId="0" fontId="9" fillId="0" borderId="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17" fillId="33" borderId="302"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34" fillId="0" borderId="305" applyNumberFormat="0" applyFill="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9" fillId="0" borderId="0">
      <alignment vertical="center"/>
    </xf>
    <xf numFmtId="0" fontId="9" fillId="0" borderId="0">
      <alignment vertical="center"/>
    </xf>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58" fillId="73" borderId="303"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9" fillId="0" borderId="0">
      <alignment vertical="center"/>
    </xf>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64" fillId="23"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69" fillId="23" borderId="304"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68" fillId="0" borderId="305" applyNumberFormat="0" applyFill="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17" fillId="33" borderId="302"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34" fillId="0" borderId="305" applyNumberFormat="0" applyFill="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58" fillId="73" borderId="303"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64" fillId="23"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69" fillId="23" borderId="304"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68" fillId="0" borderId="305" applyNumberFormat="0" applyFill="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68" fillId="0" borderId="305" applyNumberFormat="0" applyFill="0" applyAlignment="0" applyProtection="0">
      <alignment vertical="center"/>
    </xf>
    <xf numFmtId="0" fontId="71" fillId="7" borderId="302" applyNumberFormat="0" applyAlignment="0" applyProtection="0">
      <alignment vertical="center"/>
    </xf>
    <xf numFmtId="0" fontId="64" fillId="23" borderId="302" applyNumberFormat="0" applyAlignment="0" applyProtection="0">
      <alignment vertical="center"/>
    </xf>
    <xf numFmtId="0" fontId="234" fillId="0" borderId="305" applyNumberFormat="0" applyFill="0" applyAlignment="0" applyProtection="0"/>
    <xf numFmtId="0" fontId="68" fillId="0" borderId="305" applyNumberFormat="0" applyFill="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34" fillId="0" borderId="305" applyNumberFormat="0" applyFill="0" applyAlignment="0" applyProtection="0"/>
    <xf numFmtId="0" fontId="71" fillId="7" borderId="302" applyNumberFormat="0" applyAlignment="0" applyProtection="0">
      <alignment vertical="center"/>
    </xf>
    <xf numFmtId="0" fontId="58" fillId="73" borderId="303" applyNumberFormat="0" applyAlignment="0" applyProtection="0"/>
    <xf numFmtId="0" fontId="232" fillId="33" borderId="304" applyNumberFormat="0" applyAlignment="0" applyProtection="0"/>
    <xf numFmtId="0" fontId="234" fillId="0" borderId="305" applyNumberFormat="0" applyFill="0" applyAlignment="0" applyProtection="0"/>
    <xf numFmtId="0" fontId="232" fillId="33" borderId="304"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22" fillId="58" borderId="302"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17" fillId="33" borderId="302" applyNumberFormat="0" applyAlignment="0" applyProtection="0"/>
    <xf numFmtId="0" fontId="234" fillId="0" borderId="305" applyNumberFormat="0" applyFill="0" applyAlignment="0" applyProtection="0"/>
    <xf numFmtId="0" fontId="71" fillId="7" borderId="302" applyNumberFormat="0" applyAlignment="0" applyProtection="0">
      <alignment vertical="center"/>
    </xf>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17" fillId="33" borderId="302"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58" fillId="73" borderId="303"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58" fillId="73" borderId="303"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234" fillId="0" borderId="305" applyNumberFormat="0" applyFill="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69" fillId="23" borderId="304" applyNumberFormat="0" applyAlignment="0" applyProtection="0">
      <alignment vertical="center"/>
    </xf>
    <xf numFmtId="0" fontId="37" fillId="22" borderId="303" applyNumberFormat="0" applyFont="0" applyAlignment="0" applyProtection="0">
      <alignment vertical="center"/>
    </xf>
    <xf numFmtId="0" fontId="68" fillId="0" borderId="305" applyNumberFormat="0" applyFill="0" applyAlignment="0" applyProtection="0">
      <alignment vertical="center"/>
    </xf>
    <xf numFmtId="0" fontId="217" fillId="33" borderId="302" applyNumberFormat="0" applyAlignment="0" applyProtection="0"/>
    <xf numFmtId="0" fontId="69" fillId="23" borderId="304" applyNumberFormat="0" applyAlignment="0" applyProtection="0">
      <alignment vertical="center"/>
    </xf>
    <xf numFmtId="0" fontId="37" fillId="22" borderId="303" applyNumberFormat="0" applyFon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69" fillId="23" borderId="304" applyNumberFormat="0" applyAlignment="0" applyProtection="0">
      <alignment vertical="center"/>
    </xf>
    <xf numFmtId="0" fontId="68" fillId="0" borderId="305" applyNumberFormat="0" applyFill="0" applyAlignment="0" applyProtection="0">
      <alignment vertical="center"/>
    </xf>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64" fillId="23" borderId="302" applyNumberFormat="0" applyAlignment="0" applyProtection="0">
      <alignment vertical="center"/>
    </xf>
    <xf numFmtId="0" fontId="37" fillId="22" borderId="303" applyNumberFormat="0" applyFont="0" applyAlignment="0" applyProtection="0">
      <alignment vertical="center"/>
    </xf>
    <xf numFmtId="0" fontId="71" fillId="7" borderId="302" applyNumberFormat="0" applyAlignment="0" applyProtection="0">
      <alignment vertical="center"/>
    </xf>
    <xf numFmtId="0" fontId="64" fillId="23" borderId="302" applyNumberFormat="0" applyAlignment="0" applyProtection="0">
      <alignment vertical="center"/>
    </xf>
    <xf numFmtId="0" fontId="69" fillId="23" borderId="304" applyNumberFormat="0" applyAlignment="0" applyProtection="0">
      <alignment vertical="center"/>
    </xf>
    <xf numFmtId="0" fontId="37" fillId="22" borderId="303" applyNumberFormat="0" applyFont="0" applyAlignment="0" applyProtection="0">
      <alignment vertical="center"/>
    </xf>
    <xf numFmtId="0" fontId="71" fillId="7" borderId="302" applyNumberFormat="0" applyAlignment="0" applyProtection="0">
      <alignment vertical="center"/>
    </xf>
    <xf numFmtId="0" fontId="64" fillId="23"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232" fillId="33" borderId="304" applyNumberFormat="0" applyAlignment="0" applyProtection="0"/>
    <xf numFmtId="0" fontId="234" fillId="0" borderId="305" applyNumberFormat="0" applyFill="0" applyAlignment="0" applyProtection="0"/>
    <xf numFmtId="0" fontId="58" fillId="73" borderId="303"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73" borderId="303"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22" fillId="58" borderId="302" applyNumberFormat="0" applyAlignment="0" applyProtection="0"/>
    <xf numFmtId="0" fontId="222" fillId="58"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64" fillId="23" borderId="302"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alignment vertical="center"/>
    </xf>
    <xf numFmtId="0" fontId="37" fillId="22" borderId="412" applyNumberFormat="0" applyFont="0" applyAlignment="0" applyProtection="0">
      <alignment vertical="center"/>
    </xf>
    <xf numFmtId="0" fontId="64" fillId="23" borderId="411" applyNumberFormat="0" applyAlignment="0" applyProtection="0">
      <alignment vertical="center"/>
    </xf>
    <xf numFmtId="0" fontId="68" fillId="0" borderId="414" applyNumberFormat="0" applyFill="0" applyAlignment="0" applyProtection="0">
      <alignment vertical="center"/>
    </xf>
    <xf numFmtId="0" fontId="69" fillId="23" borderId="413" applyNumberFormat="0" applyAlignment="0" applyProtection="0">
      <alignment vertical="center"/>
    </xf>
    <xf numFmtId="0" fontId="71" fillId="7" borderId="411"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17" fillId="33" borderId="416"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34" fillId="0" borderId="417" applyNumberFormat="0" applyFill="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58" fillId="73" borderId="415"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64" fillId="23"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69" fillId="23" borderId="418"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68" fillId="0" borderId="417" applyNumberFormat="0" applyFill="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17" fillId="33" borderId="416"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34" fillId="0" borderId="417" applyNumberFormat="0" applyFill="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58" fillId="73" borderId="415"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64" fillId="23"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69" fillId="23" borderId="418"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68" fillId="0" borderId="417" applyNumberFormat="0" applyFill="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68" fillId="0" borderId="417" applyNumberFormat="0" applyFill="0" applyAlignment="0" applyProtection="0">
      <alignment vertical="center"/>
    </xf>
    <xf numFmtId="0" fontId="71" fillId="7" borderId="416" applyNumberFormat="0" applyAlignment="0" applyProtection="0">
      <alignment vertical="center"/>
    </xf>
    <xf numFmtId="0" fontId="64" fillId="23" borderId="416" applyNumberFormat="0" applyAlignment="0" applyProtection="0">
      <alignment vertical="center"/>
    </xf>
    <xf numFmtId="0" fontId="234" fillId="0" borderId="417" applyNumberFormat="0" applyFill="0" applyAlignment="0" applyProtection="0"/>
    <xf numFmtId="0" fontId="68" fillId="0" borderId="417" applyNumberFormat="0" applyFill="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34" fillId="0" borderId="417" applyNumberFormat="0" applyFill="0" applyAlignment="0" applyProtection="0"/>
    <xf numFmtId="0" fontId="71" fillId="7" borderId="416" applyNumberFormat="0" applyAlignment="0" applyProtection="0">
      <alignment vertical="center"/>
    </xf>
    <xf numFmtId="0" fontId="58" fillId="73" borderId="415" applyNumberFormat="0" applyAlignment="0" applyProtection="0"/>
    <xf numFmtId="0" fontId="232" fillId="33" borderId="418" applyNumberFormat="0" applyAlignment="0" applyProtection="0"/>
    <xf numFmtId="0" fontId="234" fillId="0" borderId="417" applyNumberFormat="0" applyFill="0" applyAlignment="0" applyProtection="0"/>
    <xf numFmtId="0" fontId="232" fillId="33" borderId="418"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22" fillId="58" borderId="416"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17" fillId="33" borderId="416" applyNumberFormat="0" applyAlignment="0" applyProtection="0"/>
    <xf numFmtId="0" fontId="234" fillId="0" borderId="417" applyNumberFormat="0" applyFill="0" applyAlignment="0" applyProtection="0"/>
    <xf numFmtId="0" fontId="71" fillId="7" borderId="416" applyNumberFormat="0" applyAlignment="0" applyProtection="0">
      <alignment vertical="center"/>
    </xf>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17" fillId="33" borderId="416"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58" fillId="73" borderId="415"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58" fillId="73" borderId="415"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234" fillId="0" borderId="417" applyNumberFormat="0" applyFill="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69" fillId="23" borderId="418" applyNumberFormat="0" applyAlignment="0" applyProtection="0">
      <alignment vertical="center"/>
    </xf>
    <xf numFmtId="0" fontId="37" fillId="22" borderId="415" applyNumberFormat="0" applyFont="0" applyAlignment="0" applyProtection="0">
      <alignment vertical="center"/>
    </xf>
    <xf numFmtId="0" fontId="68" fillId="0" borderId="417" applyNumberFormat="0" applyFill="0" applyAlignment="0" applyProtection="0">
      <alignment vertical="center"/>
    </xf>
    <xf numFmtId="0" fontId="217" fillId="33" borderId="416" applyNumberFormat="0" applyAlignment="0" applyProtection="0"/>
    <xf numFmtId="0" fontId="69" fillId="23" borderId="418" applyNumberFormat="0" applyAlignment="0" applyProtection="0">
      <alignment vertical="center"/>
    </xf>
    <xf numFmtId="0" fontId="37" fillId="22" borderId="415" applyNumberFormat="0" applyFon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69" fillId="23" borderId="418" applyNumberFormat="0" applyAlignment="0" applyProtection="0">
      <alignment vertical="center"/>
    </xf>
    <xf numFmtId="0" fontId="68" fillId="0" borderId="417" applyNumberFormat="0" applyFill="0" applyAlignment="0" applyProtection="0">
      <alignment vertical="center"/>
    </xf>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64" fillId="23" borderId="416" applyNumberFormat="0" applyAlignment="0" applyProtection="0">
      <alignment vertical="center"/>
    </xf>
    <xf numFmtId="0" fontId="37" fillId="22" borderId="415" applyNumberFormat="0" applyFont="0" applyAlignment="0" applyProtection="0">
      <alignment vertical="center"/>
    </xf>
    <xf numFmtId="0" fontId="71" fillId="7" borderId="416" applyNumberFormat="0" applyAlignment="0" applyProtection="0">
      <alignment vertical="center"/>
    </xf>
    <xf numFmtId="0" fontId="64" fillId="23" borderId="416" applyNumberFormat="0" applyAlignment="0" applyProtection="0">
      <alignment vertical="center"/>
    </xf>
    <xf numFmtId="0" fontId="69" fillId="23" borderId="418" applyNumberFormat="0" applyAlignment="0" applyProtection="0">
      <alignment vertical="center"/>
    </xf>
    <xf numFmtId="0" fontId="37" fillId="22" borderId="415" applyNumberFormat="0" applyFont="0" applyAlignment="0" applyProtection="0">
      <alignment vertical="center"/>
    </xf>
    <xf numFmtId="0" fontId="71" fillId="7" borderId="416" applyNumberFormat="0" applyAlignment="0" applyProtection="0">
      <alignment vertical="center"/>
    </xf>
    <xf numFmtId="0" fontId="64" fillId="23"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232" fillId="33" borderId="418" applyNumberFormat="0" applyAlignment="0" applyProtection="0"/>
    <xf numFmtId="0" fontId="234" fillId="0" borderId="417" applyNumberFormat="0" applyFill="0" applyAlignment="0" applyProtection="0"/>
    <xf numFmtId="0" fontId="58" fillId="73" borderId="415"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73" borderId="415"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22" fillId="58" borderId="416" applyNumberFormat="0" applyAlignment="0" applyProtection="0"/>
    <xf numFmtId="0" fontId="222" fillId="58"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64" fillId="23" borderId="416"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17" fillId="33" borderId="416"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34" fillId="0" borderId="417" applyNumberFormat="0" applyFill="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58" fillId="73" borderId="415"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17" fillId="33" borderId="416"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34" fillId="0" borderId="417" applyNumberFormat="0" applyFill="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58" fillId="73" borderId="415"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64" fillId="23"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69" fillId="23" borderId="418"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68" fillId="0" borderId="417" applyNumberFormat="0" applyFill="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17" fillId="33" borderId="416"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34" fillId="0" borderId="417" applyNumberFormat="0" applyFill="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58" fillId="73" borderId="415"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64" fillId="23"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69" fillId="23" borderId="418"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68" fillId="0" borderId="417" applyNumberFormat="0" applyFill="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68" fillId="0" borderId="417" applyNumberFormat="0" applyFill="0" applyAlignment="0" applyProtection="0">
      <alignment vertical="center"/>
    </xf>
    <xf numFmtId="0" fontId="71" fillId="7" borderId="416" applyNumberFormat="0" applyAlignment="0" applyProtection="0">
      <alignment vertical="center"/>
    </xf>
    <xf numFmtId="0" fontId="64" fillId="23" borderId="416" applyNumberFormat="0" applyAlignment="0" applyProtection="0">
      <alignment vertical="center"/>
    </xf>
    <xf numFmtId="0" fontId="234" fillId="0" borderId="417" applyNumberFormat="0" applyFill="0" applyAlignment="0" applyProtection="0"/>
    <xf numFmtId="0" fontId="68" fillId="0" borderId="417" applyNumberFormat="0" applyFill="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34" fillId="0" borderId="417" applyNumberFormat="0" applyFill="0" applyAlignment="0" applyProtection="0"/>
    <xf numFmtId="0" fontId="71" fillId="7" borderId="416" applyNumberFormat="0" applyAlignment="0" applyProtection="0">
      <alignment vertical="center"/>
    </xf>
    <xf numFmtId="0" fontId="58" fillId="73" borderId="415" applyNumberFormat="0" applyAlignment="0" applyProtection="0"/>
    <xf numFmtId="0" fontId="232" fillId="33" borderId="418" applyNumberFormat="0" applyAlignment="0" applyProtection="0"/>
    <xf numFmtId="0" fontId="234" fillId="0" borderId="417" applyNumberFormat="0" applyFill="0" applyAlignment="0" applyProtection="0"/>
    <xf numFmtId="0" fontId="232" fillId="33" borderId="418"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22" fillId="58" borderId="416"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17" fillId="33" borderId="416" applyNumberFormat="0" applyAlignment="0" applyProtection="0"/>
    <xf numFmtId="0" fontId="234" fillId="0" borderId="417" applyNumberFormat="0" applyFill="0" applyAlignment="0" applyProtection="0"/>
    <xf numFmtId="0" fontId="71" fillId="7" borderId="416" applyNumberFormat="0" applyAlignment="0" applyProtection="0">
      <alignment vertical="center"/>
    </xf>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17" fillId="33" borderId="416"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58" fillId="73" borderId="415"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58" fillId="73" borderId="415"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234" fillId="0" borderId="417" applyNumberFormat="0" applyFill="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69" fillId="23" borderId="418" applyNumberFormat="0" applyAlignment="0" applyProtection="0">
      <alignment vertical="center"/>
    </xf>
    <xf numFmtId="0" fontId="37" fillId="22" borderId="415" applyNumberFormat="0" applyFont="0" applyAlignment="0" applyProtection="0">
      <alignment vertical="center"/>
    </xf>
    <xf numFmtId="0" fontId="68" fillId="0" borderId="417" applyNumberFormat="0" applyFill="0" applyAlignment="0" applyProtection="0">
      <alignment vertical="center"/>
    </xf>
    <xf numFmtId="0" fontId="217" fillId="33" borderId="416" applyNumberFormat="0" applyAlignment="0" applyProtection="0"/>
    <xf numFmtId="0" fontId="69" fillId="23" borderId="418" applyNumberFormat="0" applyAlignment="0" applyProtection="0">
      <alignment vertical="center"/>
    </xf>
    <xf numFmtId="0" fontId="37" fillId="22" borderId="415" applyNumberFormat="0" applyFon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69" fillId="23" borderId="418" applyNumberFormat="0" applyAlignment="0" applyProtection="0">
      <alignment vertical="center"/>
    </xf>
    <xf numFmtId="0" fontId="68" fillId="0" borderId="417" applyNumberFormat="0" applyFill="0" applyAlignment="0" applyProtection="0">
      <alignment vertical="center"/>
    </xf>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64" fillId="23" borderId="416" applyNumberFormat="0" applyAlignment="0" applyProtection="0">
      <alignment vertical="center"/>
    </xf>
    <xf numFmtId="0" fontId="37" fillId="22" borderId="415" applyNumberFormat="0" applyFont="0" applyAlignment="0" applyProtection="0">
      <alignment vertical="center"/>
    </xf>
    <xf numFmtId="0" fontId="71" fillId="7" borderId="416" applyNumberFormat="0" applyAlignment="0" applyProtection="0">
      <alignment vertical="center"/>
    </xf>
    <xf numFmtId="0" fontId="64" fillId="23" borderId="416" applyNumberFormat="0" applyAlignment="0" applyProtection="0">
      <alignment vertical="center"/>
    </xf>
    <xf numFmtId="0" fontId="69" fillId="23" borderId="418" applyNumberFormat="0" applyAlignment="0" applyProtection="0">
      <alignment vertical="center"/>
    </xf>
    <xf numFmtId="0" fontId="37" fillId="22" borderId="415" applyNumberFormat="0" applyFont="0" applyAlignment="0" applyProtection="0">
      <alignment vertical="center"/>
    </xf>
    <xf numFmtId="0" fontId="71" fillId="7" borderId="416" applyNumberFormat="0" applyAlignment="0" applyProtection="0">
      <alignment vertical="center"/>
    </xf>
    <xf numFmtId="0" fontId="64" fillId="23"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232" fillId="33" borderId="418" applyNumberFormat="0" applyAlignment="0" applyProtection="0"/>
    <xf numFmtId="0" fontId="234" fillId="0" borderId="417" applyNumberFormat="0" applyFill="0" applyAlignment="0" applyProtection="0"/>
    <xf numFmtId="0" fontId="58" fillId="73" borderId="415"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73" borderId="415"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64" fillId="23" borderId="416" applyNumberFormat="0" applyAlignment="0" applyProtection="0">
      <alignment vertical="center"/>
    </xf>
    <xf numFmtId="0" fontId="71" fillId="7" borderId="416" applyNumberFormat="0" applyAlignment="0" applyProtection="0">
      <alignment vertical="center"/>
    </xf>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64" fillId="23"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69" fillId="23" borderId="418"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68" fillId="0" borderId="417" applyNumberFormat="0" applyFill="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17" fillId="33" borderId="416"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34" fillId="0" borderId="417" applyNumberFormat="0" applyFill="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58" fillId="73" borderId="415"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64" fillId="23"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69" fillId="23" borderId="418"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68" fillId="0" borderId="417" applyNumberFormat="0" applyFill="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17" fillId="33" borderId="416"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34" fillId="0" borderId="417" applyNumberFormat="0" applyFill="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58" fillId="73" borderId="415"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64" fillId="23"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69" fillId="23" borderId="418"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68" fillId="0" borderId="417" applyNumberFormat="0" applyFill="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68" fillId="0" borderId="417" applyNumberFormat="0" applyFill="0" applyAlignment="0" applyProtection="0">
      <alignment vertical="center"/>
    </xf>
    <xf numFmtId="0" fontId="71" fillId="7" borderId="416" applyNumberFormat="0" applyAlignment="0" applyProtection="0">
      <alignment vertical="center"/>
    </xf>
    <xf numFmtId="0" fontId="64" fillId="23" borderId="416" applyNumberFormat="0" applyAlignment="0" applyProtection="0">
      <alignment vertical="center"/>
    </xf>
    <xf numFmtId="0" fontId="234" fillId="0" borderId="417" applyNumberFormat="0" applyFill="0" applyAlignment="0" applyProtection="0"/>
    <xf numFmtId="0" fontId="68" fillId="0" borderId="417" applyNumberFormat="0" applyFill="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34" fillId="0" borderId="417" applyNumberFormat="0" applyFill="0" applyAlignment="0" applyProtection="0"/>
    <xf numFmtId="0" fontId="71" fillId="7" borderId="416" applyNumberFormat="0" applyAlignment="0" applyProtection="0">
      <alignment vertical="center"/>
    </xf>
    <xf numFmtId="0" fontId="58" fillId="73" borderId="415" applyNumberFormat="0" applyAlignment="0" applyProtection="0"/>
    <xf numFmtId="0" fontId="232" fillId="33" borderId="418" applyNumberFormat="0" applyAlignment="0" applyProtection="0"/>
    <xf numFmtId="0" fontId="234" fillId="0" borderId="417" applyNumberFormat="0" applyFill="0" applyAlignment="0" applyProtection="0"/>
    <xf numFmtId="0" fontId="232" fillId="33" borderId="418"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22" fillId="58" borderId="416"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17" fillId="33" borderId="416" applyNumberFormat="0" applyAlignment="0" applyProtection="0"/>
    <xf numFmtId="0" fontId="234" fillId="0" borderId="417" applyNumberFormat="0" applyFill="0" applyAlignment="0" applyProtection="0"/>
    <xf numFmtId="0" fontId="71" fillId="7" borderId="416" applyNumberFormat="0" applyAlignment="0" applyProtection="0">
      <alignment vertical="center"/>
    </xf>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17" fillId="33" borderId="416"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58" fillId="73" borderId="415"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58" fillId="73" borderId="415"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234" fillId="0" borderId="417" applyNumberFormat="0" applyFill="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69" fillId="23" borderId="418" applyNumberFormat="0" applyAlignment="0" applyProtection="0">
      <alignment vertical="center"/>
    </xf>
    <xf numFmtId="0" fontId="37" fillId="22" borderId="415" applyNumberFormat="0" applyFont="0" applyAlignment="0" applyProtection="0">
      <alignment vertical="center"/>
    </xf>
    <xf numFmtId="0" fontId="68" fillId="0" borderId="417" applyNumberFormat="0" applyFill="0" applyAlignment="0" applyProtection="0">
      <alignment vertical="center"/>
    </xf>
    <xf numFmtId="0" fontId="217" fillId="33" borderId="416" applyNumberFormat="0" applyAlignment="0" applyProtection="0"/>
    <xf numFmtId="0" fontId="69" fillId="23" borderId="418" applyNumberFormat="0" applyAlignment="0" applyProtection="0">
      <alignment vertical="center"/>
    </xf>
    <xf numFmtId="0" fontId="37" fillId="22" borderId="415" applyNumberFormat="0" applyFon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69" fillId="23" borderId="418" applyNumberFormat="0" applyAlignment="0" applyProtection="0">
      <alignment vertical="center"/>
    </xf>
    <xf numFmtId="0" fontId="68" fillId="0" borderId="417" applyNumberFormat="0" applyFill="0" applyAlignment="0" applyProtection="0">
      <alignment vertical="center"/>
    </xf>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64" fillId="23" borderId="416" applyNumberFormat="0" applyAlignment="0" applyProtection="0">
      <alignment vertical="center"/>
    </xf>
    <xf numFmtId="0" fontId="37" fillId="22" borderId="415" applyNumberFormat="0" applyFont="0" applyAlignment="0" applyProtection="0">
      <alignment vertical="center"/>
    </xf>
    <xf numFmtId="0" fontId="71" fillId="7" borderId="416" applyNumberFormat="0" applyAlignment="0" applyProtection="0">
      <alignment vertical="center"/>
    </xf>
    <xf numFmtId="0" fontId="64" fillId="23" borderId="416" applyNumberFormat="0" applyAlignment="0" applyProtection="0">
      <alignment vertical="center"/>
    </xf>
    <xf numFmtId="0" fontId="69" fillId="23" borderId="418" applyNumberFormat="0" applyAlignment="0" applyProtection="0">
      <alignment vertical="center"/>
    </xf>
    <xf numFmtId="0" fontId="37" fillId="22" borderId="415" applyNumberFormat="0" applyFont="0" applyAlignment="0" applyProtection="0">
      <alignment vertical="center"/>
    </xf>
    <xf numFmtId="0" fontId="71" fillId="7" borderId="416" applyNumberFormat="0" applyAlignment="0" applyProtection="0">
      <alignment vertical="center"/>
    </xf>
    <xf numFmtId="0" fontId="64" fillId="23"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232" fillId="33" borderId="418" applyNumberFormat="0" applyAlignment="0" applyProtection="0"/>
    <xf numFmtId="0" fontId="234" fillId="0" borderId="417" applyNumberFormat="0" applyFill="0" applyAlignment="0" applyProtection="0"/>
    <xf numFmtId="0" fontId="58" fillId="73" borderId="415"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73" borderId="415"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22" fillId="58" borderId="416" applyNumberFormat="0" applyAlignment="0" applyProtection="0"/>
    <xf numFmtId="0" fontId="222" fillId="58"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64" fillId="23" borderId="416"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alignment vertical="center"/>
    </xf>
    <xf numFmtId="0" fontId="37" fillId="0" borderId="0">
      <alignment vertical="center"/>
    </xf>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64" fillId="23" borderId="426" applyNumberFormat="0" applyAlignment="0" applyProtection="0">
      <alignment vertical="center"/>
    </xf>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71" fillId="7" borderId="426" applyNumberFormat="0" applyAlignment="0" applyProtection="0">
      <alignment vertical="center"/>
    </xf>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37" fillId="22" borderId="427" applyNumberFormat="0" applyFon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69" fillId="23" borderId="428" applyNumberForma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68" fillId="0" borderId="429" applyNumberFormat="0" applyFill="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234" fillId="0" borderId="429" applyNumberFormat="0" applyFill="0" applyAlignment="0" applyProtection="0"/>
    <xf numFmtId="0" fontId="232" fillId="33" borderId="428" applyNumberFormat="0" applyAlignment="0" applyProtection="0"/>
    <xf numFmtId="0" fontId="232" fillId="33" borderId="428" applyNumberFormat="0" applyAlignment="0" applyProtection="0"/>
    <xf numFmtId="0" fontId="71" fillId="7" borderId="426" applyNumberFormat="0" applyAlignment="0" applyProtection="0">
      <alignment vertical="center"/>
    </xf>
    <xf numFmtId="0" fontId="234" fillId="0" borderId="429" applyNumberFormat="0" applyFill="0" applyAlignment="0" applyProtection="0"/>
    <xf numFmtId="0" fontId="234" fillId="0" borderId="429" applyNumberFormat="0" applyFill="0" applyAlignment="0" applyProtection="0"/>
    <xf numFmtId="0" fontId="69" fillId="23" borderId="428" applyNumberFormat="0" applyAlignment="0" applyProtection="0">
      <alignment vertical="center"/>
    </xf>
    <xf numFmtId="0" fontId="68" fillId="0" borderId="429" applyNumberFormat="0" applyFill="0" applyAlignment="0" applyProtection="0">
      <alignment vertical="center"/>
    </xf>
    <xf numFmtId="0" fontId="64" fillId="23" borderId="426" applyNumberFormat="0" applyAlignment="0" applyProtection="0">
      <alignment vertical="center"/>
    </xf>
    <xf numFmtId="0" fontId="37" fillId="22" borderId="427" applyNumberFormat="0" applyFont="0" applyAlignment="0" applyProtection="0">
      <alignment vertical="center"/>
    </xf>
    <xf numFmtId="0" fontId="217" fillId="33" borderId="426"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22" fillId="58" borderId="426"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34" fillId="0" borderId="429" applyNumberFormat="0" applyFill="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232" fillId="33" borderId="428"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32" fillId="33" borderId="428" applyNumberFormat="0" applyAlignment="0" applyProtection="0"/>
    <xf numFmtId="0" fontId="222" fillId="58" borderId="426"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32" fillId="33" borderId="428"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58" fillId="73" borderId="427" applyNumberFormat="0" applyAlignment="0" applyProtection="0"/>
    <xf numFmtId="0" fontId="71" fillId="7" borderId="426" applyNumberFormat="0" applyAlignment="0" applyProtection="0">
      <alignment vertical="center"/>
    </xf>
    <xf numFmtId="0" fontId="58" fillId="73" borderId="427" applyNumberFormat="0" applyAlignment="0" applyProtection="0"/>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232" fillId="33" borderId="428" applyNumberFormat="0" applyAlignment="0" applyProtection="0"/>
    <xf numFmtId="0" fontId="58" fillId="73" borderId="427"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217" fillId="33" borderId="426"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34" fillId="0" borderId="429" applyNumberFormat="0" applyFill="0" applyAlignment="0" applyProtection="0"/>
    <xf numFmtId="0" fontId="217" fillId="33" borderId="426"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34" fillId="0" borderId="429" applyNumberFormat="0" applyFill="0" applyAlignment="0" applyProtection="0"/>
    <xf numFmtId="0" fontId="217" fillId="33" borderId="426"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64" fillId="23" borderId="426" applyNumberFormat="0" applyAlignment="0" applyProtection="0">
      <alignment vertical="center"/>
    </xf>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71" fillId="7" borderId="426" applyNumberFormat="0" applyAlignment="0" applyProtection="0">
      <alignment vertical="center"/>
    </xf>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37" fillId="22" borderId="427" applyNumberFormat="0" applyFon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69" fillId="23" borderId="428" applyNumberForma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68" fillId="0" borderId="429" applyNumberFormat="0" applyFill="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234" fillId="0" borderId="429" applyNumberFormat="0" applyFill="0" applyAlignment="0" applyProtection="0"/>
    <xf numFmtId="0" fontId="232" fillId="33" borderId="428" applyNumberFormat="0" applyAlignment="0" applyProtection="0"/>
    <xf numFmtId="0" fontId="232" fillId="33" borderId="428" applyNumberFormat="0" applyAlignment="0" applyProtection="0"/>
    <xf numFmtId="0" fontId="71" fillId="7" borderId="426" applyNumberFormat="0" applyAlignment="0" applyProtection="0">
      <alignment vertical="center"/>
    </xf>
    <xf numFmtId="0" fontId="234" fillId="0" borderId="429" applyNumberFormat="0" applyFill="0" applyAlignment="0" applyProtection="0"/>
    <xf numFmtId="0" fontId="234" fillId="0" borderId="429" applyNumberFormat="0" applyFill="0" applyAlignment="0" applyProtection="0"/>
    <xf numFmtId="0" fontId="69" fillId="23" borderId="428" applyNumberFormat="0" applyAlignment="0" applyProtection="0">
      <alignment vertical="center"/>
    </xf>
    <xf numFmtId="0" fontId="68" fillId="0" borderId="429" applyNumberFormat="0" applyFill="0" applyAlignment="0" applyProtection="0">
      <alignment vertical="center"/>
    </xf>
    <xf numFmtId="0" fontId="64" fillId="23" borderId="426" applyNumberFormat="0" applyAlignment="0" applyProtection="0">
      <alignment vertical="center"/>
    </xf>
    <xf numFmtId="0" fontId="37" fillId="22" borderId="427" applyNumberFormat="0" applyFont="0" applyAlignment="0" applyProtection="0">
      <alignment vertical="center"/>
    </xf>
    <xf numFmtId="0" fontId="217" fillId="33" borderId="426"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22" fillId="58" borderId="426"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34" fillId="0" borderId="429" applyNumberFormat="0" applyFill="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232" fillId="33" borderId="428"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32" fillId="33" borderId="428" applyNumberFormat="0" applyAlignment="0" applyProtection="0"/>
    <xf numFmtId="0" fontId="222" fillId="58" borderId="426"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32" fillId="33" borderId="428"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58" fillId="73" borderId="427" applyNumberFormat="0" applyAlignment="0" applyProtection="0"/>
    <xf numFmtId="0" fontId="71" fillId="7" borderId="426" applyNumberFormat="0" applyAlignment="0" applyProtection="0">
      <alignment vertical="center"/>
    </xf>
    <xf numFmtId="0" fontId="58" fillId="73" borderId="427" applyNumberFormat="0" applyAlignment="0" applyProtection="0"/>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232" fillId="33" borderId="428" applyNumberFormat="0" applyAlignment="0" applyProtection="0"/>
    <xf numFmtId="0" fontId="58" fillId="73" borderId="427"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217" fillId="33" borderId="426"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34" fillId="0" borderId="429" applyNumberFormat="0" applyFill="0" applyAlignment="0" applyProtection="0"/>
    <xf numFmtId="0" fontId="217" fillId="33" borderId="426"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34" fillId="0" borderId="429" applyNumberFormat="0" applyFill="0" applyAlignment="0" applyProtection="0"/>
    <xf numFmtId="0" fontId="217" fillId="33" borderId="426"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64" fillId="23" borderId="426" applyNumberFormat="0" applyAlignment="0" applyProtection="0">
      <alignment vertical="center"/>
    </xf>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71" fillId="7" borderId="426" applyNumberFormat="0" applyAlignment="0" applyProtection="0">
      <alignment vertical="center"/>
    </xf>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37" fillId="22" borderId="427" applyNumberFormat="0" applyFon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69" fillId="23" borderId="428" applyNumberForma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68" fillId="0" borderId="429" applyNumberFormat="0" applyFill="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68" fillId="0" borderId="429" applyNumberFormat="0" applyFill="0" applyAlignment="0" applyProtection="0">
      <alignment vertical="center"/>
    </xf>
    <xf numFmtId="0" fontId="71" fillId="7" borderId="426" applyNumberFormat="0" applyAlignment="0" applyProtection="0">
      <alignment vertical="center"/>
    </xf>
    <xf numFmtId="0" fontId="64" fillId="23" borderId="426" applyNumberFormat="0" applyAlignment="0" applyProtection="0">
      <alignment vertical="center"/>
    </xf>
    <xf numFmtId="0" fontId="234" fillId="0" borderId="429" applyNumberFormat="0" applyFill="0" applyAlignment="0" applyProtection="0"/>
    <xf numFmtId="0" fontId="68" fillId="0" borderId="429" applyNumberFormat="0" applyFill="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234" fillId="0" borderId="429" applyNumberFormat="0" applyFill="0" applyAlignment="0" applyProtection="0"/>
    <xf numFmtId="0" fontId="71" fillId="7" borderId="426" applyNumberFormat="0" applyAlignment="0" applyProtection="0">
      <alignment vertical="center"/>
    </xf>
    <xf numFmtId="0" fontId="58" fillId="73" borderId="427" applyNumberFormat="0" applyAlignment="0" applyProtection="0"/>
    <xf numFmtId="0" fontId="232" fillId="33" borderId="428" applyNumberFormat="0" applyAlignment="0" applyProtection="0"/>
    <xf numFmtId="0" fontId="234" fillId="0" borderId="429" applyNumberFormat="0" applyFill="0" applyAlignment="0" applyProtection="0"/>
    <xf numFmtId="0" fontId="232" fillId="33" borderId="428"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22" fillId="58" borderId="426" applyNumberFormat="0" applyAlignment="0" applyProtection="0"/>
    <xf numFmtId="0" fontId="232" fillId="33" borderId="428" applyNumberFormat="0" applyAlignment="0" applyProtection="0"/>
    <xf numFmtId="0" fontId="37" fillId="22" borderId="427" applyNumberFormat="0" applyFont="0" applyAlignment="0" applyProtection="0">
      <alignment vertical="center"/>
    </xf>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217" fillId="33" borderId="426" applyNumberFormat="0" applyAlignment="0" applyProtection="0"/>
    <xf numFmtId="0" fontId="234" fillId="0" borderId="429" applyNumberFormat="0" applyFill="0" applyAlignment="0" applyProtection="0"/>
    <xf numFmtId="0" fontId="71" fillId="7" borderId="426" applyNumberFormat="0" applyAlignment="0" applyProtection="0">
      <alignment vertical="center"/>
    </xf>
    <xf numFmtId="0" fontId="69" fillId="23" borderId="428" applyNumberFormat="0" applyAlignment="0" applyProtection="0">
      <alignment vertical="center"/>
    </xf>
    <xf numFmtId="0" fontId="68" fillId="0" borderId="429" applyNumberFormat="0" applyFill="0" applyAlignment="0" applyProtection="0">
      <alignment vertical="center"/>
    </xf>
    <xf numFmtId="0" fontId="64" fillId="23" borderId="426" applyNumberFormat="0" applyAlignment="0" applyProtection="0">
      <alignment vertical="center"/>
    </xf>
    <xf numFmtId="0" fontId="37" fillId="22" borderId="427" applyNumberFormat="0" applyFont="0" applyAlignment="0" applyProtection="0">
      <alignment vertical="center"/>
    </xf>
    <xf numFmtId="0" fontId="217" fillId="33" borderId="426" applyNumberFormat="0" applyAlignment="0" applyProtection="0"/>
    <xf numFmtId="0" fontId="234" fillId="0" borderId="429" applyNumberFormat="0" applyFill="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71" fillId="7" borderId="426" applyNumberFormat="0" applyAlignment="0" applyProtection="0">
      <alignment vertical="center"/>
    </xf>
    <xf numFmtId="0" fontId="69" fillId="23" borderId="428" applyNumberFormat="0" applyAlignment="0" applyProtection="0">
      <alignment vertical="center"/>
    </xf>
    <xf numFmtId="0" fontId="68" fillId="0" borderId="429" applyNumberFormat="0" applyFill="0" applyAlignment="0" applyProtection="0">
      <alignment vertical="center"/>
    </xf>
    <xf numFmtId="0" fontId="64" fillId="23" borderId="426" applyNumberFormat="0" applyAlignment="0" applyProtection="0">
      <alignment vertical="center"/>
    </xf>
    <xf numFmtId="0" fontId="37" fillId="22" borderId="427" applyNumberFormat="0" applyFont="0" applyAlignment="0" applyProtection="0">
      <alignment vertical="center"/>
    </xf>
    <xf numFmtId="0" fontId="58" fillId="73" borderId="427" applyNumberFormat="0" applyAlignment="0" applyProtection="0"/>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232" fillId="33" borderId="428" applyNumberFormat="0" applyAlignment="0" applyProtection="0"/>
    <xf numFmtId="0" fontId="58" fillId="73" borderId="427" applyNumberFormat="0" applyAlignment="0" applyProtection="0"/>
    <xf numFmtId="0" fontId="71" fillId="7" borderId="426" applyNumberFormat="0" applyAlignment="0" applyProtection="0">
      <alignment vertical="center"/>
    </xf>
    <xf numFmtId="0" fontId="58" fillId="73" borderId="427" applyNumberFormat="0" applyAlignment="0" applyProtection="0"/>
    <xf numFmtId="0" fontId="69" fillId="23" borderId="428" applyNumberFormat="0" applyAlignment="0" applyProtection="0">
      <alignment vertical="center"/>
    </xf>
    <xf numFmtId="0" fontId="68" fillId="0" borderId="429" applyNumberFormat="0" applyFill="0" applyAlignment="0" applyProtection="0">
      <alignment vertical="center"/>
    </xf>
    <xf numFmtId="0" fontId="64" fillId="23" borderId="426" applyNumberFormat="0" applyAlignment="0" applyProtection="0">
      <alignment vertical="center"/>
    </xf>
    <xf numFmtId="0" fontId="37" fillId="22" borderId="427" applyNumberFormat="0" applyFont="0" applyAlignment="0" applyProtection="0">
      <alignment vertical="center"/>
    </xf>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232" fillId="33" borderId="428" applyNumberFormat="0" applyAlignment="0" applyProtection="0"/>
    <xf numFmtId="0" fontId="234" fillId="0" borderId="429" applyNumberFormat="0" applyFill="0" applyAlignment="0" applyProtection="0"/>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232" fillId="33" borderId="428" applyNumberFormat="0" applyAlignment="0" applyProtection="0"/>
    <xf numFmtId="0" fontId="232" fillId="33" borderId="428" applyNumberFormat="0" applyAlignment="0" applyProtection="0"/>
    <xf numFmtId="0" fontId="58" fillId="73" borderId="427" applyNumberFormat="0" applyAlignment="0" applyProtection="0"/>
    <xf numFmtId="0" fontId="58" fillId="73" borderId="427" applyNumberFormat="0" applyAlignment="0" applyProtection="0"/>
    <xf numFmtId="0" fontId="234" fillId="0" borderId="429" applyNumberFormat="0" applyFill="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58" fillId="73" borderId="427" applyNumberFormat="0" applyAlignment="0" applyProtection="0"/>
    <xf numFmtId="0" fontId="234" fillId="0" borderId="429" applyNumberFormat="0" applyFill="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17" fillId="33" borderId="426"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234" fillId="0" borderId="429" applyNumberFormat="0" applyFill="0" applyAlignment="0" applyProtection="0"/>
    <xf numFmtId="0" fontId="234" fillId="0" borderId="429" applyNumberFormat="0" applyFill="0" applyAlignment="0" applyProtection="0"/>
    <xf numFmtId="0" fontId="71" fillId="7" borderId="426" applyNumberFormat="0" applyAlignment="0" applyProtection="0">
      <alignment vertical="center"/>
    </xf>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222" fillId="58" borderId="426" applyNumberFormat="0" applyAlignment="0" applyProtection="0"/>
    <xf numFmtId="0" fontId="222" fillId="58" borderId="426" applyNumberFormat="0" applyAlignment="0" applyProtection="0"/>
    <xf numFmtId="0" fontId="232" fillId="33" borderId="428" applyNumberFormat="0" applyAlignment="0" applyProtection="0"/>
    <xf numFmtId="0" fontId="71" fillId="7" borderId="426" applyNumberFormat="0" applyAlignment="0" applyProtection="0">
      <alignment vertical="center"/>
    </xf>
    <xf numFmtId="0" fontId="69" fillId="23" borderId="428" applyNumberFormat="0" applyAlignment="0" applyProtection="0">
      <alignment vertical="center"/>
    </xf>
    <xf numFmtId="0" fontId="68" fillId="0" borderId="429" applyNumberFormat="0" applyFill="0" applyAlignment="0" applyProtection="0">
      <alignment vertical="center"/>
    </xf>
    <xf numFmtId="0" fontId="64" fillId="23" borderId="426" applyNumberFormat="0" applyAlignment="0" applyProtection="0">
      <alignment vertical="center"/>
    </xf>
    <xf numFmtId="0" fontId="222" fillId="58" borderId="426" applyNumberFormat="0" applyAlignment="0" applyProtection="0"/>
    <xf numFmtId="0" fontId="222" fillId="58" borderId="426"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71" fillId="7" borderId="426" applyNumberFormat="0" applyAlignment="0" applyProtection="0">
      <alignment vertical="center"/>
    </xf>
    <xf numFmtId="0" fontId="69" fillId="23" borderId="428" applyNumberFormat="0" applyAlignment="0" applyProtection="0">
      <alignment vertical="center"/>
    </xf>
    <xf numFmtId="0" fontId="68" fillId="0" borderId="429" applyNumberFormat="0" applyFill="0" applyAlignment="0" applyProtection="0">
      <alignment vertical="center"/>
    </xf>
    <xf numFmtId="0" fontId="64" fillId="23" borderId="426" applyNumberFormat="0" applyAlignment="0" applyProtection="0">
      <alignment vertical="center"/>
    </xf>
    <xf numFmtId="0" fontId="37" fillId="22" borderId="427" applyNumberFormat="0" applyFont="0" applyAlignment="0" applyProtection="0">
      <alignment vertical="center"/>
    </xf>
    <xf numFmtId="0" fontId="232" fillId="33" borderId="428" applyNumberFormat="0" applyAlignment="0" applyProtection="0"/>
    <xf numFmtId="0" fontId="232" fillId="33" borderId="428"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69" fillId="23" borderId="428" applyNumberFormat="0" applyAlignment="0" applyProtection="0">
      <alignment vertical="center"/>
    </xf>
    <xf numFmtId="0" fontId="37" fillId="22" borderId="427" applyNumberFormat="0" applyFont="0" applyAlignment="0" applyProtection="0">
      <alignment vertical="center"/>
    </xf>
    <xf numFmtId="0" fontId="68" fillId="0" borderId="429" applyNumberFormat="0" applyFill="0" applyAlignment="0" applyProtection="0">
      <alignment vertical="center"/>
    </xf>
    <xf numFmtId="0" fontId="217" fillId="33" borderId="426" applyNumberFormat="0" applyAlignment="0" applyProtection="0"/>
    <xf numFmtId="0" fontId="69" fillId="23" borderId="428" applyNumberFormat="0" applyAlignment="0" applyProtection="0">
      <alignment vertical="center"/>
    </xf>
    <xf numFmtId="0" fontId="37" fillId="22" borderId="427" applyNumberFormat="0" applyFon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69" fillId="23" borderId="428" applyNumberFormat="0" applyAlignment="0" applyProtection="0">
      <alignment vertical="center"/>
    </xf>
    <xf numFmtId="0" fontId="68" fillId="0" borderId="429" applyNumberFormat="0" applyFill="0" applyAlignment="0" applyProtection="0">
      <alignment vertical="center"/>
    </xf>
    <xf numFmtId="0" fontId="222" fillId="58" borderId="426" applyNumberFormat="0" applyAlignment="0" applyProtection="0"/>
    <xf numFmtId="0" fontId="232" fillId="33" borderId="428" applyNumberFormat="0" applyAlignment="0" applyProtection="0"/>
    <xf numFmtId="0" fontId="234" fillId="0" borderId="429" applyNumberFormat="0" applyFill="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232" fillId="33" borderId="428" applyNumberFormat="0" applyAlignment="0" applyProtection="0"/>
    <xf numFmtId="0" fontId="234" fillId="0" borderId="429" applyNumberFormat="0" applyFill="0" applyAlignment="0" applyProtection="0"/>
    <xf numFmtId="0" fontId="64" fillId="23" borderId="426" applyNumberFormat="0" applyAlignment="0" applyProtection="0">
      <alignment vertical="center"/>
    </xf>
    <xf numFmtId="0" fontId="37" fillId="22" borderId="427" applyNumberFormat="0" applyFont="0" applyAlignment="0" applyProtection="0">
      <alignment vertical="center"/>
    </xf>
    <xf numFmtId="0" fontId="71" fillId="7" borderId="426" applyNumberFormat="0" applyAlignment="0" applyProtection="0">
      <alignment vertical="center"/>
    </xf>
    <xf numFmtId="0" fontId="64" fillId="23" borderId="426" applyNumberFormat="0" applyAlignment="0" applyProtection="0">
      <alignment vertical="center"/>
    </xf>
    <xf numFmtId="0" fontId="69" fillId="23" borderId="428" applyNumberFormat="0" applyAlignment="0" applyProtection="0">
      <alignment vertical="center"/>
    </xf>
    <xf numFmtId="0" fontId="37" fillId="22" borderId="427" applyNumberFormat="0" applyFont="0" applyAlignment="0" applyProtection="0">
      <alignment vertical="center"/>
    </xf>
    <xf numFmtId="0" fontId="71" fillId="7" borderId="426" applyNumberFormat="0" applyAlignment="0" applyProtection="0">
      <alignment vertical="center"/>
    </xf>
    <xf numFmtId="0" fontId="64" fillId="23" borderId="426" applyNumberForma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58" fillId="73" borderId="427" applyNumberFormat="0" applyAlignment="0" applyProtection="0"/>
    <xf numFmtId="0" fontId="232" fillId="33" borderId="428" applyNumberFormat="0" applyAlignment="0" applyProtection="0"/>
    <xf numFmtId="0" fontId="234" fillId="0" borderId="429" applyNumberFormat="0" applyFill="0" applyAlignment="0" applyProtection="0"/>
    <xf numFmtId="0" fontId="58" fillId="73" borderId="42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8" fillId="73" borderId="42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71" fillId="7" borderId="426" applyNumberFormat="0" applyAlignment="0" applyProtection="0">
      <alignment vertical="center"/>
    </xf>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58" fillId="73" borderId="427"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234" fillId="0" borderId="429" applyNumberFormat="0" applyFill="0" applyAlignment="0" applyProtection="0"/>
    <xf numFmtId="0" fontId="234" fillId="0" borderId="429" applyNumberFormat="0" applyFill="0" applyAlignment="0" applyProtection="0"/>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34" fillId="0" borderId="429" applyNumberFormat="0" applyFill="0" applyAlignment="0" applyProtection="0"/>
    <xf numFmtId="0" fontId="234" fillId="0" borderId="429" applyNumberFormat="0" applyFill="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234" fillId="0" borderId="429" applyNumberFormat="0" applyFill="0" applyAlignment="0" applyProtection="0"/>
    <xf numFmtId="0" fontId="234" fillId="0" borderId="429" applyNumberFormat="0" applyFill="0" applyAlignment="0" applyProtection="0"/>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22" fillId="58" borderId="426" applyNumberFormat="0" applyAlignment="0" applyProtection="0"/>
    <xf numFmtId="0" fontId="222" fillId="58" borderId="426"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64" fillId="23" borderId="426" applyNumberFormat="0" applyAlignment="0" applyProtection="0">
      <alignment vertical="center"/>
    </xf>
    <xf numFmtId="0" fontId="71" fillId="7" borderId="426" applyNumberFormat="0" applyAlignment="0" applyProtection="0">
      <alignment vertical="center"/>
    </xf>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64" fillId="23" borderId="449" applyNumberFormat="0" applyAlignment="0" applyProtection="0">
      <alignment vertical="center"/>
    </xf>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71" fillId="7" borderId="449" applyNumberFormat="0" applyAlignment="0" applyProtection="0">
      <alignment vertical="center"/>
    </xf>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37" fillId="22" borderId="450" applyNumberFormat="0" applyFon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69" fillId="23" borderId="451" applyNumberForma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68" fillId="0" borderId="452" applyNumberFormat="0" applyFill="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234" fillId="0" borderId="452" applyNumberFormat="0" applyFill="0" applyAlignment="0" applyProtection="0"/>
    <xf numFmtId="0" fontId="232" fillId="33" borderId="451" applyNumberFormat="0" applyAlignment="0" applyProtection="0"/>
    <xf numFmtId="0" fontId="232" fillId="33" borderId="451" applyNumberFormat="0" applyAlignment="0" applyProtection="0"/>
    <xf numFmtId="0" fontId="71" fillId="7" borderId="449" applyNumberFormat="0" applyAlignment="0" applyProtection="0">
      <alignment vertical="center"/>
    </xf>
    <xf numFmtId="0" fontId="234" fillId="0" borderId="452" applyNumberFormat="0" applyFill="0" applyAlignment="0" applyProtection="0"/>
    <xf numFmtId="0" fontId="234" fillId="0" borderId="452" applyNumberFormat="0" applyFill="0" applyAlignment="0" applyProtection="0"/>
    <xf numFmtId="0" fontId="69" fillId="23" borderId="451" applyNumberFormat="0" applyAlignment="0" applyProtection="0">
      <alignment vertical="center"/>
    </xf>
    <xf numFmtId="0" fontId="68" fillId="0" borderId="452" applyNumberFormat="0" applyFill="0" applyAlignment="0" applyProtection="0">
      <alignment vertical="center"/>
    </xf>
    <xf numFmtId="0" fontId="64" fillId="23" borderId="449" applyNumberFormat="0" applyAlignment="0" applyProtection="0">
      <alignment vertical="center"/>
    </xf>
    <xf numFmtId="0" fontId="37" fillId="22" borderId="450" applyNumberFormat="0" applyFont="0" applyAlignment="0" applyProtection="0">
      <alignment vertical="center"/>
    </xf>
    <xf numFmtId="0" fontId="217" fillId="33" borderId="449"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22" fillId="58" borderId="449"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34" fillId="0" borderId="452" applyNumberFormat="0" applyFill="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232" fillId="33" borderId="451"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32" fillId="33" borderId="451" applyNumberFormat="0" applyAlignment="0" applyProtection="0"/>
    <xf numFmtId="0" fontId="222" fillId="58" borderId="449"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32" fillId="33" borderId="451"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58" fillId="73" borderId="450" applyNumberFormat="0" applyAlignment="0" applyProtection="0"/>
    <xf numFmtId="0" fontId="71" fillId="7" borderId="449" applyNumberFormat="0" applyAlignment="0" applyProtection="0">
      <alignment vertical="center"/>
    </xf>
    <xf numFmtId="0" fontId="58" fillId="73" borderId="450" applyNumberFormat="0" applyAlignment="0" applyProtection="0"/>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232" fillId="33" borderId="451" applyNumberFormat="0" applyAlignment="0" applyProtection="0"/>
    <xf numFmtId="0" fontId="58" fillId="73" borderId="450"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217" fillId="33" borderId="449"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34" fillId="0" borderId="452" applyNumberFormat="0" applyFill="0" applyAlignment="0" applyProtection="0"/>
    <xf numFmtId="0" fontId="217" fillId="33" borderId="449"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34" fillId="0" borderId="452" applyNumberFormat="0" applyFill="0" applyAlignment="0" applyProtection="0"/>
    <xf numFmtId="0" fontId="217" fillId="33" borderId="449"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64" fillId="23" borderId="449" applyNumberFormat="0" applyAlignment="0" applyProtection="0">
      <alignment vertical="center"/>
    </xf>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71" fillId="7" borderId="449" applyNumberFormat="0" applyAlignment="0" applyProtection="0">
      <alignment vertical="center"/>
    </xf>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37" fillId="22" borderId="450" applyNumberFormat="0" applyFon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69" fillId="23" borderId="451" applyNumberForma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68" fillId="0" borderId="452" applyNumberFormat="0" applyFill="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234" fillId="0" borderId="452" applyNumberFormat="0" applyFill="0" applyAlignment="0" applyProtection="0"/>
    <xf numFmtId="0" fontId="232" fillId="33" borderId="451" applyNumberFormat="0" applyAlignment="0" applyProtection="0"/>
    <xf numFmtId="0" fontId="232" fillId="33" borderId="451" applyNumberFormat="0" applyAlignment="0" applyProtection="0"/>
    <xf numFmtId="0" fontId="71" fillId="7" borderId="449" applyNumberFormat="0" applyAlignment="0" applyProtection="0">
      <alignment vertical="center"/>
    </xf>
    <xf numFmtId="0" fontId="234" fillId="0" borderId="452" applyNumberFormat="0" applyFill="0" applyAlignment="0" applyProtection="0"/>
    <xf numFmtId="0" fontId="234" fillId="0" borderId="452" applyNumberFormat="0" applyFill="0" applyAlignment="0" applyProtection="0"/>
    <xf numFmtId="0" fontId="69" fillId="23" borderId="451" applyNumberFormat="0" applyAlignment="0" applyProtection="0">
      <alignment vertical="center"/>
    </xf>
    <xf numFmtId="0" fontId="68" fillId="0" borderId="452" applyNumberFormat="0" applyFill="0" applyAlignment="0" applyProtection="0">
      <alignment vertical="center"/>
    </xf>
    <xf numFmtId="0" fontId="64" fillId="23" borderId="449" applyNumberFormat="0" applyAlignment="0" applyProtection="0">
      <alignment vertical="center"/>
    </xf>
    <xf numFmtId="0" fontId="37" fillId="22" borderId="450" applyNumberFormat="0" applyFont="0" applyAlignment="0" applyProtection="0">
      <alignment vertical="center"/>
    </xf>
    <xf numFmtId="0" fontId="217" fillId="33" borderId="449"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22" fillId="58" borderId="449"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34" fillId="0" borderId="452" applyNumberFormat="0" applyFill="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232" fillId="33" borderId="451"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32" fillId="33" borderId="451" applyNumberFormat="0" applyAlignment="0" applyProtection="0"/>
    <xf numFmtId="0" fontId="222" fillId="58" borderId="449"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32" fillId="33" borderId="451"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58" fillId="73" borderId="450" applyNumberFormat="0" applyAlignment="0" applyProtection="0"/>
    <xf numFmtId="0" fontId="71" fillId="7" borderId="449" applyNumberFormat="0" applyAlignment="0" applyProtection="0">
      <alignment vertical="center"/>
    </xf>
    <xf numFmtId="0" fontId="58" fillId="73" borderId="450" applyNumberFormat="0" applyAlignment="0" applyProtection="0"/>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232" fillId="33" borderId="451" applyNumberFormat="0" applyAlignment="0" applyProtection="0"/>
    <xf numFmtId="0" fontId="58" fillId="73" borderId="450"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217" fillId="33" borderId="449"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34" fillId="0" borderId="452" applyNumberFormat="0" applyFill="0" applyAlignment="0" applyProtection="0"/>
    <xf numFmtId="0" fontId="217" fillId="33" borderId="449"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34" fillId="0" borderId="452" applyNumberFormat="0" applyFill="0" applyAlignment="0" applyProtection="0"/>
    <xf numFmtId="0" fontId="217" fillId="33" borderId="449"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64" fillId="23" borderId="449" applyNumberFormat="0" applyAlignment="0" applyProtection="0">
      <alignment vertical="center"/>
    </xf>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71" fillId="7" borderId="449" applyNumberFormat="0" applyAlignment="0" applyProtection="0">
      <alignment vertical="center"/>
    </xf>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37" fillId="22" borderId="450" applyNumberFormat="0" applyFon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69" fillId="23" borderId="451" applyNumberForma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68" fillId="0" borderId="452" applyNumberFormat="0" applyFill="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68" fillId="0" borderId="452" applyNumberFormat="0" applyFill="0" applyAlignment="0" applyProtection="0">
      <alignment vertical="center"/>
    </xf>
    <xf numFmtId="0" fontId="71" fillId="7" borderId="449" applyNumberFormat="0" applyAlignment="0" applyProtection="0">
      <alignment vertical="center"/>
    </xf>
    <xf numFmtId="0" fontId="64" fillId="23" borderId="449" applyNumberFormat="0" applyAlignment="0" applyProtection="0">
      <alignment vertical="center"/>
    </xf>
    <xf numFmtId="0" fontId="234" fillId="0" borderId="452" applyNumberFormat="0" applyFill="0" applyAlignment="0" applyProtection="0"/>
    <xf numFmtId="0" fontId="68" fillId="0" borderId="452" applyNumberFormat="0" applyFill="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234" fillId="0" borderId="452" applyNumberFormat="0" applyFill="0" applyAlignment="0" applyProtection="0"/>
    <xf numFmtId="0" fontId="71" fillId="7" borderId="449" applyNumberFormat="0" applyAlignment="0" applyProtection="0">
      <alignment vertical="center"/>
    </xf>
    <xf numFmtId="0" fontId="58" fillId="73" borderId="450" applyNumberFormat="0" applyAlignment="0" applyProtection="0"/>
    <xf numFmtId="0" fontId="232" fillId="33" borderId="451" applyNumberFormat="0" applyAlignment="0" applyProtection="0"/>
    <xf numFmtId="0" fontId="234" fillId="0" borderId="452" applyNumberFormat="0" applyFill="0" applyAlignment="0" applyProtection="0"/>
    <xf numFmtId="0" fontId="232" fillId="33" borderId="451"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22" fillId="58" borderId="449" applyNumberFormat="0" applyAlignment="0" applyProtection="0"/>
    <xf numFmtId="0" fontId="232" fillId="33" borderId="451" applyNumberFormat="0" applyAlignment="0" applyProtection="0"/>
    <xf numFmtId="0" fontId="37" fillId="22" borderId="450" applyNumberFormat="0" applyFont="0" applyAlignment="0" applyProtection="0">
      <alignment vertical="center"/>
    </xf>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217" fillId="33" borderId="449" applyNumberFormat="0" applyAlignment="0" applyProtection="0"/>
    <xf numFmtId="0" fontId="234" fillId="0" borderId="452" applyNumberFormat="0" applyFill="0" applyAlignment="0" applyProtection="0"/>
    <xf numFmtId="0" fontId="71" fillId="7" borderId="449" applyNumberFormat="0" applyAlignment="0" applyProtection="0">
      <alignment vertical="center"/>
    </xf>
    <xf numFmtId="0" fontId="69" fillId="23" borderId="451" applyNumberFormat="0" applyAlignment="0" applyProtection="0">
      <alignment vertical="center"/>
    </xf>
    <xf numFmtId="0" fontId="68" fillId="0" borderId="452" applyNumberFormat="0" applyFill="0" applyAlignment="0" applyProtection="0">
      <alignment vertical="center"/>
    </xf>
    <xf numFmtId="0" fontId="64" fillId="23" borderId="449" applyNumberFormat="0" applyAlignment="0" applyProtection="0">
      <alignment vertical="center"/>
    </xf>
    <xf numFmtId="0" fontId="37" fillId="22" borderId="450" applyNumberFormat="0" applyFont="0" applyAlignment="0" applyProtection="0">
      <alignment vertical="center"/>
    </xf>
    <xf numFmtId="0" fontId="217" fillId="33" borderId="449" applyNumberFormat="0" applyAlignment="0" applyProtection="0"/>
    <xf numFmtId="0" fontId="234" fillId="0" borderId="452" applyNumberFormat="0" applyFill="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71" fillId="7" borderId="449" applyNumberFormat="0" applyAlignment="0" applyProtection="0">
      <alignment vertical="center"/>
    </xf>
    <xf numFmtId="0" fontId="69" fillId="23" borderId="451" applyNumberFormat="0" applyAlignment="0" applyProtection="0">
      <alignment vertical="center"/>
    </xf>
    <xf numFmtId="0" fontId="68" fillId="0" borderId="452" applyNumberFormat="0" applyFill="0" applyAlignment="0" applyProtection="0">
      <alignment vertical="center"/>
    </xf>
    <xf numFmtId="0" fontId="64" fillId="23" borderId="449" applyNumberFormat="0" applyAlignment="0" applyProtection="0">
      <alignment vertical="center"/>
    </xf>
    <xf numFmtId="0" fontId="37" fillId="22" borderId="450" applyNumberFormat="0" applyFont="0" applyAlignment="0" applyProtection="0">
      <alignment vertical="center"/>
    </xf>
    <xf numFmtId="0" fontId="58" fillId="73" borderId="450" applyNumberFormat="0" applyAlignment="0" applyProtection="0"/>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232" fillId="33" borderId="451" applyNumberFormat="0" applyAlignment="0" applyProtection="0"/>
    <xf numFmtId="0" fontId="58" fillId="73" borderId="450" applyNumberFormat="0" applyAlignment="0" applyProtection="0"/>
    <xf numFmtId="0" fontId="71" fillId="7" borderId="449" applyNumberFormat="0" applyAlignment="0" applyProtection="0">
      <alignment vertical="center"/>
    </xf>
    <xf numFmtId="0" fontId="58" fillId="73" borderId="450" applyNumberFormat="0" applyAlignment="0" applyProtection="0"/>
    <xf numFmtId="0" fontId="69" fillId="23" borderId="451" applyNumberFormat="0" applyAlignment="0" applyProtection="0">
      <alignment vertical="center"/>
    </xf>
    <xf numFmtId="0" fontId="68" fillId="0" borderId="452" applyNumberFormat="0" applyFill="0" applyAlignment="0" applyProtection="0">
      <alignment vertical="center"/>
    </xf>
    <xf numFmtId="0" fontId="64" fillId="23" borderId="449" applyNumberFormat="0" applyAlignment="0" applyProtection="0">
      <alignment vertical="center"/>
    </xf>
    <xf numFmtId="0" fontId="37" fillId="22" borderId="450" applyNumberFormat="0" applyFont="0" applyAlignment="0" applyProtection="0">
      <alignment vertical="center"/>
    </xf>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232" fillId="33" borderId="451" applyNumberFormat="0" applyAlignment="0" applyProtection="0"/>
    <xf numFmtId="0" fontId="234" fillId="0" borderId="452" applyNumberFormat="0" applyFill="0" applyAlignment="0" applyProtection="0"/>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232" fillId="33" borderId="451" applyNumberFormat="0" applyAlignment="0" applyProtection="0"/>
    <xf numFmtId="0" fontId="232" fillId="33" borderId="451" applyNumberFormat="0" applyAlignment="0" applyProtection="0"/>
    <xf numFmtId="0" fontId="58" fillId="73" borderId="450" applyNumberFormat="0" applyAlignment="0" applyProtection="0"/>
    <xf numFmtId="0" fontId="58" fillId="73" borderId="450" applyNumberFormat="0" applyAlignment="0" applyProtection="0"/>
    <xf numFmtId="0" fontId="234" fillId="0" borderId="452" applyNumberFormat="0" applyFill="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58" fillId="73" borderId="450" applyNumberFormat="0" applyAlignment="0" applyProtection="0"/>
    <xf numFmtId="0" fontId="234" fillId="0" borderId="452" applyNumberFormat="0" applyFill="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17" fillId="33" borderId="449"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234" fillId="0" borderId="452" applyNumberFormat="0" applyFill="0" applyAlignment="0" applyProtection="0"/>
    <xf numFmtId="0" fontId="234" fillId="0" borderId="452" applyNumberFormat="0" applyFill="0" applyAlignment="0" applyProtection="0"/>
    <xf numFmtId="0" fontId="71" fillId="7" borderId="449" applyNumberFormat="0" applyAlignment="0" applyProtection="0">
      <alignment vertical="center"/>
    </xf>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222" fillId="58" borderId="449" applyNumberFormat="0" applyAlignment="0" applyProtection="0"/>
    <xf numFmtId="0" fontId="222" fillId="58" borderId="449" applyNumberFormat="0" applyAlignment="0" applyProtection="0"/>
    <xf numFmtId="0" fontId="232" fillId="33" borderId="451" applyNumberFormat="0" applyAlignment="0" applyProtection="0"/>
    <xf numFmtId="0" fontId="71" fillId="7" borderId="449" applyNumberFormat="0" applyAlignment="0" applyProtection="0">
      <alignment vertical="center"/>
    </xf>
    <xf numFmtId="0" fontId="69" fillId="23" borderId="451" applyNumberFormat="0" applyAlignment="0" applyProtection="0">
      <alignment vertical="center"/>
    </xf>
    <xf numFmtId="0" fontId="68" fillId="0" borderId="452" applyNumberFormat="0" applyFill="0" applyAlignment="0" applyProtection="0">
      <alignment vertical="center"/>
    </xf>
    <xf numFmtId="0" fontId="64" fillId="23" borderId="449" applyNumberFormat="0" applyAlignment="0" applyProtection="0">
      <alignment vertical="center"/>
    </xf>
    <xf numFmtId="0" fontId="222" fillId="58" borderId="449" applyNumberFormat="0" applyAlignment="0" applyProtection="0"/>
    <xf numFmtId="0" fontId="222" fillId="58" borderId="449"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71" fillId="7" borderId="449" applyNumberFormat="0" applyAlignment="0" applyProtection="0">
      <alignment vertical="center"/>
    </xf>
    <xf numFmtId="0" fontId="69" fillId="23" borderId="451" applyNumberFormat="0" applyAlignment="0" applyProtection="0">
      <alignment vertical="center"/>
    </xf>
    <xf numFmtId="0" fontId="68" fillId="0" borderId="452" applyNumberFormat="0" applyFill="0" applyAlignment="0" applyProtection="0">
      <alignment vertical="center"/>
    </xf>
    <xf numFmtId="0" fontId="64" fillId="23" borderId="449" applyNumberFormat="0" applyAlignment="0" applyProtection="0">
      <alignment vertical="center"/>
    </xf>
    <xf numFmtId="0" fontId="37" fillId="22" borderId="450" applyNumberFormat="0" applyFont="0" applyAlignment="0" applyProtection="0">
      <alignment vertical="center"/>
    </xf>
    <xf numFmtId="0" fontId="232" fillId="33" borderId="451" applyNumberFormat="0" applyAlignment="0" applyProtection="0"/>
    <xf numFmtId="0" fontId="232" fillId="33" borderId="451"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69" fillId="23" borderId="451" applyNumberFormat="0" applyAlignment="0" applyProtection="0">
      <alignment vertical="center"/>
    </xf>
    <xf numFmtId="0" fontId="37" fillId="22" borderId="450" applyNumberFormat="0" applyFont="0" applyAlignment="0" applyProtection="0">
      <alignment vertical="center"/>
    </xf>
    <xf numFmtId="0" fontId="68" fillId="0" borderId="452" applyNumberFormat="0" applyFill="0" applyAlignment="0" applyProtection="0">
      <alignment vertical="center"/>
    </xf>
    <xf numFmtId="0" fontId="217" fillId="33" borderId="449" applyNumberFormat="0" applyAlignment="0" applyProtection="0"/>
    <xf numFmtId="0" fontId="69" fillId="23" borderId="451" applyNumberFormat="0" applyAlignment="0" applyProtection="0">
      <alignment vertical="center"/>
    </xf>
    <xf numFmtId="0" fontId="37" fillId="22" borderId="450" applyNumberFormat="0" applyFon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69" fillId="23" borderId="451" applyNumberFormat="0" applyAlignment="0" applyProtection="0">
      <alignment vertical="center"/>
    </xf>
    <xf numFmtId="0" fontId="68" fillId="0" borderId="452" applyNumberFormat="0" applyFill="0" applyAlignment="0" applyProtection="0">
      <alignment vertical="center"/>
    </xf>
    <xf numFmtId="0" fontId="222" fillId="58" borderId="449" applyNumberFormat="0" applyAlignment="0" applyProtection="0"/>
    <xf numFmtId="0" fontId="232" fillId="33" borderId="451" applyNumberFormat="0" applyAlignment="0" applyProtection="0"/>
    <xf numFmtId="0" fontId="234" fillId="0" borderId="452" applyNumberFormat="0" applyFill="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232" fillId="33" borderId="451" applyNumberFormat="0" applyAlignment="0" applyProtection="0"/>
    <xf numFmtId="0" fontId="234" fillId="0" borderId="452" applyNumberFormat="0" applyFill="0" applyAlignment="0" applyProtection="0"/>
    <xf numFmtId="0" fontId="64" fillId="23" borderId="449" applyNumberFormat="0" applyAlignment="0" applyProtection="0">
      <alignment vertical="center"/>
    </xf>
    <xf numFmtId="0" fontId="37" fillId="22" borderId="450" applyNumberFormat="0" applyFont="0" applyAlignment="0" applyProtection="0">
      <alignment vertical="center"/>
    </xf>
    <xf numFmtId="0" fontId="71" fillId="7" borderId="449" applyNumberFormat="0" applyAlignment="0" applyProtection="0">
      <alignment vertical="center"/>
    </xf>
    <xf numFmtId="0" fontId="64" fillId="23" borderId="449" applyNumberFormat="0" applyAlignment="0" applyProtection="0">
      <alignment vertical="center"/>
    </xf>
    <xf numFmtId="0" fontId="69" fillId="23" borderId="451" applyNumberFormat="0" applyAlignment="0" applyProtection="0">
      <alignment vertical="center"/>
    </xf>
    <xf numFmtId="0" fontId="37" fillId="22" borderId="450" applyNumberFormat="0" applyFont="0" applyAlignment="0" applyProtection="0">
      <alignment vertical="center"/>
    </xf>
    <xf numFmtId="0" fontId="71" fillId="7" borderId="449" applyNumberFormat="0" applyAlignment="0" applyProtection="0">
      <alignment vertical="center"/>
    </xf>
    <xf numFmtId="0" fontId="64" fillId="23" borderId="449" applyNumberForma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58" fillId="73" borderId="450" applyNumberFormat="0" applyAlignment="0" applyProtection="0"/>
    <xf numFmtId="0" fontId="232" fillId="33" borderId="451" applyNumberFormat="0" applyAlignment="0" applyProtection="0"/>
    <xf numFmtId="0" fontId="234" fillId="0" borderId="452" applyNumberFormat="0" applyFill="0" applyAlignment="0" applyProtection="0"/>
    <xf numFmtId="0" fontId="58" fillId="73" borderId="45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73" borderId="45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71" fillId="7" borderId="449" applyNumberFormat="0" applyAlignment="0" applyProtection="0">
      <alignment vertical="center"/>
    </xf>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58" fillId="73" borderId="450"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234" fillId="0" borderId="452" applyNumberFormat="0" applyFill="0" applyAlignment="0" applyProtection="0"/>
    <xf numFmtId="0" fontId="234" fillId="0" borderId="452" applyNumberFormat="0" applyFill="0" applyAlignment="0" applyProtection="0"/>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34" fillId="0" borderId="452" applyNumberFormat="0" applyFill="0" applyAlignment="0" applyProtection="0"/>
    <xf numFmtId="0" fontId="234" fillId="0" borderId="452" applyNumberFormat="0" applyFill="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234" fillId="0" borderId="452" applyNumberFormat="0" applyFill="0" applyAlignment="0" applyProtection="0"/>
    <xf numFmtId="0" fontId="234" fillId="0" borderId="452" applyNumberFormat="0" applyFill="0" applyAlignment="0" applyProtection="0"/>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22" fillId="58" borderId="449" applyNumberFormat="0" applyAlignment="0" applyProtection="0"/>
    <xf numFmtId="0" fontId="222" fillId="58" borderId="449"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64" fillId="23" borderId="449" applyNumberFormat="0" applyAlignment="0" applyProtection="0">
      <alignment vertical="center"/>
    </xf>
    <xf numFmtId="0" fontId="71" fillId="7" borderId="449" applyNumberFormat="0" applyAlignment="0" applyProtection="0">
      <alignment vertical="center"/>
    </xf>
    <xf numFmtId="0" fontId="37" fillId="0" borderId="0">
      <alignment vertical="center"/>
    </xf>
    <xf numFmtId="0" fontId="37"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lignment vertical="center"/>
    </xf>
    <xf numFmtId="0" fontId="3" fillId="0" borderId="0">
      <alignment vertical="center"/>
    </xf>
    <xf numFmtId="0" fontId="3"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64" fillId="23" borderId="457" applyNumberFormat="0" applyAlignment="0" applyProtection="0">
      <alignment vertical="center"/>
    </xf>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71" fillId="7" borderId="457" applyNumberFormat="0" applyAlignment="0" applyProtection="0">
      <alignment vertical="center"/>
    </xf>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37" fillId="22" borderId="458" applyNumberFormat="0" applyFon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69" fillId="23" borderId="459" applyNumberForma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68" fillId="0" borderId="460" applyNumberFormat="0" applyFill="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3" fillId="0" borderId="0">
      <alignment vertical="center"/>
    </xf>
    <xf numFmtId="0" fontId="3" fillId="0" borderId="0">
      <alignment vertical="center"/>
    </xf>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234" fillId="0" borderId="460" applyNumberFormat="0" applyFill="0" applyAlignment="0" applyProtection="0"/>
    <xf numFmtId="0" fontId="232" fillId="33" borderId="459" applyNumberFormat="0" applyAlignment="0" applyProtection="0"/>
    <xf numFmtId="0" fontId="232" fillId="33" borderId="459" applyNumberFormat="0" applyAlignment="0" applyProtection="0"/>
    <xf numFmtId="0" fontId="71" fillId="7" borderId="457" applyNumberFormat="0" applyAlignment="0" applyProtection="0">
      <alignment vertical="center"/>
    </xf>
    <xf numFmtId="0" fontId="234" fillId="0" borderId="460" applyNumberFormat="0" applyFill="0" applyAlignment="0" applyProtection="0"/>
    <xf numFmtId="0" fontId="234" fillId="0" borderId="460" applyNumberFormat="0" applyFill="0" applyAlignment="0" applyProtection="0"/>
    <xf numFmtId="0" fontId="69" fillId="23" borderId="459" applyNumberFormat="0" applyAlignment="0" applyProtection="0">
      <alignment vertical="center"/>
    </xf>
    <xf numFmtId="0" fontId="68" fillId="0" borderId="460" applyNumberFormat="0" applyFill="0" applyAlignment="0" applyProtection="0">
      <alignment vertical="center"/>
    </xf>
    <xf numFmtId="0" fontId="64" fillId="23" borderId="457" applyNumberFormat="0" applyAlignment="0" applyProtection="0">
      <alignment vertical="center"/>
    </xf>
    <xf numFmtId="0" fontId="37" fillId="22" borderId="458" applyNumberFormat="0" applyFont="0" applyAlignment="0" applyProtection="0">
      <alignment vertical="center"/>
    </xf>
    <xf numFmtId="0" fontId="217" fillId="33" borderId="457"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22" fillId="58" borderId="457"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34" fillId="0" borderId="460" applyNumberFormat="0" applyFill="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232" fillId="33" borderId="459"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32" fillId="33" borderId="459" applyNumberFormat="0" applyAlignment="0" applyProtection="0"/>
    <xf numFmtId="0" fontId="3" fillId="0" borderId="0">
      <alignment vertical="center"/>
    </xf>
    <xf numFmtId="0" fontId="3" fillId="0" borderId="0">
      <alignment vertical="center"/>
    </xf>
    <xf numFmtId="0" fontId="222" fillId="58" borderId="457"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32" fillId="33" borderId="459"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58" fillId="73" borderId="458" applyNumberFormat="0" applyAlignment="0" applyProtection="0"/>
    <xf numFmtId="0" fontId="71" fillId="7" borderId="457" applyNumberFormat="0" applyAlignment="0" applyProtection="0">
      <alignment vertical="center"/>
    </xf>
    <xf numFmtId="0" fontId="58" fillId="73" borderId="458" applyNumberFormat="0" applyAlignment="0" applyProtection="0"/>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232" fillId="33" borderId="459" applyNumberFormat="0" applyAlignment="0" applyProtection="0"/>
    <xf numFmtId="0" fontId="58" fillId="73" borderId="458"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217" fillId="33" borderId="457"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34" fillId="0" borderId="460" applyNumberFormat="0" applyFill="0" applyAlignment="0" applyProtection="0"/>
    <xf numFmtId="0" fontId="217" fillId="33" borderId="457"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34" fillId="0" borderId="460" applyNumberFormat="0" applyFill="0" applyAlignment="0" applyProtection="0"/>
    <xf numFmtId="0" fontId="217" fillId="33" borderId="457"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3" fillId="0" borderId="0">
      <alignment vertical="center"/>
    </xf>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64" fillId="23" borderId="457" applyNumberFormat="0" applyAlignment="0" applyProtection="0">
      <alignment vertical="center"/>
    </xf>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71" fillId="7" borderId="457" applyNumberFormat="0" applyAlignment="0" applyProtection="0">
      <alignment vertical="center"/>
    </xf>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37" fillId="22" borderId="458" applyNumberFormat="0" applyFon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69" fillId="23" borderId="459" applyNumberForma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68" fillId="0" borderId="460" applyNumberFormat="0" applyFill="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234" fillId="0" borderId="460" applyNumberFormat="0" applyFill="0" applyAlignment="0" applyProtection="0"/>
    <xf numFmtId="0" fontId="232" fillId="33" borderId="459" applyNumberFormat="0" applyAlignment="0" applyProtection="0"/>
    <xf numFmtId="0" fontId="232" fillId="33" borderId="459" applyNumberFormat="0" applyAlignment="0" applyProtection="0"/>
    <xf numFmtId="0" fontId="71" fillId="7" borderId="457" applyNumberFormat="0" applyAlignment="0" applyProtection="0">
      <alignment vertical="center"/>
    </xf>
    <xf numFmtId="0" fontId="234" fillId="0" borderId="460" applyNumberFormat="0" applyFill="0" applyAlignment="0" applyProtection="0"/>
    <xf numFmtId="0" fontId="234" fillId="0" borderId="460" applyNumberFormat="0" applyFill="0" applyAlignment="0" applyProtection="0"/>
    <xf numFmtId="0" fontId="69" fillId="23" borderId="459" applyNumberFormat="0" applyAlignment="0" applyProtection="0">
      <alignment vertical="center"/>
    </xf>
    <xf numFmtId="0" fontId="68" fillId="0" borderId="460" applyNumberFormat="0" applyFill="0" applyAlignment="0" applyProtection="0">
      <alignment vertical="center"/>
    </xf>
    <xf numFmtId="0" fontId="64" fillId="23" borderId="457" applyNumberFormat="0" applyAlignment="0" applyProtection="0">
      <alignment vertical="center"/>
    </xf>
    <xf numFmtId="0" fontId="37" fillId="22" borderId="458" applyNumberFormat="0" applyFont="0" applyAlignment="0" applyProtection="0">
      <alignment vertical="center"/>
    </xf>
    <xf numFmtId="0" fontId="217" fillId="33" borderId="457"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22" fillId="58" borderId="457"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34" fillId="0" borderId="460" applyNumberFormat="0" applyFill="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232" fillId="33" borderId="459"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32" fillId="33" borderId="459" applyNumberFormat="0" applyAlignment="0" applyProtection="0"/>
    <xf numFmtId="0" fontId="222" fillId="58" borderId="457"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32" fillId="33" borderId="459"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58" fillId="73" borderId="458" applyNumberFormat="0" applyAlignment="0" applyProtection="0"/>
    <xf numFmtId="0" fontId="71" fillId="7" borderId="457" applyNumberFormat="0" applyAlignment="0" applyProtection="0">
      <alignment vertical="center"/>
    </xf>
    <xf numFmtId="0" fontId="58" fillId="73" borderId="458" applyNumberFormat="0" applyAlignment="0" applyProtection="0"/>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232" fillId="33" borderId="459" applyNumberFormat="0" applyAlignment="0" applyProtection="0"/>
    <xf numFmtId="0" fontId="58" fillId="73" borderId="458"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217" fillId="33" borderId="457"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34" fillId="0" borderId="460" applyNumberFormat="0" applyFill="0" applyAlignment="0" applyProtection="0"/>
    <xf numFmtId="0" fontId="217" fillId="33" borderId="457"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34" fillId="0" borderId="460" applyNumberFormat="0" applyFill="0" applyAlignment="0" applyProtection="0"/>
    <xf numFmtId="0" fontId="217" fillId="33" borderId="457"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64" fillId="23" borderId="457" applyNumberFormat="0" applyAlignment="0" applyProtection="0">
      <alignment vertical="center"/>
    </xf>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71" fillId="7" borderId="457" applyNumberFormat="0" applyAlignment="0" applyProtection="0">
      <alignment vertical="center"/>
    </xf>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37" fillId="22" borderId="458" applyNumberFormat="0" applyFon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69" fillId="23" borderId="459" applyNumberForma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68" fillId="0" borderId="460" applyNumberFormat="0" applyFill="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68" fillId="0" borderId="460" applyNumberFormat="0" applyFill="0" applyAlignment="0" applyProtection="0">
      <alignment vertical="center"/>
    </xf>
    <xf numFmtId="0" fontId="71" fillId="7" borderId="457" applyNumberFormat="0" applyAlignment="0" applyProtection="0">
      <alignment vertical="center"/>
    </xf>
    <xf numFmtId="0" fontId="64" fillId="23" borderId="457" applyNumberFormat="0" applyAlignment="0" applyProtection="0">
      <alignment vertical="center"/>
    </xf>
    <xf numFmtId="0" fontId="234" fillId="0" borderId="460" applyNumberFormat="0" applyFill="0" applyAlignment="0" applyProtection="0"/>
    <xf numFmtId="0" fontId="68" fillId="0" borderId="460" applyNumberFormat="0" applyFill="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234" fillId="0" borderId="460" applyNumberFormat="0" applyFill="0" applyAlignment="0" applyProtection="0"/>
    <xf numFmtId="0" fontId="71" fillId="7" borderId="457" applyNumberFormat="0" applyAlignment="0" applyProtection="0">
      <alignment vertical="center"/>
    </xf>
    <xf numFmtId="0" fontId="58" fillId="73" borderId="458" applyNumberFormat="0" applyAlignment="0" applyProtection="0"/>
    <xf numFmtId="0" fontId="232" fillId="33" borderId="459" applyNumberFormat="0" applyAlignment="0" applyProtection="0"/>
    <xf numFmtId="0" fontId="234" fillId="0" borderId="460" applyNumberFormat="0" applyFill="0" applyAlignment="0" applyProtection="0"/>
    <xf numFmtId="0" fontId="232" fillId="33" borderId="459"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22" fillId="58" borderId="457" applyNumberFormat="0" applyAlignment="0" applyProtection="0"/>
    <xf numFmtId="0" fontId="232" fillId="33" borderId="459" applyNumberFormat="0" applyAlignment="0" applyProtection="0"/>
    <xf numFmtId="0" fontId="37" fillId="22" borderId="458" applyNumberFormat="0" applyFont="0" applyAlignment="0" applyProtection="0">
      <alignment vertical="center"/>
    </xf>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217" fillId="33" borderId="457" applyNumberFormat="0" applyAlignment="0" applyProtection="0"/>
    <xf numFmtId="0" fontId="234" fillId="0" borderId="460" applyNumberFormat="0" applyFill="0" applyAlignment="0" applyProtection="0"/>
    <xf numFmtId="0" fontId="71" fillId="7" borderId="457" applyNumberFormat="0" applyAlignment="0" applyProtection="0">
      <alignment vertical="center"/>
    </xf>
    <xf numFmtId="0" fontId="69" fillId="23" borderId="459" applyNumberFormat="0" applyAlignment="0" applyProtection="0">
      <alignment vertical="center"/>
    </xf>
    <xf numFmtId="0" fontId="68" fillId="0" borderId="460" applyNumberFormat="0" applyFill="0" applyAlignment="0" applyProtection="0">
      <alignment vertical="center"/>
    </xf>
    <xf numFmtId="0" fontId="64" fillId="23" borderId="457" applyNumberFormat="0" applyAlignment="0" applyProtection="0">
      <alignment vertical="center"/>
    </xf>
    <xf numFmtId="0" fontId="37" fillId="22" borderId="458" applyNumberFormat="0" applyFont="0" applyAlignment="0" applyProtection="0">
      <alignment vertical="center"/>
    </xf>
    <xf numFmtId="0" fontId="217" fillId="33" borderId="457" applyNumberFormat="0" applyAlignment="0" applyProtection="0"/>
    <xf numFmtId="0" fontId="234" fillId="0" borderId="460" applyNumberFormat="0" applyFill="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71" fillId="7" borderId="457" applyNumberFormat="0" applyAlignment="0" applyProtection="0">
      <alignment vertical="center"/>
    </xf>
    <xf numFmtId="0" fontId="69" fillId="23" borderId="459" applyNumberFormat="0" applyAlignment="0" applyProtection="0">
      <alignment vertical="center"/>
    </xf>
    <xf numFmtId="0" fontId="68" fillId="0" borderId="460" applyNumberFormat="0" applyFill="0" applyAlignment="0" applyProtection="0">
      <alignment vertical="center"/>
    </xf>
    <xf numFmtId="0" fontId="64" fillId="23" borderId="457" applyNumberFormat="0" applyAlignment="0" applyProtection="0">
      <alignment vertical="center"/>
    </xf>
    <xf numFmtId="0" fontId="37" fillId="22" borderId="458" applyNumberFormat="0" applyFont="0" applyAlignment="0" applyProtection="0">
      <alignment vertical="center"/>
    </xf>
    <xf numFmtId="0" fontId="58" fillId="73" borderId="458" applyNumberFormat="0" applyAlignment="0" applyProtection="0"/>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232" fillId="33" borderId="459" applyNumberFormat="0" applyAlignment="0" applyProtection="0"/>
    <xf numFmtId="0" fontId="58" fillId="73" borderId="458" applyNumberFormat="0" applyAlignment="0" applyProtection="0"/>
    <xf numFmtId="0" fontId="71" fillId="7" borderId="457" applyNumberFormat="0" applyAlignment="0" applyProtection="0">
      <alignment vertical="center"/>
    </xf>
    <xf numFmtId="0" fontId="58" fillId="73" borderId="458" applyNumberFormat="0" applyAlignment="0" applyProtection="0"/>
    <xf numFmtId="0" fontId="69" fillId="23" borderId="459" applyNumberFormat="0" applyAlignment="0" applyProtection="0">
      <alignment vertical="center"/>
    </xf>
    <xf numFmtId="0" fontId="68" fillId="0" borderId="460" applyNumberFormat="0" applyFill="0" applyAlignment="0" applyProtection="0">
      <alignment vertical="center"/>
    </xf>
    <xf numFmtId="0" fontId="64" fillId="23" borderId="457" applyNumberFormat="0" applyAlignment="0" applyProtection="0">
      <alignment vertical="center"/>
    </xf>
    <xf numFmtId="0" fontId="37" fillId="22" borderId="458" applyNumberFormat="0" applyFont="0" applyAlignment="0" applyProtection="0">
      <alignment vertical="center"/>
    </xf>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232" fillId="33" borderId="459" applyNumberFormat="0" applyAlignment="0" applyProtection="0"/>
    <xf numFmtId="0" fontId="234" fillId="0" borderId="460" applyNumberFormat="0" applyFill="0" applyAlignment="0" applyProtection="0"/>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232" fillId="33" borderId="459" applyNumberFormat="0" applyAlignment="0" applyProtection="0"/>
    <xf numFmtId="0" fontId="232" fillId="33" borderId="459" applyNumberFormat="0" applyAlignment="0" applyProtection="0"/>
    <xf numFmtId="0" fontId="58" fillId="73" borderId="458" applyNumberFormat="0" applyAlignment="0" applyProtection="0"/>
    <xf numFmtId="0" fontId="58" fillId="73" borderId="458" applyNumberFormat="0" applyAlignment="0" applyProtection="0"/>
    <xf numFmtId="0" fontId="234" fillId="0" borderId="460" applyNumberFormat="0" applyFill="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58" fillId="73" borderId="458" applyNumberFormat="0" applyAlignment="0" applyProtection="0"/>
    <xf numFmtId="0" fontId="234" fillId="0" borderId="460" applyNumberFormat="0" applyFill="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17" fillId="33" borderId="457"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234" fillId="0" borderId="460" applyNumberFormat="0" applyFill="0" applyAlignment="0" applyProtection="0"/>
    <xf numFmtId="0" fontId="234" fillId="0" borderId="460" applyNumberFormat="0" applyFill="0" applyAlignment="0" applyProtection="0"/>
    <xf numFmtId="0" fontId="71" fillId="7" borderId="457" applyNumberFormat="0" applyAlignment="0" applyProtection="0">
      <alignment vertical="center"/>
    </xf>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222" fillId="58" borderId="457" applyNumberFormat="0" applyAlignment="0" applyProtection="0"/>
    <xf numFmtId="0" fontId="222" fillId="58" borderId="457" applyNumberFormat="0" applyAlignment="0" applyProtection="0"/>
    <xf numFmtId="0" fontId="232" fillId="33" borderId="459" applyNumberFormat="0" applyAlignment="0" applyProtection="0"/>
    <xf numFmtId="0" fontId="71" fillId="7" borderId="457" applyNumberFormat="0" applyAlignment="0" applyProtection="0">
      <alignment vertical="center"/>
    </xf>
    <xf numFmtId="0" fontId="69" fillId="23" borderId="459" applyNumberFormat="0" applyAlignment="0" applyProtection="0">
      <alignment vertical="center"/>
    </xf>
    <xf numFmtId="0" fontId="68" fillId="0" borderId="460" applyNumberFormat="0" applyFill="0" applyAlignment="0" applyProtection="0">
      <alignment vertical="center"/>
    </xf>
    <xf numFmtId="0" fontId="64" fillId="23" borderId="457" applyNumberFormat="0" applyAlignment="0" applyProtection="0">
      <alignment vertical="center"/>
    </xf>
    <xf numFmtId="0" fontId="222" fillId="58" borderId="457" applyNumberFormat="0" applyAlignment="0" applyProtection="0"/>
    <xf numFmtId="0" fontId="222" fillId="58" borderId="457"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71" fillId="7" borderId="457" applyNumberFormat="0" applyAlignment="0" applyProtection="0">
      <alignment vertical="center"/>
    </xf>
    <xf numFmtId="0" fontId="69" fillId="23" borderId="459" applyNumberFormat="0" applyAlignment="0" applyProtection="0">
      <alignment vertical="center"/>
    </xf>
    <xf numFmtId="0" fontId="68" fillId="0" borderId="460" applyNumberFormat="0" applyFill="0" applyAlignment="0" applyProtection="0">
      <alignment vertical="center"/>
    </xf>
    <xf numFmtId="0" fontId="64" fillId="23" borderId="457" applyNumberFormat="0" applyAlignment="0" applyProtection="0">
      <alignment vertical="center"/>
    </xf>
    <xf numFmtId="0" fontId="37" fillId="22" borderId="458" applyNumberFormat="0" applyFont="0" applyAlignment="0" applyProtection="0">
      <alignment vertical="center"/>
    </xf>
    <xf numFmtId="0" fontId="232" fillId="33" borderId="459" applyNumberFormat="0" applyAlignment="0" applyProtection="0"/>
    <xf numFmtId="0" fontId="232" fillId="33" borderId="459"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69" fillId="23" borderId="459" applyNumberFormat="0" applyAlignment="0" applyProtection="0">
      <alignment vertical="center"/>
    </xf>
    <xf numFmtId="0" fontId="37" fillId="22" borderId="458" applyNumberFormat="0" applyFont="0" applyAlignment="0" applyProtection="0">
      <alignment vertical="center"/>
    </xf>
    <xf numFmtId="0" fontId="68" fillId="0" borderId="460" applyNumberFormat="0" applyFill="0" applyAlignment="0" applyProtection="0">
      <alignment vertical="center"/>
    </xf>
    <xf numFmtId="0" fontId="217" fillId="33" borderId="457" applyNumberFormat="0" applyAlignment="0" applyProtection="0"/>
    <xf numFmtId="0" fontId="69" fillId="23" borderId="459" applyNumberFormat="0" applyAlignment="0" applyProtection="0">
      <alignment vertical="center"/>
    </xf>
    <xf numFmtId="0" fontId="37" fillId="22" borderId="458" applyNumberFormat="0" applyFon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69" fillId="23" borderId="459" applyNumberFormat="0" applyAlignment="0" applyProtection="0">
      <alignment vertical="center"/>
    </xf>
    <xf numFmtId="0" fontId="68" fillId="0" borderId="460" applyNumberFormat="0" applyFill="0" applyAlignment="0" applyProtection="0">
      <alignment vertical="center"/>
    </xf>
    <xf numFmtId="0" fontId="222" fillId="58" borderId="457" applyNumberFormat="0" applyAlignment="0" applyProtection="0"/>
    <xf numFmtId="0" fontId="232" fillId="33" borderId="459" applyNumberFormat="0" applyAlignment="0" applyProtection="0"/>
    <xf numFmtId="0" fontId="234" fillId="0" borderId="460" applyNumberFormat="0" applyFill="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232" fillId="33" borderId="459" applyNumberFormat="0" applyAlignment="0" applyProtection="0"/>
    <xf numFmtId="0" fontId="234" fillId="0" borderId="460" applyNumberFormat="0" applyFill="0" applyAlignment="0" applyProtection="0"/>
    <xf numFmtId="0" fontId="64" fillId="23" borderId="457" applyNumberFormat="0" applyAlignment="0" applyProtection="0">
      <alignment vertical="center"/>
    </xf>
    <xf numFmtId="0" fontId="37" fillId="22" borderId="458" applyNumberFormat="0" applyFont="0" applyAlignment="0" applyProtection="0">
      <alignment vertical="center"/>
    </xf>
    <xf numFmtId="0" fontId="71" fillId="7" borderId="457" applyNumberFormat="0" applyAlignment="0" applyProtection="0">
      <alignment vertical="center"/>
    </xf>
    <xf numFmtId="0" fontId="64" fillId="23" borderId="457" applyNumberFormat="0" applyAlignment="0" applyProtection="0">
      <alignment vertical="center"/>
    </xf>
    <xf numFmtId="0" fontId="69" fillId="23" borderId="459" applyNumberFormat="0" applyAlignment="0" applyProtection="0">
      <alignment vertical="center"/>
    </xf>
    <xf numFmtId="0" fontId="37" fillId="22" borderId="458" applyNumberFormat="0" applyFont="0" applyAlignment="0" applyProtection="0">
      <alignment vertical="center"/>
    </xf>
    <xf numFmtId="0" fontId="71" fillId="7" borderId="457" applyNumberFormat="0" applyAlignment="0" applyProtection="0">
      <alignment vertical="center"/>
    </xf>
    <xf numFmtId="0" fontId="64" fillId="23" borderId="457" applyNumberForma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58" fillId="73" borderId="458" applyNumberFormat="0" applyAlignment="0" applyProtection="0"/>
    <xf numFmtId="0" fontId="232" fillId="33" borderId="459" applyNumberFormat="0" applyAlignment="0" applyProtection="0"/>
    <xf numFmtId="0" fontId="234" fillId="0" borderId="460" applyNumberFormat="0" applyFill="0" applyAlignment="0" applyProtection="0"/>
    <xf numFmtId="0" fontId="58" fillId="73" borderId="45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73" borderId="45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71" fillId="7" borderId="457" applyNumberFormat="0" applyAlignment="0" applyProtection="0">
      <alignment vertical="center"/>
    </xf>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58" fillId="73" borderId="458"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234" fillId="0" borderId="460" applyNumberFormat="0" applyFill="0" applyAlignment="0" applyProtection="0"/>
    <xf numFmtId="0" fontId="234" fillId="0" borderId="460" applyNumberFormat="0" applyFill="0" applyAlignment="0" applyProtection="0"/>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34" fillId="0" borderId="460" applyNumberFormat="0" applyFill="0" applyAlignment="0" applyProtection="0"/>
    <xf numFmtId="0" fontId="234" fillId="0" borderId="460" applyNumberFormat="0" applyFill="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234" fillId="0" borderId="460" applyNumberFormat="0" applyFill="0" applyAlignment="0" applyProtection="0"/>
    <xf numFmtId="0" fontId="234" fillId="0" borderId="460" applyNumberFormat="0" applyFill="0" applyAlignment="0" applyProtection="0"/>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22" fillId="58" borderId="457" applyNumberFormat="0" applyAlignment="0" applyProtection="0"/>
    <xf numFmtId="0" fontId="222" fillId="58" borderId="457"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64" fillId="23" borderId="457" applyNumberFormat="0" applyAlignment="0" applyProtection="0">
      <alignment vertical="center"/>
    </xf>
    <xf numFmtId="0" fontId="71" fillId="7" borderId="457" applyNumberFormat="0" applyAlignment="0" applyProtection="0">
      <alignment vertical="center"/>
    </xf>
    <xf numFmtId="0" fontId="37" fillId="0" borderId="0">
      <alignment vertical="center"/>
    </xf>
    <xf numFmtId="0" fontId="37" fillId="0" borderId="0">
      <alignment vertical="center"/>
    </xf>
  </cellStyleXfs>
  <cellXfs count="4019">
    <xf numFmtId="0" fontId="0" fillId="0" borderId="0" xfId="0"/>
    <xf numFmtId="0" fontId="37" fillId="0" borderId="0" xfId="0" applyFont="1" applyAlignment="1">
      <alignment vertical="center"/>
    </xf>
    <xf numFmtId="0" fontId="40" fillId="0" borderId="0" xfId="0" applyFont="1" applyAlignment="1">
      <alignment vertical="center"/>
    </xf>
    <xf numFmtId="0" fontId="39" fillId="0" borderId="0" xfId="0" applyFont="1" applyAlignment="1">
      <alignment horizontal="center" vertical="center"/>
    </xf>
    <xf numFmtId="0" fontId="43" fillId="0" borderId="0" xfId="0" applyFont="1" applyAlignment="1">
      <alignment vertical="center"/>
    </xf>
    <xf numFmtId="0" fontId="39" fillId="0" borderId="0" xfId="0" applyFont="1" applyAlignment="1">
      <alignment vertical="center"/>
    </xf>
    <xf numFmtId="14" fontId="37" fillId="0" borderId="0" xfId="0" applyNumberFormat="1" applyFont="1" applyAlignment="1">
      <alignment vertical="center"/>
    </xf>
    <xf numFmtId="0" fontId="41" fillId="0" borderId="0" xfId="0" applyFont="1" applyAlignment="1">
      <alignment horizontal="left" vertical="center"/>
    </xf>
    <xf numFmtId="0" fontId="37" fillId="0" borderId="0" xfId="0" applyFont="1"/>
    <xf numFmtId="0" fontId="46" fillId="0" borderId="0" xfId="0" applyFont="1"/>
    <xf numFmtId="0" fontId="47" fillId="0" borderId="0" xfId="0" applyFont="1" applyAlignment="1">
      <alignment horizontal="center" vertical="center"/>
    </xf>
    <xf numFmtId="0" fontId="47" fillId="0" borderId="0" xfId="0" applyFont="1" applyAlignment="1">
      <alignment horizontal="left" vertical="center"/>
    </xf>
    <xf numFmtId="0" fontId="37" fillId="0" borderId="0" xfId="0" applyFont="1" applyAlignment="1">
      <alignment horizontal="left" vertical="center"/>
    </xf>
    <xf numFmtId="0" fontId="47" fillId="0" borderId="0" xfId="0" applyFont="1"/>
    <xf numFmtId="179" fontId="47" fillId="0" borderId="0" xfId="0" applyNumberFormat="1" applyFont="1" applyAlignment="1">
      <alignment horizontal="center" vertical="center"/>
    </xf>
    <xf numFmtId="0" fontId="45" fillId="0" borderId="0" xfId="0" applyFont="1" applyAlignment="1">
      <alignment vertical="center"/>
    </xf>
    <xf numFmtId="0" fontId="47" fillId="0" borderId="0" xfId="0" applyFont="1" applyAlignment="1">
      <alignment vertical="center"/>
    </xf>
    <xf numFmtId="14" fontId="45" fillId="0" borderId="0" xfId="0" applyNumberFormat="1" applyFont="1" applyAlignment="1">
      <alignment vertical="center"/>
    </xf>
    <xf numFmtId="0" fontId="45" fillId="0" borderId="0" xfId="0" applyFont="1" applyAlignment="1">
      <alignment horizontal="left" vertical="center"/>
    </xf>
    <xf numFmtId="0" fontId="51" fillId="0" borderId="0" xfId="0" applyFont="1"/>
    <xf numFmtId="0" fontId="44" fillId="0" borderId="0" xfId="0" applyFont="1"/>
    <xf numFmtId="0" fontId="45" fillId="0" borderId="0" xfId="0" applyFont="1"/>
    <xf numFmtId="14" fontId="47" fillId="0" borderId="0" xfId="0" applyNumberFormat="1" applyFont="1" applyAlignment="1">
      <alignment vertical="center"/>
    </xf>
    <xf numFmtId="0" fontId="39" fillId="0" borderId="0" xfId="0" applyFont="1"/>
    <xf numFmtId="0" fontId="50" fillId="0" borderId="0" xfId="0" applyFont="1"/>
    <xf numFmtId="0" fontId="45" fillId="0" borderId="0" xfId="0" applyFont="1" applyAlignment="1">
      <alignment horizontal="center" vertical="center"/>
    </xf>
    <xf numFmtId="14" fontId="49" fillId="0" borderId="0" xfId="0" applyNumberFormat="1" applyFont="1" applyAlignment="1">
      <alignment horizontal="center" vertical="center"/>
    </xf>
    <xf numFmtId="0" fontId="47" fillId="0" borderId="0" xfId="0" applyFont="1" applyAlignment="1">
      <alignment horizontal="left" vertical="center" shrinkToFit="1"/>
    </xf>
    <xf numFmtId="0" fontId="0" fillId="0" borderId="0" xfId="0" applyAlignment="1">
      <alignment vertical="center" shrinkToFit="1"/>
    </xf>
    <xf numFmtId="0" fontId="44" fillId="0" borderId="0" xfId="0" applyFont="1" applyAlignment="1">
      <alignment vertical="center"/>
    </xf>
    <xf numFmtId="0" fontId="53" fillId="0" borderId="0" xfId="0" applyFont="1" applyAlignment="1">
      <alignment vertical="center"/>
    </xf>
    <xf numFmtId="0" fontId="52" fillId="0" borderId="0" xfId="0" applyFont="1" applyAlignment="1">
      <alignment horizontal="center" vertical="center" shrinkToFit="1"/>
    </xf>
    <xf numFmtId="0" fontId="48" fillId="0" borderId="0" xfId="0" applyFont="1" applyAlignment="1">
      <alignment horizontal="center" vertical="center"/>
    </xf>
    <xf numFmtId="14" fontId="39" fillId="0" borderId="0" xfId="0" applyNumberFormat="1" applyFont="1" applyAlignment="1">
      <alignment vertical="center"/>
    </xf>
    <xf numFmtId="0" fontId="45" fillId="24" borderId="10" xfId="0" applyFont="1" applyFill="1" applyBorder="1" applyAlignment="1">
      <alignment horizontal="center" vertical="center" shrinkToFit="1"/>
    </xf>
    <xf numFmtId="0" fontId="54" fillId="0" borderId="0" xfId="41" applyFont="1" applyAlignment="1" applyProtection="1">
      <alignment vertical="center"/>
    </xf>
    <xf numFmtId="0" fontId="47" fillId="0" borderId="0" xfId="0" applyFont="1" applyAlignment="1">
      <alignment shrinkToFit="1"/>
    </xf>
    <xf numFmtId="0" fontId="47" fillId="0" borderId="0" xfId="0" applyFont="1" applyAlignment="1">
      <alignment vertical="center" shrinkToFit="1"/>
    </xf>
    <xf numFmtId="0" fontId="45" fillId="25" borderId="0" xfId="0" applyFont="1" applyFill="1"/>
    <xf numFmtId="0" fontId="47" fillId="25" borderId="0" xfId="0" applyFont="1" applyFill="1"/>
    <xf numFmtId="0" fontId="47" fillId="25" borderId="0" xfId="0" applyFont="1" applyFill="1" applyAlignment="1">
      <alignment horizontal="center" vertical="center"/>
    </xf>
    <xf numFmtId="0" fontId="37" fillId="25" borderId="0" xfId="0" applyFont="1" applyFill="1"/>
    <xf numFmtId="0" fontId="37" fillId="25" borderId="0" xfId="0" applyFont="1" applyFill="1" applyAlignment="1">
      <alignment vertical="center"/>
    </xf>
    <xf numFmtId="0" fontId="40" fillId="25" borderId="0" xfId="0" applyFont="1" applyFill="1" applyAlignment="1">
      <alignment vertical="center"/>
    </xf>
    <xf numFmtId="0" fontId="53" fillId="25" borderId="0" xfId="0" applyFont="1" applyFill="1" applyAlignment="1">
      <alignment vertical="center"/>
    </xf>
    <xf numFmtId="0" fontId="44" fillId="25" borderId="0" xfId="0" applyFont="1" applyFill="1" applyAlignment="1">
      <alignment vertical="center"/>
    </xf>
    <xf numFmtId="0" fontId="43" fillId="25" borderId="0" xfId="0" applyFont="1" applyFill="1" applyAlignment="1">
      <alignment vertical="center"/>
    </xf>
    <xf numFmtId="0" fontId="39" fillId="25" borderId="0" xfId="0" applyFont="1" applyFill="1" applyAlignment="1">
      <alignment vertical="center"/>
    </xf>
    <xf numFmtId="0" fontId="39" fillId="25" borderId="0" xfId="0" applyFont="1" applyFill="1" applyAlignment="1">
      <alignment horizontal="center" vertical="center"/>
    </xf>
    <xf numFmtId="0" fontId="47" fillId="25" borderId="0" xfId="0" applyFont="1" applyFill="1" applyAlignment="1">
      <alignment horizontal="left" vertical="center"/>
    </xf>
    <xf numFmtId="0" fontId="47" fillId="25" borderId="0" xfId="0" applyFont="1" applyFill="1" applyAlignment="1">
      <alignment shrinkToFit="1"/>
    </xf>
    <xf numFmtId="0" fontId="74" fillId="0" borderId="0" xfId="56" applyFont="1">
      <alignment vertical="center"/>
    </xf>
    <xf numFmtId="0" fontId="81" fillId="26" borderId="0" xfId="56" applyFont="1" applyFill="1" applyBorder="1">
      <alignment vertical="center"/>
    </xf>
    <xf numFmtId="0" fontId="74" fillId="26" borderId="0" xfId="56" applyFont="1" applyFill="1" applyBorder="1">
      <alignment vertical="center"/>
    </xf>
    <xf numFmtId="0" fontId="78" fillId="0" borderId="0" xfId="56" applyFont="1" applyBorder="1" applyAlignment="1">
      <alignment horizontal="center" vertical="center"/>
    </xf>
    <xf numFmtId="0" fontId="84" fillId="0" borderId="0" xfId="56" applyFont="1" applyBorder="1" applyAlignment="1">
      <alignment horizontal="left" vertical="center"/>
    </xf>
    <xf numFmtId="0" fontId="85" fillId="0" borderId="0" xfId="56" applyFont="1">
      <alignment vertical="center"/>
    </xf>
    <xf numFmtId="0" fontId="86" fillId="0" borderId="0" xfId="56" applyFont="1" applyBorder="1" applyAlignment="1">
      <alignment horizontal="center" vertical="center"/>
    </xf>
    <xf numFmtId="0" fontId="86" fillId="0" borderId="0" xfId="56" applyFont="1" applyBorder="1" applyAlignment="1">
      <alignment horizontal="right" vertical="center"/>
    </xf>
    <xf numFmtId="0" fontId="86" fillId="0" borderId="0" xfId="56" applyFont="1" applyBorder="1" applyAlignment="1">
      <alignment horizontal="left" vertical="center"/>
    </xf>
    <xf numFmtId="0" fontId="44" fillId="0" borderId="0" xfId="0" applyFont="1" applyAlignment="1">
      <alignment horizontal="center" vertical="center"/>
    </xf>
    <xf numFmtId="0" fontId="44" fillId="0" borderId="0" xfId="0" applyFont="1" applyAlignment="1">
      <alignment horizontal="left" vertical="center"/>
    </xf>
    <xf numFmtId="0" fontId="89" fillId="0" borderId="0" xfId="41" applyFont="1" applyAlignment="1" applyProtection="1">
      <alignment vertical="center"/>
    </xf>
    <xf numFmtId="0" fontId="44" fillId="0" borderId="0" xfId="0" applyFont="1" applyAlignment="1">
      <alignment shrinkToFit="1"/>
    </xf>
    <xf numFmtId="0" fontId="53" fillId="0" borderId="0" xfId="0" applyFont="1" applyAlignment="1" applyProtection="1">
      <alignment horizontal="center" vertical="center"/>
      <protection locked="0"/>
    </xf>
    <xf numFmtId="177" fontId="53" fillId="0" borderId="0" xfId="0" applyNumberFormat="1" applyFont="1" applyAlignment="1">
      <alignment horizontal="center" vertical="center"/>
    </xf>
    <xf numFmtId="177" fontId="53" fillId="0" borderId="0" xfId="0" applyNumberFormat="1" applyFont="1" applyAlignment="1" applyProtection="1">
      <alignment horizontal="center" vertical="center"/>
      <protection locked="0"/>
    </xf>
    <xf numFmtId="178" fontId="53" fillId="0" borderId="0" xfId="0" applyNumberFormat="1" applyFont="1" applyAlignment="1">
      <alignment horizontal="center" vertical="center"/>
    </xf>
    <xf numFmtId="178" fontId="53" fillId="0" borderId="0" xfId="0" quotePrefix="1" applyNumberFormat="1" applyFont="1" applyAlignment="1">
      <alignment horizontal="center" vertical="center"/>
    </xf>
    <xf numFmtId="179" fontId="53" fillId="0" borderId="0" xfId="0" applyNumberFormat="1" applyFont="1" applyAlignment="1" applyProtection="1">
      <alignment horizontal="center" vertical="center"/>
      <protection locked="0"/>
    </xf>
    <xf numFmtId="0" fontId="40" fillId="0" borderId="0" xfId="0" applyFont="1"/>
    <xf numFmtId="0" fontId="52" fillId="0" borderId="0" xfId="0" applyFont="1" applyAlignment="1">
      <alignment horizontal="center" vertical="center"/>
    </xf>
    <xf numFmtId="179" fontId="53" fillId="0" borderId="0" xfId="0" applyNumberFormat="1" applyFont="1" applyAlignment="1">
      <alignment horizontal="center" vertical="center" shrinkToFit="1"/>
    </xf>
    <xf numFmtId="0" fontId="53" fillId="0" borderId="0" xfId="0" applyFont="1" applyAlignment="1">
      <alignment horizontal="center" vertical="center" shrinkToFit="1"/>
    </xf>
    <xf numFmtId="178" fontId="53" fillId="0" borderId="0" xfId="0" applyNumberFormat="1" applyFont="1" applyAlignment="1">
      <alignment horizontal="center" vertical="center" shrinkToFit="1"/>
    </xf>
    <xf numFmtId="179" fontId="91" fillId="0" borderId="0" xfId="0" applyNumberFormat="1" applyFont="1" applyAlignment="1">
      <alignment horizontal="center" vertical="center" shrinkToFit="1"/>
    </xf>
    <xf numFmtId="0" fontId="53" fillId="0" borderId="0" xfId="0" quotePrefix="1" applyFont="1" applyAlignment="1">
      <alignment horizontal="center" vertical="center" shrinkToFit="1"/>
    </xf>
    <xf numFmtId="0" fontId="40" fillId="0" borderId="0" xfId="0" applyFont="1" applyAlignment="1">
      <alignment horizontal="center" vertical="center"/>
    </xf>
    <xf numFmtId="179" fontId="52" fillId="0" borderId="0" xfId="0" applyNumberFormat="1" applyFont="1" applyAlignment="1" applyProtection="1">
      <alignment horizontal="center" vertical="center"/>
      <protection locked="0"/>
    </xf>
    <xf numFmtId="0" fontId="52" fillId="0" borderId="0" xfId="0" applyFont="1"/>
    <xf numFmtId="0" fontId="53" fillId="0" borderId="0" xfId="0" applyFont="1"/>
    <xf numFmtId="0" fontId="87" fillId="0" borderId="0" xfId="0" applyFont="1" applyAlignment="1">
      <alignment vertical="center"/>
    </xf>
    <xf numFmtId="0" fontId="48" fillId="0" borderId="0" xfId="0" applyFont="1" applyAlignment="1">
      <alignment horizontal="left" vertical="center"/>
    </xf>
    <xf numFmtId="0" fontId="95" fillId="26" borderId="17" xfId="0" applyFont="1" applyFill="1" applyBorder="1" applyAlignment="1">
      <alignment vertical="center" shrinkToFit="1"/>
    </xf>
    <xf numFmtId="0" fontId="95" fillId="26" borderId="16" xfId="0" applyFont="1" applyFill="1" applyBorder="1" applyAlignment="1">
      <alignment vertical="center" shrinkToFit="1"/>
    </xf>
    <xf numFmtId="0" fontId="95" fillId="26" borderId="18" xfId="0" applyFont="1" applyFill="1" applyBorder="1" applyAlignment="1">
      <alignment vertical="center" shrinkToFit="1"/>
    </xf>
    <xf numFmtId="0" fontId="95" fillId="26" borderId="19" xfId="0" applyFont="1" applyFill="1" applyBorder="1" applyAlignment="1">
      <alignment vertical="center" shrinkToFit="1"/>
    </xf>
    <xf numFmtId="0" fontId="95" fillId="0" borderId="18" xfId="0" applyFont="1" applyBorder="1" applyAlignment="1">
      <alignment vertical="center" shrinkToFit="1"/>
    </xf>
    <xf numFmtId="0" fontId="41" fillId="0" borderId="0" xfId="0" applyFont="1"/>
    <xf numFmtId="0" fontId="37" fillId="0" borderId="22" xfId="0" applyFont="1" applyBorder="1" applyAlignment="1">
      <alignment vertical="center"/>
    </xf>
    <xf numFmtId="0" fontId="92" fillId="0" borderId="0" xfId="0" applyFont="1" applyAlignment="1">
      <alignment horizontal="left" vertical="center"/>
    </xf>
    <xf numFmtId="0" fontId="95" fillId="26" borderId="24" xfId="0" applyFont="1" applyFill="1" applyBorder="1" applyAlignment="1">
      <alignment vertical="center" shrinkToFit="1"/>
    </xf>
    <xf numFmtId="0" fontId="95" fillId="26" borderId="26" xfId="0" applyFont="1" applyFill="1" applyBorder="1" applyAlignment="1">
      <alignment vertical="center" shrinkToFit="1"/>
    </xf>
    <xf numFmtId="177" fontId="52" fillId="0" borderId="0" xfId="0" applyNumberFormat="1"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44" fillId="0" borderId="22" xfId="0" applyFont="1" applyBorder="1" applyAlignment="1">
      <alignment horizontal="left" vertical="center"/>
    </xf>
    <xf numFmtId="0" fontId="45" fillId="24" borderId="10" xfId="0" applyFont="1" applyFill="1" applyBorder="1" applyAlignment="1">
      <alignment horizontal="center" vertical="center" wrapText="1" shrinkToFit="1"/>
    </xf>
    <xf numFmtId="0" fontId="45" fillId="24" borderId="27" xfId="0" applyFont="1" applyFill="1" applyBorder="1" applyAlignment="1">
      <alignment horizontal="center" vertical="center" wrapText="1" shrinkToFit="1"/>
    </xf>
    <xf numFmtId="0" fontId="77" fillId="0" borderId="29" xfId="56" applyFont="1" applyBorder="1" applyAlignment="1">
      <alignment horizontal="left" vertical="center"/>
    </xf>
    <xf numFmtId="0" fontId="77" fillId="0" borderId="30" xfId="56" applyFont="1" applyBorder="1" applyAlignment="1">
      <alignment horizontal="left" vertical="center"/>
    </xf>
    <xf numFmtId="0" fontId="76" fillId="0" borderId="30" xfId="56" applyFont="1" applyBorder="1" applyAlignment="1">
      <alignment horizontal="justify" vertical="center"/>
    </xf>
    <xf numFmtId="0" fontId="77" fillId="0" borderId="30" xfId="56" applyFont="1" applyBorder="1" applyAlignment="1">
      <alignment horizontal="justify" vertical="center"/>
    </xf>
    <xf numFmtId="0" fontId="76" fillId="0" borderId="30" xfId="56" applyFont="1" applyBorder="1" applyAlignment="1">
      <alignment horizontal="left" vertical="center"/>
    </xf>
    <xf numFmtId="0" fontId="77" fillId="0" borderId="30" xfId="56" applyFont="1" applyBorder="1" applyAlignment="1">
      <alignment horizontal="left" vertical="center" wrapText="1"/>
    </xf>
    <xf numFmtId="0" fontId="77" fillId="0" borderId="31" xfId="56" applyFont="1" applyBorder="1" applyAlignment="1">
      <alignment horizontal="justify" vertical="center"/>
    </xf>
    <xf numFmtId="0" fontId="74" fillId="0" borderId="30" xfId="56" applyFont="1" applyBorder="1">
      <alignment vertical="center"/>
    </xf>
    <xf numFmtId="0" fontId="39" fillId="0" borderId="0" xfId="0" applyFont="1" applyAlignment="1">
      <alignment horizontal="left" vertical="center"/>
    </xf>
    <xf numFmtId="0" fontId="83" fillId="0" borderId="0" xfId="56" applyFont="1" applyBorder="1">
      <alignment vertical="center"/>
    </xf>
    <xf numFmtId="0" fontId="82" fillId="0" borderId="0" xfId="56" applyFont="1" applyBorder="1">
      <alignment vertical="center"/>
    </xf>
    <xf numFmtId="0" fontId="78" fillId="0" borderId="0" xfId="56" applyFont="1" applyBorder="1">
      <alignment vertical="center"/>
    </xf>
    <xf numFmtId="0" fontId="74" fillId="0" borderId="0" xfId="56" applyFont="1" applyBorder="1">
      <alignment vertical="center"/>
    </xf>
    <xf numFmtId="0" fontId="79" fillId="0" borderId="0" xfId="56" applyFont="1" applyBorder="1">
      <alignment vertical="center"/>
    </xf>
    <xf numFmtId="0" fontId="39" fillId="0" borderId="0" xfId="0" applyFont="1" applyAlignment="1">
      <alignment horizontal="right" vertical="center"/>
    </xf>
    <xf numFmtId="0" fontId="77" fillId="0" borderId="30" xfId="56" applyFont="1" applyBorder="1" applyAlignment="1">
      <alignment horizontal="justify" vertical="center" wrapText="1"/>
    </xf>
    <xf numFmtId="0" fontId="80" fillId="0" borderId="0" xfId="56" applyFont="1" applyAlignment="1">
      <alignment horizontal="right" vertical="center"/>
    </xf>
    <xf numFmtId="0" fontId="80" fillId="0" borderId="0" xfId="56" applyFont="1">
      <alignment vertical="center"/>
    </xf>
    <xf numFmtId="0" fontId="77" fillId="0" borderId="0" xfId="56" applyFont="1">
      <alignment vertical="center"/>
    </xf>
    <xf numFmtId="0" fontId="77" fillId="0" borderId="31" xfId="56" applyFont="1" applyBorder="1" applyAlignment="1">
      <alignment horizontal="left" vertical="center" wrapText="1"/>
    </xf>
    <xf numFmtId="0" fontId="106" fillId="24" borderId="32" xfId="56" applyFont="1" applyFill="1" applyBorder="1" applyAlignment="1">
      <alignment vertical="center" wrapText="1"/>
    </xf>
    <xf numFmtId="0" fontId="106" fillId="27" borderId="33" xfId="56" applyFont="1" applyFill="1" applyBorder="1" applyAlignment="1">
      <alignment vertical="center" wrapText="1"/>
    </xf>
    <xf numFmtId="0" fontId="106" fillId="27" borderId="34" xfId="56" applyFont="1" applyFill="1" applyBorder="1" applyAlignment="1">
      <alignment vertical="center" wrapText="1"/>
    </xf>
    <xf numFmtId="0" fontId="106" fillId="27" borderId="35" xfId="56" applyFont="1" applyFill="1" applyBorder="1" applyAlignment="1">
      <alignment vertical="center" wrapText="1"/>
    </xf>
    <xf numFmtId="0" fontId="77" fillId="0" borderId="36" xfId="56" applyFont="1" applyBorder="1" applyAlignment="1">
      <alignment horizontal="justify" vertical="center"/>
    </xf>
    <xf numFmtId="0" fontId="77" fillId="0" borderId="37" xfId="56" applyFont="1" applyBorder="1" applyAlignment="1">
      <alignment horizontal="justify" vertical="center" wrapText="1"/>
    </xf>
    <xf numFmtId="0" fontId="77" fillId="24" borderId="38" xfId="56" applyFont="1" applyFill="1" applyBorder="1">
      <alignment vertical="center"/>
    </xf>
    <xf numFmtId="0" fontId="77" fillId="0" borderId="37" xfId="56" applyFont="1" applyBorder="1" applyAlignment="1">
      <alignment horizontal="justify" vertical="center"/>
    </xf>
    <xf numFmtId="0" fontId="77" fillId="27" borderId="39" xfId="56" applyFont="1" applyFill="1" applyBorder="1">
      <alignment vertical="center"/>
    </xf>
    <xf numFmtId="0" fontId="77" fillId="0" borderId="37" xfId="56" applyFont="1" applyBorder="1" applyAlignment="1">
      <alignment horizontal="left" vertical="center"/>
    </xf>
    <xf numFmtId="0" fontId="77" fillId="0" borderId="37" xfId="56" applyFont="1" applyBorder="1" applyAlignment="1">
      <alignment horizontal="left" vertical="center" wrapText="1"/>
    </xf>
    <xf numFmtId="0" fontId="77" fillId="27" borderId="40" xfId="56" applyFont="1" applyFill="1" applyBorder="1">
      <alignment vertical="center"/>
    </xf>
    <xf numFmtId="0" fontId="77" fillId="0" borderId="41" xfId="56" applyFont="1" applyBorder="1" applyAlignment="1">
      <alignment horizontal="justify" vertical="center"/>
    </xf>
    <xf numFmtId="0" fontId="77" fillId="28" borderId="39" xfId="56" applyFont="1" applyFill="1" applyBorder="1">
      <alignment vertical="center"/>
    </xf>
    <xf numFmtId="0" fontId="106" fillId="28" borderId="33" xfId="56" applyFont="1" applyFill="1" applyBorder="1">
      <alignment vertical="center"/>
    </xf>
    <xf numFmtId="0" fontId="48" fillId="24" borderId="14" xfId="0" applyFont="1" applyFill="1" applyBorder="1" applyAlignment="1">
      <alignment horizontal="center" vertical="center" shrinkToFit="1"/>
    </xf>
    <xf numFmtId="0" fontId="48" fillId="24" borderId="13" xfId="0" applyFont="1" applyFill="1" applyBorder="1" applyAlignment="1">
      <alignment horizontal="center" vertical="center" shrinkToFit="1"/>
    </xf>
    <xf numFmtId="0" fontId="99" fillId="0" borderId="0" xfId="0" applyFont="1" applyAlignment="1">
      <alignment horizontal="left" vertical="center"/>
    </xf>
    <xf numFmtId="0" fontId="53" fillId="0" borderId="0" xfId="0" applyFont="1" applyAlignment="1">
      <alignment horizontal="center" vertical="center"/>
    </xf>
    <xf numFmtId="177" fontId="87" fillId="0" borderId="0" xfId="0" applyNumberFormat="1" applyFont="1" applyAlignment="1">
      <alignment horizontal="center" vertical="center"/>
    </xf>
    <xf numFmtId="0" fontId="39" fillId="25" borderId="0" xfId="0" applyFont="1" applyFill="1" applyAlignment="1">
      <alignment horizontal="left" vertical="center"/>
    </xf>
    <xf numFmtId="0" fontId="77" fillId="0" borderId="29" xfId="56" applyFont="1" applyBorder="1" applyAlignment="1">
      <alignment horizontal="justify" vertical="center"/>
    </xf>
    <xf numFmtId="0" fontId="74" fillId="0" borderId="31" xfId="56" applyFont="1" applyBorder="1">
      <alignment vertical="center"/>
    </xf>
    <xf numFmtId="0" fontId="44" fillId="26" borderId="0" xfId="0" applyFont="1" applyFill="1" applyAlignment="1">
      <alignment horizontal="center" vertical="center"/>
    </xf>
    <xf numFmtId="0" fontId="41" fillId="0" borderId="0" xfId="0" applyFont="1" applyAlignment="1">
      <alignment horizontal="center" vertical="center" wrapText="1"/>
    </xf>
    <xf numFmtId="177" fontId="115" fillId="0" borderId="0" xfId="0" applyNumberFormat="1" applyFont="1" applyAlignment="1">
      <alignment horizontal="center" vertical="center"/>
    </xf>
    <xf numFmtId="0" fontId="37" fillId="27" borderId="0" xfId="0" applyFont="1" applyFill="1" applyAlignment="1">
      <alignment vertical="center"/>
    </xf>
    <xf numFmtId="177" fontId="114" fillId="0" borderId="0" xfId="0" applyNumberFormat="1" applyFont="1" applyAlignment="1">
      <alignment horizontal="center" vertical="center"/>
    </xf>
    <xf numFmtId="179" fontId="113" fillId="0" borderId="0" xfId="0" applyNumberFormat="1" applyFont="1" applyAlignment="1" applyProtection="1">
      <alignment horizontal="center" vertical="center"/>
      <protection locked="0"/>
    </xf>
    <xf numFmtId="177" fontId="87" fillId="0" borderId="0" xfId="0" applyNumberFormat="1" applyFont="1" applyAlignment="1">
      <alignment vertical="center" wrapText="1"/>
    </xf>
    <xf numFmtId="0" fontId="0" fillId="0" borderId="0" xfId="0" applyAlignment="1">
      <alignment shrinkToFit="1"/>
    </xf>
    <xf numFmtId="0" fontId="87" fillId="0" borderId="0" xfId="0" applyFont="1" applyAlignment="1">
      <alignment horizontal="center" vertical="center"/>
    </xf>
    <xf numFmtId="0" fontId="44" fillId="0" borderId="0" xfId="0" applyFont="1" applyAlignment="1" applyProtection="1">
      <alignment horizontal="center" vertical="center"/>
      <protection locked="0"/>
    </xf>
    <xf numFmtId="177" fontId="44" fillId="0" borderId="0" xfId="0" applyNumberFormat="1" applyFont="1" applyAlignment="1">
      <alignment horizontal="center" vertical="center"/>
    </xf>
    <xf numFmtId="177" fontId="44" fillId="0" borderId="0" xfId="0" applyNumberFormat="1" applyFont="1" applyAlignment="1" applyProtection="1">
      <alignment horizontal="center" vertical="center"/>
      <protection locked="0"/>
    </xf>
    <xf numFmtId="179" fontId="44" fillId="0" borderId="0" xfId="0" applyNumberFormat="1" applyFont="1" applyAlignment="1">
      <alignment horizontal="center" vertical="center"/>
    </xf>
    <xf numFmtId="179" fontId="44" fillId="0" borderId="0" xfId="0" applyNumberFormat="1" applyFont="1" applyAlignment="1" applyProtection="1">
      <alignment horizontal="center" vertical="center"/>
      <protection locked="0"/>
    </xf>
    <xf numFmtId="0" fontId="37" fillId="0" borderId="0" xfId="0" applyFont="1" applyAlignment="1">
      <alignment horizontal="center" vertical="center" wrapText="1"/>
    </xf>
    <xf numFmtId="179" fontId="37" fillId="0" borderId="0" xfId="0" applyNumberFormat="1" applyFont="1" applyAlignment="1">
      <alignment horizontal="center" vertical="center" wrapText="1"/>
    </xf>
    <xf numFmtId="0" fontId="37" fillId="0" borderId="0" xfId="0" applyFont="1" applyAlignment="1">
      <alignment horizontal="center" vertical="center"/>
    </xf>
    <xf numFmtId="14" fontId="37" fillId="0" borderId="0" xfId="0" applyNumberFormat="1" applyFont="1" applyAlignment="1">
      <alignment horizontal="center" vertical="center"/>
    </xf>
    <xf numFmtId="0" fontId="52" fillId="0" borderId="0" xfId="0" applyFont="1" applyAlignment="1">
      <alignment vertical="center" wrapText="1"/>
    </xf>
    <xf numFmtId="0" fontId="121" fillId="0" borderId="0" xfId="0" applyFont="1" applyAlignment="1">
      <alignment vertical="center"/>
    </xf>
    <xf numFmtId="179" fontId="87" fillId="0" borderId="0" xfId="0" applyNumberFormat="1" applyFont="1" applyAlignment="1">
      <alignment horizontal="left" vertical="center" shrinkToFit="1"/>
    </xf>
    <xf numFmtId="14" fontId="37" fillId="0" borderId="0" xfId="0" applyNumberFormat="1" applyFont="1" applyAlignment="1">
      <alignment horizontal="right" vertical="center"/>
    </xf>
    <xf numFmtId="0" fontId="87" fillId="0" borderId="34" xfId="0" applyFont="1" applyBorder="1" applyAlignment="1">
      <alignment vertical="center"/>
    </xf>
    <xf numFmtId="0" fontId="40" fillId="0" borderId="0" xfId="0" applyFont="1" applyAlignment="1">
      <alignment horizontal="left" vertical="center"/>
    </xf>
    <xf numFmtId="0" fontId="44" fillId="0" borderId="0" xfId="0" applyFont="1" applyAlignment="1">
      <alignment vertical="center" shrinkToFit="1"/>
    </xf>
    <xf numFmtId="0" fontId="37" fillId="0" borderId="0" xfId="0" applyFont="1" applyAlignment="1">
      <alignment vertical="center" shrinkToFit="1"/>
    </xf>
    <xf numFmtId="0" fontId="40" fillId="0" borderId="0" xfId="0" applyFont="1" applyAlignment="1">
      <alignment horizontal="center" vertical="center" shrinkToFit="1"/>
    </xf>
    <xf numFmtId="0" fontId="45" fillId="0" borderId="0" xfId="0" applyFont="1" applyAlignment="1">
      <alignment horizontal="center" vertical="center" shrinkToFit="1"/>
    </xf>
    <xf numFmtId="0" fontId="39" fillId="0" borderId="0" xfId="0" applyFont="1" applyAlignment="1">
      <alignment horizontal="center" vertical="center" shrinkToFit="1"/>
    </xf>
    <xf numFmtId="0" fontId="97" fillId="26" borderId="0" xfId="0" applyFont="1" applyFill="1" applyAlignment="1">
      <alignment horizontal="center" vertical="center" shrinkToFit="1"/>
    </xf>
    <xf numFmtId="0" fontId="97" fillId="0" borderId="0" xfId="0" applyFont="1" applyAlignment="1">
      <alignment vertical="center" shrinkToFit="1"/>
    </xf>
    <xf numFmtId="0" fontId="39" fillId="0" borderId="0" xfId="0" applyFont="1" applyAlignment="1">
      <alignment vertical="center" shrinkToFit="1"/>
    </xf>
    <xf numFmtId="0" fontId="39" fillId="0" borderId="22" xfId="0" applyFont="1" applyBorder="1" applyAlignment="1">
      <alignment vertical="center" shrinkToFit="1"/>
    </xf>
    <xf numFmtId="0" fontId="52" fillId="0" borderId="0" xfId="0" applyFont="1" applyAlignment="1">
      <alignment vertical="center" shrinkToFit="1"/>
    </xf>
    <xf numFmtId="0" fontId="52" fillId="0" borderId="0" xfId="0" applyFont="1" applyAlignment="1">
      <alignment vertical="center"/>
    </xf>
    <xf numFmtId="0" fontId="97" fillId="0" borderId="0" xfId="0" applyFont="1" applyAlignment="1">
      <alignment horizontal="center" vertical="center" shrinkToFit="1"/>
    </xf>
    <xf numFmtId="0" fontId="42" fillId="0" borderId="31" xfId="41" applyFill="1" applyBorder="1" applyAlignment="1" applyProtection="1">
      <alignment vertical="center"/>
    </xf>
    <xf numFmtId="0" fontId="77" fillId="30" borderId="32" xfId="56" applyFont="1" applyFill="1" applyBorder="1">
      <alignment vertical="center"/>
    </xf>
    <xf numFmtId="0" fontId="77" fillId="30" borderId="39" xfId="56" applyFont="1" applyFill="1" applyBorder="1" applyAlignment="1">
      <alignment vertical="center" shrinkToFit="1"/>
    </xf>
    <xf numFmtId="0" fontId="74" fillId="0" borderId="37" xfId="56" applyFont="1" applyBorder="1">
      <alignment vertical="center"/>
    </xf>
    <xf numFmtId="0" fontId="77" fillId="0" borderId="43" xfId="56" applyFont="1" applyBorder="1" applyAlignment="1">
      <alignment horizontal="left" vertical="center"/>
    </xf>
    <xf numFmtId="0" fontId="77" fillId="24" borderId="39" xfId="56" applyFont="1" applyFill="1" applyBorder="1">
      <alignment vertical="center"/>
    </xf>
    <xf numFmtId="0" fontId="106" fillId="24" borderId="33" xfId="56" applyFont="1" applyFill="1" applyBorder="1">
      <alignment vertical="center"/>
    </xf>
    <xf numFmtId="0" fontId="47" fillId="0" borderId="22" xfId="0" applyFont="1" applyBorder="1"/>
    <xf numFmtId="0" fontId="0" fillId="0" borderId="0" xfId="0" applyAlignment="1">
      <alignment horizontal="left" vertical="center"/>
    </xf>
    <xf numFmtId="0" fontId="74" fillId="0" borderId="41" xfId="56" applyFont="1" applyBorder="1">
      <alignment vertical="center"/>
    </xf>
    <xf numFmtId="0" fontId="77" fillId="31" borderId="35" xfId="56" applyFont="1" applyFill="1" applyBorder="1" applyAlignment="1">
      <alignment vertical="center" shrinkToFit="1"/>
    </xf>
    <xf numFmtId="0" fontId="116" fillId="0" borderId="0" xfId="56" applyFont="1" applyBorder="1">
      <alignment vertical="center"/>
    </xf>
    <xf numFmtId="0" fontId="116" fillId="0" borderId="0" xfId="56" applyFont="1" applyBorder="1" applyAlignment="1">
      <alignment horizontal="center" vertical="center"/>
    </xf>
    <xf numFmtId="0" fontId="87" fillId="0" borderId="0" xfId="56" applyFont="1" applyBorder="1">
      <alignment vertical="center"/>
    </xf>
    <xf numFmtId="0" fontId="37" fillId="29" borderId="0" xfId="0" applyFont="1" applyFill="1" applyAlignment="1">
      <alignment vertical="center"/>
    </xf>
    <xf numFmtId="0" fontId="40" fillId="0" borderId="0" xfId="0" applyFont="1" applyAlignment="1">
      <alignment horizontal="right" vertical="center"/>
    </xf>
    <xf numFmtId="0" fontId="41" fillId="0" borderId="0" xfId="0" applyFont="1" applyAlignment="1">
      <alignment horizontal="center" vertical="center"/>
    </xf>
    <xf numFmtId="0" fontId="92" fillId="0" borderId="0" xfId="0" applyFont="1" applyAlignment="1">
      <alignment vertical="center"/>
    </xf>
    <xf numFmtId="0" fontId="48" fillId="24" borderId="45" xfId="0" applyFont="1" applyFill="1" applyBorder="1" applyAlignment="1">
      <alignment horizontal="center" vertical="center" wrapText="1"/>
    </xf>
    <xf numFmtId="0" fontId="48" fillId="24" borderId="46" xfId="0" applyFont="1" applyFill="1" applyBorder="1" applyAlignment="1">
      <alignment horizontal="center" vertical="center" wrapText="1"/>
    </xf>
    <xf numFmtId="0" fontId="48" fillId="24" borderId="46" xfId="0" applyFont="1" applyFill="1" applyBorder="1" applyAlignment="1">
      <alignment horizontal="center" vertical="center"/>
    </xf>
    <xf numFmtId="0" fontId="118" fillId="0" borderId="0" xfId="0" applyFont="1" applyAlignment="1">
      <alignment vertical="center"/>
    </xf>
    <xf numFmtId="0" fontId="40" fillId="0" borderId="0" xfId="0" applyFont="1" applyAlignment="1">
      <alignment horizontal="center" vertical="center" wrapText="1"/>
    </xf>
    <xf numFmtId="0" fontId="99" fillId="0" borderId="0" xfId="0" applyFont="1" applyAlignment="1">
      <alignment horizontal="right" vertical="center"/>
    </xf>
    <xf numFmtId="14" fontId="39" fillId="0" borderId="0" xfId="0" applyNumberFormat="1" applyFont="1" applyAlignment="1">
      <alignment horizontal="left" vertical="center"/>
    </xf>
    <xf numFmtId="0" fontId="77" fillId="31" borderId="34" xfId="56" applyFont="1" applyFill="1" applyBorder="1" applyAlignment="1">
      <alignment vertical="center" shrinkToFit="1"/>
    </xf>
    <xf numFmtId="0" fontId="0" fillId="0" borderId="0" xfId="0" applyAlignment="1">
      <alignment horizontal="center"/>
    </xf>
    <xf numFmtId="0" fontId="110" fillId="0" borderId="0" xfId="0" applyFont="1" applyAlignment="1">
      <alignment shrinkToFit="1"/>
    </xf>
    <xf numFmtId="0" fontId="118" fillId="0" borderId="0" xfId="0" applyFont="1" applyAlignment="1">
      <alignment horizontal="center" vertical="center"/>
    </xf>
    <xf numFmtId="0" fontId="41" fillId="0" borderId="0" xfId="0" applyFont="1" applyAlignment="1">
      <alignment vertical="center"/>
    </xf>
    <xf numFmtId="0" fontId="127" fillId="0" borderId="0" xfId="56" applyFont="1" applyBorder="1">
      <alignment vertical="center"/>
    </xf>
    <xf numFmtId="0" fontId="54" fillId="0" borderId="0" xfId="41" applyNumberFormat="1" applyFont="1" applyFill="1" applyBorder="1" applyAlignment="1" applyProtection="1">
      <alignment vertical="center"/>
    </xf>
    <xf numFmtId="0" fontId="37" fillId="33" borderId="0" xfId="0" applyFont="1" applyFill="1"/>
    <xf numFmtId="0" fontId="37" fillId="34" borderId="0" xfId="0" applyFont="1" applyFill="1" applyAlignment="1">
      <alignment vertical="center"/>
    </xf>
    <xf numFmtId="49" fontId="87" fillId="0" borderId="0" xfId="54" applyNumberFormat="1" applyFont="1" applyFill="1" applyBorder="1" applyAlignment="1" applyProtection="1">
      <alignment vertical="center"/>
    </xf>
    <xf numFmtId="0" fontId="52" fillId="0" borderId="0" xfId="0" applyFont="1" applyAlignment="1">
      <alignment horizontal="left" vertical="center"/>
    </xf>
    <xf numFmtId="0" fontId="44" fillId="0" borderId="0" xfId="0" applyFont="1" applyAlignment="1" applyProtection="1">
      <alignment horizontal="left" vertical="center"/>
      <protection locked="0"/>
    </xf>
    <xf numFmtId="0" fontId="49" fillId="0" borderId="0" xfId="0" applyFont="1"/>
    <xf numFmtId="181" fontId="0" fillId="0" borderId="0" xfId="0" applyNumberFormat="1"/>
    <xf numFmtId="0" fontId="111" fillId="0" borderId="0" xfId="0" applyFont="1"/>
    <xf numFmtId="177" fontId="47" fillId="0" borderId="0" xfId="0" applyNumberFormat="1" applyFont="1" applyAlignment="1">
      <alignment wrapText="1"/>
    </xf>
    <xf numFmtId="0" fontId="44" fillId="0" borderId="34" xfId="0" applyFont="1" applyBorder="1" applyAlignment="1">
      <alignment horizontal="center"/>
    </xf>
    <xf numFmtId="0" fontId="116" fillId="0" borderId="0" xfId="0" applyFont="1" applyAlignment="1" applyProtection="1">
      <alignment horizontal="center" vertical="center"/>
      <protection locked="0"/>
    </xf>
    <xf numFmtId="179" fontId="116" fillId="0" borderId="0" xfId="0" applyNumberFormat="1" applyFont="1" applyAlignment="1" applyProtection="1">
      <alignment horizontal="center" vertical="center"/>
      <protection locked="0"/>
    </xf>
    <xf numFmtId="0" fontId="99" fillId="0" borderId="0" xfId="0" applyFont="1" applyAlignment="1">
      <alignment vertical="center"/>
    </xf>
    <xf numFmtId="177" fontId="116" fillId="0" borderId="0" xfId="0" applyNumberFormat="1" applyFont="1" applyAlignment="1">
      <alignment horizontal="center" vertical="center"/>
    </xf>
    <xf numFmtId="0" fontId="41" fillId="0" borderId="50" xfId="0" applyFont="1" applyBorder="1"/>
    <xf numFmtId="180" fontId="39" fillId="0" borderId="0" xfId="0" applyNumberFormat="1" applyFont="1" applyAlignment="1">
      <alignment horizontal="center" vertical="center"/>
    </xf>
    <xf numFmtId="0" fontId="92" fillId="0" borderId="0" xfId="0" applyFont="1"/>
    <xf numFmtId="0" fontId="92" fillId="0" borderId="0" xfId="0" applyFont="1" applyAlignment="1">
      <alignment horizontal="left"/>
    </xf>
    <xf numFmtId="0" fontId="44" fillId="0" borderId="0" xfId="0" applyFont="1" applyAlignment="1">
      <alignment horizontal="left"/>
    </xf>
    <xf numFmtId="0" fontId="41" fillId="24" borderId="0" xfId="0" applyFont="1" applyFill="1" applyAlignment="1">
      <alignment horizontal="center" vertical="center" shrinkToFit="1"/>
    </xf>
    <xf numFmtId="177" fontId="114" fillId="25" borderId="0" xfId="0" applyNumberFormat="1" applyFont="1" applyFill="1" applyAlignment="1">
      <alignment horizontal="center" vertical="center"/>
    </xf>
    <xf numFmtId="0" fontId="37" fillId="35" borderId="0" xfId="0" applyFont="1" applyFill="1" applyAlignment="1">
      <alignment vertical="center"/>
    </xf>
    <xf numFmtId="0" fontId="47" fillId="35" borderId="0" xfId="0" applyFont="1" applyFill="1"/>
    <xf numFmtId="0" fontId="37" fillId="35" borderId="0" xfId="0" applyFont="1" applyFill="1"/>
    <xf numFmtId="179" fontId="44" fillId="0" borderId="0" xfId="0" applyNumberFormat="1" applyFont="1" applyAlignment="1">
      <alignment vertical="center"/>
    </xf>
    <xf numFmtId="0" fontId="87" fillId="0" borderId="34" xfId="0" applyFont="1" applyBorder="1" applyAlignment="1">
      <alignment horizontal="center" vertical="center"/>
    </xf>
    <xf numFmtId="0" fontId="45" fillId="0" borderId="0" xfId="0" applyFont="1" applyAlignment="1">
      <alignment horizontal="center" vertical="center" wrapText="1" shrinkToFit="1"/>
    </xf>
    <xf numFmtId="177" fontId="37" fillId="0" borderId="0" xfId="0" applyNumberFormat="1" applyFont="1" applyAlignment="1">
      <alignment horizontal="center" vertical="center"/>
    </xf>
    <xf numFmtId="0" fontId="40" fillId="0" borderId="0" xfId="0" applyFont="1" applyAlignment="1">
      <alignment vertical="center" shrinkToFit="1"/>
    </xf>
    <xf numFmtId="0" fontId="44" fillId="0" borderId="34" xfId="0" applyFont="1" applyBorder="1" applyAlignment="1">
      <alignment vertical="center"/>
    </xf>
    <xf numFmtId="177" fontId="41" fillId="0" borderId="0" xfId="0" applyNumberFormat="1" applyFont="1" applyAlignment="1">
      <alignment horizontal="center" vertical="center"/>
    </xf>
    <xf numFmtId="0" fontId="125" fillId="0" borderId="0" xfId="0" applyFont="1" applyAlignment="1">
      <alignment horizontal="center"/>
    </xf>
    <xf numFmtId="0" fontId="95" fillId="26" borderId="64" xfId="0" applyFont="1" applyFill="1" applyBorder="1" applyAlignment="1">
      <alignment vertical="center" shrinkToFit="1"/>
    </xf>
    <xf numFmtId="179" fontId="44" fillId="0" borderId="12" xfId="0" applyNumberFormat="1" applyFont="1" applyBorder="1" applyAlignment="1">
      <alignment horizontal="center" vertical="center"/>
    </xf>
    <xf numFmtId="179" fontId="44" fillId="0" borderId="28" xfId="0" applyNumberFormat="1" applyFont="1" applyBorder="1" applyAlignment="1">
      <alignment horizontal="center" vertical="center"/>
    </xf>
    <xf numFmtId="177" fontId="136" fillId="35" borderId="28" xfId="0" applyNumberFormat="1" applyFont="1" applyFill="1" applyBorder="1" applyAlignment="1">
      <alignment horizontal="center" vertical="center"/>
    </xf>
    <xf numFmtId="177" fontId="136" fillId="35" borderId="10" xfId="0" applyNumberFormat="1" applyFont="1" applyFill="1" applyBorder="1" applyAlignment="1">
      <alignment horizontal="center" vertical="center"/>
    </xf>
    <xf numFmtId="0" fontId="48" fillId="24" borderId="67" xfId="0" applyFont="1" applyFill="1" applyBorder="1" applyAlignment="1">
      <alignment horizontal="center" vertical="center" wrapText="1"/>
    </xf>
    <xf numFmtId="0" fontId="145" fillId="0" borderId="0" xfId="0" applyFont="1"/>
    <xf numFmtId="0" fontId="92" fillId="0" borderId="0" xfId="0" applyFont="1" applyAlignment="1">
      <alignment horizontal="center" vertical="center"/>
    </xf>
    <xf numFmtId="0" fontId="92" fillId="0" borderId="29" xfId="0" applyFont="1" applyBorder="1" applyAlignment="1">
      <alignment vertical="center"/>
    </xf>
    <xf numFmtId="0" fontId="92" fillId="0" borderId="57" xfId="0" applyFont="1" applyBorder="1" applyAlignment="1">
      <alignment horizontal="center" vertical="center"/>
    </xf>
    <xf numFmtId="0" fontId="92" fillId="0" borderId="57" xfId="0" applyFont="1" applyBorder="1" applyAlignment="1">
      <alignment horizontal="left" vertical="center"/>
    </xf>
    <xf numFmtId="0" fontId="0" fillId="0" borderId="57" xfId="0" applyBorder="1" applyAlignment="1">
      <alignment horizontal="left" vertical="center"/>
    </xf>
    <xf numFmtId="0" fontId="0" fillId="0" borderId="57" xfId="0" applyBorder="1" applyAlignment="1">
      <alignment horizontal="center" vertical="center"/>
    </xf>
    <xf numFmtId="0" fontId="0" fillId="0" borderId="58" xfId="0" applyBorder="1"/>
    <xf numFmtId="0" fontId="92" fillId="0" borderId="68" xfId="0" applyFont="1" applyBorder="1" applyAlignment="1">
      <alignment vertical="center"/>
    </xf>
    <xf numFmtId="0" fontId="92" fillId="0" borderId="69" xfId="0" applyFont="1" applyBorder="1" applyAlignment="1">
      <alignment horizontal="left" vertical="center"/>
    </xf>
    <xf numFmtId="0" fontId="92" fillId="0" borderId="69" xfId="0" applyFont="1" applyBorder="1" applyAlignment="1">
      <alignment horizontal="center" vertical="center"/>
    </xf>
    <xf numFmtId="0" fontId="92" fillId="0" borderId="70" xfId="0" applyFont="1" applyBorder="1"/>
    <xf numFmtId="0" fontId="109" fillId="0" borderId="0" xfId="0" applyFont="1" applyAlignment="1">
      <alignment vertical="center"/>
    </xf>
    <xf numFmtId="0" fontId="0" fillId="0" borderId="69" xfId="0" applyBorder="1" applyAlignment="1">
      <alignment horizontal="left" vertical="center"/>
    </xf>
    <xf numFmtId="0" fontId="92" fillId="0" borderId="69" xfId="0" applyFont="1" applyBorder="1" applyAlignment="1">
      <alignment vertical="center"/>
    </xf>
    <xf numFmtId="0" fontId="0" fillId="0" borderId="69" xfId="0" applyBorder="1" applyAlignment="1">
      <alignment horizontal="center" vertical="center"/>
    </xf>
    <xf numFmtId="0" fontId="0" fillId="0" borderId="70" xfId="0" applyBorder="1"/>
    <xf numFmtId="0" fontId="92" fillId="0" borderId="57" xfId="0" applyFont="1" applyBorder="1" applyAlignment="1">
      <alignment vertical="center"/>
    </xf>
    <xf numFmtId="0" fontId="47" fillId="0" borderId="57" xfId="0" applyFont="1" applyBorder="1"/>
    <xf numFmtId="0" fontId="92" fillId="0" borderId="58" xfId="0" applyFont="1" applyBorder="1"/>
    <xf numFmtId="179" fontId="120" fillId="0" borderId="0" xfId="0" applyNumberFormat="1" applyFont="1" applyAlignment="1" applyProtection="1">
      <alignment horizontal="center" vertical="center"/>
      <protection locked="0"/>
    </xf>
    <xf numFmtId="20" fontId="126" fillId="0" borderId="0" xfId="0" applyNumberFormat="1" applyFont="1" applyAlignment="1">
      <alignment horizontal="center" vertical="center"/>
    </xf>
    <xf numFmtId="0" fontId="148" fillId="0" borderId="0" xfId="0" applyFont="1" applyAlignment="1">
      <alignment vertical="center"/>
    </xf>
    <xf numFmtId="0" fontId="148" fillId="0" borderId="0" xfId="0" applyFont="1" applyAlignment="1">
      <alignment horizontal="center" vertical="center"/>
    </xf>
    <xf numFmtId="180" fontId="148" fillId="0" borderId="0" xfId="0" applyNumberFormat="1" applyFont="1" applyAlignment="1">
      <alignment horizontal="center" vertical="center"/>
    </xf>
    <xf numFmtId="0" fontId="44" fillId="26" borderId="0" xfId="0" applyFont="1" applyFill="1" applyAlignment="1">
      <alignment vertical="center" shrinkToFit="1"/>
    </xf>
    <xf numFmtId="0" fontId="149" fillId="0" borderId="0" xfId="0" applyFont="1" applyAlignment="1">
      <alignment horizontal="left" vertical="center"/>
    </xf>
    <xf numFmtId="0" fontId="54" fillId="0" borderId="0" xfId="41" applyFont="1" applyFill="1" applyBorder="1" applyAlignment="1" applyProtection="1">
      <alignment vertical="center"/>
    </xf>
    <xf numFmtId="0" fontId="87" fillId="26" borderId="0" xfId="0" applyFont="1" applyFill="1" applyAlignment="1">
      <alignment vertical="center"/>
    </xf>
    <xf numFmtId="0" fontId="54" fillId="0" borderId="0" xfId="41" applyFont="1" applyBorder="1" applyAlignment="1" applyProtection="1">
      <alignment vertical="center"/>
    </xf>
    <xf numFmtId="0" fontId="37" fillId="40" borderId="0" xfId="0" applyFont="1" applyFill="1" applyAlignment="1">
      <alignment vertical="center"/>
    </xf>
    <xf numFmtId="0" fontId="47" fillId="40" borderId="0" xfId="0" applyFont="1" applyFill="1" applyAlignment="1">
      <alignment vertical="center"/>
    </xf>
    <xf numFmtId="14" fontId="37" fillId="40" borderId="0" xfId="0" applyNumberFormat="1" applyFont="1" applyFill="1" applyAlignment="1">
      <alignment vertical="center"/>
    </xf>
    <xf numFmtId="0" fontId="88" fillId="40" borderId="0" xfId="0" applyFont="1" applyFill="1" applyAlignment="1">
      <alignment vertical="center"/>
    </xf>
    <xf numFmtId="0" fontId="48" fillId="40" borderId="0" xfId="0" applyFont="1" applyFill="1" applyAlignment="1">
      <alignment horizontal="center" vertical="center"/>
    </xf>
    <xf numFmtId="0" fontId="39" fillId="40" borderId="0" xfId="0" applyFont="1" applyFill="1" applyAlignment="1">
      <alignment vertical="center"/>
    </xf>
    <xf numFmtId="0" fontId="39" fillId="40" borderId="0" xfId="0" applyFont="1" applyFill="1" applyAlignment="1">
      <alignment horizontal="center" vertical="center"/>
    </xf>
    <xf numFmtId="177" fontId="87" fillId="0" borderId="34" xfId="0" applyNumberFormat="1" applyFont="1" applyBorder="1" applyAlignment="1">
      <alignment horizontal="center" vertical="center"/>
    </xf>
    <xf numFmtId="0" fontId="37" fillId="40" borderId="0" xfId="0" applyFont="1" applyFill="1" applyAlignment="1">
      <alignment vertical="center" shrinkToFit="1"/>
    </xf>
    <xf numFmtId="0" fontId="87" fillId="40" borderId="0" xfId="0" applyFont="1" applyFill="1" applyAlignment="1">
      <alignment horizontal="right" vertical="center"/>
    </xf>
    <xf numFmtId="0" fontId="44" fillId="40" borderId="0" xfId="0" applyFont="1" applyFill="1" applyAlignment="1">
      <alignment vertical="center" shrinkToFit="1"/>
    </xf>
    <xf numFmtId="0" fontId="53" fillId="0" borderId="0" xfId="0" applyFont="1" applyAlignment="1">
      <alignment horizontal="left" vertical="center"/>
    </xf>
    <xf numFmtId="0" fontId="53" fillId="40" borderId="0" xfId="0" applyFont="1" applyFill="1" applyAlignment="1">
      <alignment horizontal="left" vertical="center"/>
    </xf>
    <xf numFmtId="0" fontId="87" fillId="27" borderId="0" xfId="0" applyFont="1" applyFill="1" applyAlignment="1">
      <alignment horizontal="right" vertical="center"/>
    </xf>
    <xf numFmtId="0" fontId="87" fillId="0" borderId="0" xfId="0" applyFont="1" applyAlignment="1">
      <alignment horizontal="right" vertical="center"/>
    </xf>
    <xf numFmtId="0" fontId="47" fillId="25" borderId="0" xfId="0" applyFont="1" applyFill="1" applyAlignment="1">
      <alignment vertical="center"/>
    </xf>
    <xf numFmtId="0" fontId="44" fillId="40" borderId="0" xfId="0" applyFont="1" applyFill="1" applyAlignment="1">
      <alignment vertical="center"/>
    </xf>
    <xf numFmtId="0" fontId="44" fillId="40" borderId="0" xfId="0" applyFont="1" applyFill="1" applyAlignment="1">
      <alignment horizontal="center" vertical="center"/>
    </xf>
    <xf numFmtId="0" fontId="47" fillId="40" borderId="0" xfId="0" applyFont="1" applyFill="1" applyAlignment="1">
      <alignment horizontal="center" vertical="center"/>
    </xf>
    <xf numFmtId="0" fontId="47" fillId="40" borderId="0" xfId="0" applyFont="1" applyFill="1" applyAlignment="1">
      <alignment horizontal="left" vertical="center"/>
    </xf>
    <xf numFmtId="0" fontId="45" fillId="40" borderId="0" xfId="0" applyFont="1" applyFill="1" applyAlignment="1">
      <alignment vertical="center"/>
    </xf>
    <xf numFmtId="0" fontId="47" fillId="40" borderId="0" xfId="0" applyFont="1" applyFill="1" applyAlignment="1">
      <alignment shrinkToFit="1"/>
    </xf>
    <xf numFmtId="0" fontId="50" fillId="40" borderId="0" xfId="0" applyFont="1" applyFill="1" applyAlignment="1">
      <alignment vertical="center"/>
    </xf>
    <xf numFmtId="0" fontId="44" fillId="40" borderId="0" xfId="0" applyFont="1" applyFill="1" applyAlignment="1" applyProtection="1">
      <alignment horizontal="center" vertical="center"/>
      <protection locked="0"/>
    </xf>
    <xf numFmtId="177" fontId="44" fillId="40" borderId="0" xfId="0" applyNumberFormat="1" applyFont="1" applyFill="1" applyAlignment="1">
      <alignment horizontal="center" vertical="center"/>
    </xf>
    <xf numFmtId="177" fontId="44" fillId="40" borderId="0" xfId="0" applyNumberFormat="1" applyFont="1" applyFill="1" applyAlignment="1" applyProtection="1">
      <alignment horizontal="center" vertical="center"/>
      <protection locked="0"/>
    </xf>
    <xf numFmtId="179" fontId="44" fillId="40" borderId="0" xfId="0" applyNumberFormat="1" applyFont="1" applyFill="1" applyAlignment="1">
      <alignment horizontal="center" vertical="center"/>
    </xf>
    <xf numFmtId="14" fontId="37" fillId="40" borderId="0" xfId="0" applyNumberFormat="1" applyFont="1" applyFill="1" applyAlignment="1">
      <alignment horizontal="center" vertical="center"/>
    </xf>
    <xf numFmtId="0" fontId="37" fillId="40" borderId="0" xfId="0" applyFont="1" applyFill="1" applyAlignment="1">
      <alignment horizontal="center" vertical="center" wrapText="1"/>
    </xf>
    <xf numFmtId="179" fontId="37" fillId="25" borderId="0" xfId="0" applyNumberFormat="1" applyFont="1" applyFill="1" applyAlignment="1">
      <alignment horizontal="center" vertical="center" wrapText="1"/>
    </xf>
    <xf numFmtId="0" fontId="37" fillId="25" borderId="0" xfId="0" applyFont="1" applyFill="1" applyAlignment="1">
      <alignment horizontal="center" vertical="center"/>
    </xf>
    <xf numFmtId="0" fontId="40" fillId="40" borderId="0" xfId="0" applyFont="1" applyFill="1" applyAlignment="1">
      <alignment horizontal="center" vertical="center"/>
    </xf>
    <xf numFmtId="0" fontId="88" fillId="40" borderId="0" xfId="0" applyFont="1" applyFill="1" applyAlignment="1">
      <alignment horizontal="center" vertical="center"/>
    </xf>
    <xf numFmtId="0" fontId="0" fillId="40" borderId="0" xfId="0" applyFill="1" applyAlignment="1">
      <alignment vertical="center"/>
    </xf>
    <xf numFmtId="0" fontId="53" fillId="40" borderId="0" xfId="0" applyFont="1" applyFill="1" applyAlignment="1">
      <alignment horizontal="center" vertical="center"/>
    </xf>
    <xf numFmtId="0" fontId="52" fillId="40" borderId="0" xfId="0" applyFont="1" applyFill="1" applyAlignment="1">
      <alignment horizontal="left" vertical="center"/>
    </xf>
    <xf numFmtId="0" fontId="74" fillId="0" borderId="0" xfId="56" applyFont="1" applyAlignment="1">
      <alignment vertical="center" shrinkToFit="1"/>
    </xf>
    <xf numFmtId="0" fontId="77" fillId="0" borderId="0" xfId="56" applyFont="1" applyAlignment="1">
      <alignment vertical="center" shrinkToFit="1"/>
    </xf>
    <xf numFmtId="0" fontId="42" fillId="28" borderId="71" xfId="41" applyFill="1" applyBorder="1" applyAlignment="1" applyProtection="1">
      <alignment vertical="center" shrinkToFit="1"/>
    </xf>
    <xf numFmtId="0" fontId="42" fillId="24" borderId="71" xfId="41" applyFill="1" applyBorder="1" applyAlignment="1" applyProtection="1">
      <alignment vertical="center" shrinkToFit="1"/>
    </xf>
    <xf numFmtId="0" fontId="42" fillId="24" borderId="72" xfId="41" applyFill="1" applyBorder="1" applyAlignment="1" applyProtection="1">
      <alignment vertical="center" shrinkToFit="1"/>
    </xf>
    <xf numFmtId="0" fontId="42" fillId="27" borderId="71" xfId="41" applyFill="1" applyBorder="1" applyAlignment="1" applyProtection="1">
      <alignment vertical="center" shrinkToFit="1"/>
    </xf>
    <xf numFmtId="0" fontId="42" fillId="27" borderId="73" xfId="41" applyFill="1" applyBorder="1" applyAlignment="1" applyProtection="1">
      <alignment vertical="center" shrinkToFit="1"/>
    </xf>
    <xf numFmtId="0" fontId="77" fillId="27" borderId="73" xfId="56" applyFont="1" applyFill="1" applyBorder="1" applyAlignment="1">
      <alignment vertical="center" shrinkToFit="1"/>
    </xf>
    <xf numFmtId="0" fontId="77" fillId="27" borderId="74" xfId="56" applyFont="1" applyFill="1" applyBorder="1" applyAlignment="1">
      <alignment vertical="center" shrinkToFit="1"/>
    </xf>
    <xf numFmtId="0" fontId="39" fillId="0" borderId="0" xfId="0" applyFont="1" applyAlignment="1">
      <alignment horizontal="right" vertical="center" shrinkToFit="1"/>
    </xf>
    <xf numFmtId="0" fontId="39" fillId="0" borderId="0" xfId="0" applyFont="1" applyAlignment="1">
      <alignment horizontal="left" vertical="center" shrinkToFit="1"/>
    </xf>
    <xf numFmtId="0" fontId="42" fillId="41" borderId="73" xfId="41" applyFill="1" applyBorder="1" applyAlignment="1" applyProtection="1">
      <alignment vertical="center" shrinkToFit="1"/>
    </xf>
    <xf numFmtId="0" fontId="77" fillId="41" borderId="73" xfId="56" applyFont="1" applyFill="1" applyBorder="1" applyAlignment="1">
      <alignment vertical="center" shrinkToFit="1"/>
    </xf>
    <xf numFmtId="0" fontId="106" fillId="41" borderId="39" xfId="56" applyFont="1" applyFill="1" applyBorder="1" applyAlignment="1">
      <alignment vertical="center" wrapText="1"/>
    </xf>
    <xf numFmtId="0" fontId="74" fillId="41" borderId="35" xfId="56" applyFont="1" applyFill="1" applyBorder="1">
      <alignment vertical="center"/>
    </xf>
    <xf numFmtId="0" fontId="106" fillId="31" borderId="39" xfId="56" applyFont="1" applyFill="1" applyBorder="1" applyAlignment="1">
      <alignment vertical="center" wrapText="1"/>
    </xf>
    <xf numFmtId="0" fontId="106" fillId="31" borderId="40" xfId="56" applyFont="1" applyFill="1" applyBorder="1" applyAlignment="1">
      <alignment vertical="center" wrapText="1"/>
    </xf>
    <xf numFmtId="0" fontId="106" fillId="30" borderId="39" xfId="56" applyFont="1" applyFill="1" applyBorder="1" applyAlignment="1">
      <alignment vertical="center" wrapText="1"/>
    </xf>
    <xf numFmtId="0" fontId="106" fillId="30" borderId="38" xfId="56" applyFont="1" applyFill="1" applyBorder="1" applyAlignment="1">
      <alignment vertical="center" wrapText="1"/>
    </xf>
    <xf numFmtId="0" fontId="39" fillId="42" borderId="73" xfId="41" applyFont="1" applyFill="1" applyBorder="1" applyAlignment="1" applyProtection="1">
      <alignment vertical="center" shrinkToFit="1"/>
    </xf>
    <xf numFmtId="0" fontId="37" fillId="42" borderId="73" xfId="41" applyFont="1" applyFill="1" applyBorder="1" applyAlignment="1" applyProtection="1">
      <alignment vertical="center" shrinkToFit="1"/>
    </xf>
    <xf numFmtId="0" fontId="77" fillId="42" borderId="33" xfId="56" applyFont="1" applyFill="1" applyBorder="1">
      <alignment vertical="center"/>
    </xf>
    <xf numFmtId="0" fontId="106" fillId="42" borderId="39" xfId="56" applyFont="1" applyFill="1" applyBorder="1" applyAlignment="1">
      <alignment vertical="center" wrapText="1"/>
    </xf>
    <xf numFmtId="0" fontId="77" fillId="42" borderId="34" xfId="56" applyFont="1" applyFill="1" applyBorder="1">
      <alignment vertical="center"/>
    </xf>
    <xf numFmtId="0" fontId="106" fillId="41" borderId="34" xfId="56" applyFont="1" applyFill="1" applyBorder="1" applyAlignment="1">
      <alignment vertical="center" wrapText="1"/>
    </xf>
    <xf numFmtId="0" fontId="77" fillId="41" borderId="34" xfId="56" applyFont="1" applyFill="1" applyBorder="1">
      <alignment vertical="center"/>
    </xf>
    <xf numFmtId="0" fontId="77" fillId="41" borderId="34" xfId="56" applyFont="1" applyFill="1" applyBorder="1" applyAlignment="1">
      <alignment vertical="top"/>
    </xf>
    <xf numFmtId="0" fontId="77" fillId="41" borderId="35" xfId="56" applyFont="1" applyFill="1" applyBorder="1">
      <alignment vertical="center"/>
    </xf>
    <xf numFmtId="0" fontId="106" fillId="41" borderId="35" xfId="56" applyFont="1" applyFill="1" applyBorder="1" applyAlignment="1">
      <alignment vertical="center" wrapText="1"/>
    </xf>
    <xf numFmtId="0" fontId="77" fillId="41" borderId="74" xfId="56" applyFont="1" applyFill="1" applyBorder="1" applyAlignment="1">
      <alignment vertical="center" shrinkToFit="1"/>
    </xf>
    <xf numFmtId="0" fontId="77" fillId="41" borderId="57" xfId="56" applyFont="1" applyFill="1" applyBorder="1">
      <alignment vertical="center"/>
    </xf>
    <xf numFmtId="0" fontId="77" fillId="41" borderId="0" xfId="56" applyFont="1" applyFill="1" applyBorder="1">
      <alignment vertical="center"/>
    </xf>
    <xf numFmtId="0" fontId="42" fillId="41" borderId="0" xfId="41" applyFill="1" applyAlignment="1" applyProtection="1">
      <alignment shrinkToFit="1"/>
    </xf>
    <xf numFmtId="0" fontId="42" fillId="41" borderId="71" xfId="41" applyFill="1" applyBorder="1" applyAlignment="1" applyProtection="1">
      <alignment shrinkToFit="1"/>
    </xf>
    <xf numFmtId="0" fontId="42" fillId="41" borderId="73" xfId="41" applyFill="1" applyBorder="1" applyAlignment="1" applyProtection="1">
      <alignment shrinkToFit="1"/>
    </xf>
    <xf numFmtId="0" fontId="42" fillId="41" borderId="74" xfId="41" applyFill="1" applyBorder="1" applyAlignment="1" applyProtection="1">
      <alignment shrinkToFit="1"/>
    </xf>
    <xf numFmtId="0" fontId="42" fillId="43" borderId="71" xfId="41" applyFill="1" applyBorder="1" applyAlignment="1" applyProtection="1">
      <alignment shrinkToFit="1"/>
    </xf>
    <xf numFmtId="0" fontId="42" fillId="43" borderId="73" xfId="41" applyFill="1" applyBorder="1" applyAlignment="1" applyProtection="1">
      <alignment shrinkToFit="1"/>
    </xf>
    <xf numFmtId="0" fontId="42" fillId="43" borderId="74" xfId="41" applyFill="1" applyBorder="1" applyAlignment="1" applyProtection="1">
      <alignment shrinkToFit="1"/>
    </xf>
    <xf numFmtId="0" fontId="42" fillId="42" borderId="73" xfId="41" applyFill="1" applyBorder="1" applyAlignment="1" applyProtection="1">
      <alignment shrinkToFit="1"/>
    </xf>
    <xf numFmtId="0" fontId="42" fillId="44" borderId="71" xfId="41" applyFill="1" applyBorder="1" applyAlignment="1" applyProtection="1">
      <alignment shrinkToFit="1"/>
    </xf>
    <xf numFmtId="0" fontId="42" fillId="44" borderId="73" xfId="41" applyFill="1" applyBorder="1" applyAlignment="1" applyProtection="1">
      <alignment shrinkToFit="1"/>
    </xf>
    <xf numFmtId="0" fontId="42" fillId="44" borderId="74" xfId="41" applyFill="1" applyBorder="1" applyAlignment="1" applyProtection="1">
      <alignment shrinkToFit="1"/>
    </xf>
    <xf numFmtId="0" fontId="40" fillId="24" borderId="47" xfId="0" applyFont="1" applyFill="1" applyBorder="1" applyAlignment="1">
      <alignment horizontal="center" vertical="center" shrinkToFit="1"/>
    </xf>
    <xf numFmtId="0" fontId="40" fillId="24" borderId="67" xfId="0" applyFont="1" applyFill="1" applyBorder="1" applyAlignment="1">
      <alignment horizontal="center" vertical="center" wrapText="1"/>
    </xf>
    <xf numFmtId="0" fontId="40" fillId="24" borderId="75" xfId="0" applyFont="1" applyFill="1" applyBorder="1" applyAlignment="1">
      <alignment horizontal="center" vertical="center"/>
    </xf>
    <xf numFmtId="179" fontId="40" fillId="0" borderId="0" xfId="0" applyNumberFormat="1" applyFont="1" applyAlignment="1" applyProtection="1">
      <alignment horizontal="center" vertical="center"/>
      <protection locked="0"/>
    </xf>
    <xf numFmtId="177" fontId="44" fillId="0" borderId="0" xfId="0" applyNumberFormat="1" applyFont="1" applyAlignment="1" applyProtection="1">
      <alignment horizontal="left" vertical="center"/>
      <protection locked="0"/>
    </xf>
    <xf numFmtId="0" fontId="140" fillId="0" borderId="0" xfId="0" applyFont="1" applyAlignment="1">
      <alignment horizontal="left" vertical="center"/>
    </xf>
    <xf numFmtId="20" fontId="40" fillId="0" borderId="0" xfId="0" applyNumberFormat="1" applyFont="1" applyAlignment="1">
      <alignment horizontal="center" vertical="center"/>
    </xf>
    <xf numFmtId="0" fontId="44" fillId="0" borderId="0" xfId="0" quotePrefix="1" applyFont="1" applyAlignment="1">
      <alignment horizontal="center" vertical="center" shrinkToFit="1"/>
    </xf>
    <xf numFmtId="179" fontId="44" fillId="0" borderId="0" xfId="0" applyNumberFormat="1" applyFont="1" applyAlignment="1">
      <alignment horizontal="center" vertical="center" shrinkToFit="1"/>
    </xf>
    <xf numFmtId="0" fontId="139" fillId="0" borderId="0" xfId="0" applyFont="1" applyAlignment="1">
      <alignment horizontal="left" vertical="center"/>
    </xf>
    <xf numFmtId="0" fontId="150" fillId="0" borderId="0" xfId="0" applyFont="1" applyAlignment="1">
      <alignment vertical="center"/>
    </xf>
    <xf numFmtId="0" fontId="48" fillId="45" borderId="0" xfId="0" applyFont="1" applyFill="1" applyAlignment="1">
      <alignment horizontal="center" vertical="center"/>
    </xf>
    <xf numFmtId="0" fontId="92" fillId="45" borderId="0" xfId="0" applyFont="1" applyFill="1" applyAlignment="1">
      <alignment vertical="center"/>
    </xf>
    <xf numFmtId="0" fontId="92" fillId="45" borderId="0" xfId="0" applyFont="1" applyFill="1" applyAlignment="1">
      <alignment horizontal="left" vertical="center"/>
    </xf>
    <xf numFmtId="0" fontId="92" fillId="45" borderId="0" xfId="0" applyFont="1" applyFill="1" applyAlignment="1">
      <alignment horizontal="center" vertical="center"/>
    </xf>
    <xf numFmtId="0" fontId="87" fillId="45" borderId="0" xfId="0" applyFont="1" applyFill="1" applyAlignment="1">
      <alignment vertical="center"/>
    </xf>
    <xf numFmtId="0" fontId="47" fillId="45" borderId="0" xfId="0" applyFont="1" applyFill="1"/>
    <xf numFmtId="0" fontId="87" fillId="45" borderId="0" xfId="0" applyFont="1" applyFill="1" applyAlignment="1">
      <alignment horizontal="center" vertical="center"/>
    </xf>
    <xf numFmtId="0" fontId="44" fillId="45" borderId="0" xfId="0" applyFont="1" applyFill="1" applyAlignment="1">
      <alignment vertical="center"/>
    </xf>
    <xf numFmtId="179" fontId="53" fillId="45" borderId="0" xfId="0" applyNumberFormat="1" applyFont="1" applyFill="1" applyAlignment="1">
      <alignment horizontal="center" vertical="center" shrinkToFit="1"/>
    </xf>
    <xf numFmtId="0" fontId="37" fillId="45" borderId="0" xfId="0" applyFont="1" applyFill="1" applyAlignment="1">
      <alignment vertical="center"/>
    </xf>
    <xf numFmtId="0" fontId="40" fillId="45" borderId="0" xfId="0" applyFont="1" applyFill="1" applyAlignment="1">
      <alignment vertical="center"/>
    </xf>
    <xf numFmtId="0" fontId="40" fillId="45" borderId="0" xfId="0" applyFont="1" applyFill="1" applyAlignment="1">
      <alignment horizontal="center" vertical="center"/>
    </xf>
    <xf numFmtId="179" fontId="40" fillId="45" borderId="0" xfId="0" applyNumberFormat="1" applyFont="1" applyFill="1" applyAlignment="1" applyProtection="1">
      <alignment horizontal="center" vertical="center"/>
      <protection locked="0"/>
    </xf>
    <xf numFmtId="179" fontId="44" fillId="45" borderId="0" xfId="0" applyNumberFormat="1" applyFont="1" applyFill="1" applyAlignment="1" applyProtection="1">
      <alignment horizontal="center" vertical="center"/>
      <protection locked="0"/>
    </xf>
    <xf numFmtId="0" fontId="89" fillId="45" borderId="0" xfId="41" applyFont="1" applyFill="1" applyAlignment="1" applyProtection="1">
      <alignment vertical="center"/>
    </xf>
    <xf numFmtId="0" fontId="44" fillId="45" borderId="0" xfId="0" applyFont="1" applyFill="1" applyAlignment="1">
      <alignment horizontal="left" vertical="center"/>
    </xf>
    <xf numFmtId="0" fontId="44" fillId="45" borderId="0" xfId="0" applyFont="1" applyFill="1"/>
    <xf numFmtId="0" fontId="44" fillId="45" borderId="0" xfId="0" applyFont="1" applyFill="1" applyAlignment="1">
      <alignment shrinkToFit="1"/>
    </xf>
    <xf numFmtId="0" fontId="37" fillId="45" borderId="0" xfId="0" applyFont="1" applyFill="1" applyAlignment="1">
      <alignment horizontal="left" vertical="center"/>
    </xf>
    <xf numFmtId="0" fontId="37" fillId="45" borderId="0" xfId="0" applyFont="1" applyFill="1"/>
    <xf numFmtId="0" fontId="129" fillId="41" borderId="35" xfId="56" applyFont="1" applyFill="1" applyBorder="1">
      <alignment vertical="center"/>
    </xf>
    <xf numFmtId="0" fontId="77" fillId="0" borderId="0" xfId="56" applyFont="1" applyBorder="1">
      <alignment vertical="center"/>
    </xf>
    <xf numFmtId="0" fontId="106" fillId="0" borderId="0" xfId="56" applyFont="1" applyBorder="1" applyAlignment="1">
      <alignment vertical="center" wrapText="1"/>
    </xf>
    <xf numFmtId="0" fontId="42" fillId="0" borderId="0" xfId="41" applyFill="1" applyBorder="1" applyAlignment="1" applyProtection="1">
      <alignment shrinkToFit="1"/>
    </xf>
    <xf numFmtId="0" fontId="77" fillId="0" borderId="76" xfId="56" applyFont="1" applyBorder="1" applyAlignment="1">
      <alignment horizontal="justify" vertical="center"/>
    </xf>
    <xf numFmtId="0" fontId="77" fillId="46" borderId="77" xfId="56" applyFont="1" applyFill="1" applyBorder="1">
      <alignment vertical="center"/>
    </xf>
    <xf numFmtId="0" fontId="106" fillId="46" borderId="78" xfId="56" applyFont="1" applyFill="1" applyBorder="1" applyAlignment="1">
      <alignment vertical="center" wrapText="1"/>
    </xf>
    <xf numFmtId="0" fontId="42" fillId="46" borderId="79" xfId="41" applyFill="1" applyBorder="1" applyAlignment="1" applyProtection="1">
      <alignment shrinkToFit="1"/>
    </xf>
    <xf numFmtId="0" fontId="152" fillId="0" borderId="0" xfId="0" applyFont="1" applyAlignment="1">
      <alignment horizontal="left" vertical="center"/>
    </xf>
    <xf numFmtId="0" fontId="98" fillId="0" borderId="0" xfId="0" applyFont="1" applyAlignment="1">
      <alignment vertical="center" shrinkToFit="1"/>
    </xf>
    <xf numFmtId="0" fontId="98" fillId="0" borderId="0" xfId="0" applyFont="1"/>
    <xf numFmtId="0" fontId="92" fillId="0" borderId="0" xfId="0" applyFont="1" applyAlignment="1">
      <alignment vertical="center" shrinkToFit="1"/>
    </xf>
    <xf numFmtId="0" fontId="48" fillId="0" borderId="0" xfId="0" applyFont="1" applyAlignment="1">
      <alignment vertical="center"/>
    </xf>
    <xf numFmtId="0" fontId="48" fillId="0" borderId="0" xfId="0" applyFont="1"/>
    <xf numFmtId="0" fontId="154" fillId="0" borderId="0" xfId="0" applyFont="1" applyAlignment="1">
      <alignment vertical="center"/>
    </xf>
    <xf numFmtId="0" fontId="48" fillId="24" borderId="47" xfId="0" applyFont="1" applyFill="1" applyBorder="1" applyAlignment="1">
      <alignment horizontal="center" vertical="center" shrinkToFit="1"/>
    </xf>
    <xf numFmtId="179" fontId="155" fillId="0" borderId="0" xfId="0" applyNumberFormat="1" applyFont="1" applyAlignment="1">
      <alignment horizontal="left" vertical="center"/>
    </xf>
    <xf numFmtId="0" fontId="128" fillId="0" borderId="0" xfId="56" applyFont="1" applyBorder="1">
      <alignment vertical="center"/>
    </xf>
    <xf numFmtId="0" fontId="53" fillId="0" borderId="0" xfId="0" applyFont="1" applyAlignment="1" applyProtection="1">
      <alignment horizontal="left" vertical="center"/>
      <protection locked="0"/>
    </xf>
    <xf numFmtId="0" fontId="48" fillId="0" borderId="0" xfId="0" applyFont="1" applyAlignment="1">
      <alignment vertical="center" wrapText="1"/>
    </xf>
    <xf numFmtId="0" fontId="92" fillId="0" borderId="0" xfId="0" applyFont="1" applyAlignment="1">
      <alignment vertical="center" wrapText="1"/>
    </xf>
    <xf numFmtId="0" fontId="48" fillId="0" borderId="0" xfId="0" applyFont="1" applyAlignment="1">
      <alignment horizontal="left" vertical="center" wrapText="1"/>
    </xf>
    <xf numFmtId="0" fontId="48" fillId="0" borderId="0" xfId="0" applyFont="1" applyAlignment="1">
      <alignment horizontal="center" vertical="center" shrinkToFit="1"/>
    </xf>
    <xf numFmtId="0" fontId="158" fillId="0" borderId="0" xfId="0" applyFont="1" applyAlignment="1">
      <alignment horizontal="left" vertical="center"/>
    </xf>
    <xf numFmtId="0" fontId="132" fillId="0" borderId="0" xfId="0" applyFont="1" applyAlignment="1">
      <alignment vertical="center" wrapText="1"/>
    </xf>
    <xf numFmtId="179" fontId="92" fillId="0" borderId="0" xfId="0" applyNumberFormat="1" applyFont="1" applyAlignment="1">
      <alignment horizontal="left" vertical="center"/>
    </xf>
    <xf numFmtId="0" fontId="148" fillId="0" borderId="0" xfId="0" applyFont="1" applyAlignment="1">
      <alignment vertical="center" shrinkToFit="1"/>
    </xf>
    <xf numFmtId="0" fontId="150" fillId="0" borderId="0" xfId="0" applyFont="1"/>
    <xf numFmtId="179" fontId="142" fillId="0" borderId="0" xfId="0" applyNumberFormat="1" applyFont="1" applyAlignment="1">
      <alignment vertical="center" shrinkToFit="1"/>
    </xf>
    <xf numFmtId="179" fontId="143" fillId="0" borderId="0" xfId="0" applyNumberFormat="1" applyFont="1" applyAlignment="1">
      <alignment vertical="center" shrinkToFit="1"/>
    </xf>
    <xf numFmtId="0" fontId="144" fillId="0" borderId="0" xfId="0" applyFont="1" applyAlignment="1">
      <alignment horizontal="left" vertical="center" shrinkToFit="1"/>
    </xf>
    <xf numFmtId="0" fontId="0" fillId="25" borderId="0" xfId="0" applyFill="1" applyAlignment="1">
      <alignment vertical="center"/>
    </xf>
    <xf numFmtId="0" fontId="48" fillId="24" borderId="48" xfId="0" applyFont="1" applyFill="1" applyBorder="1" applyAlignment="1">
      <alignment horizontal="center" vertical="center"/>
    </xf>
    <xf numFmtId="179" fontId="44" fillId="0" borderId="10" xfId="0" applyNumberFormat="1" applyFont="1" applyBorder="1" applyAlignment="1">
      <alignment horizontal="center" vertical="center"/>
    </xf>
    <xf numFmtId="49" fontId="138" fillId="0" borderId="0" xfId="54" applyNumberFormat="1" applyFont="1" applyFill="1" applyBorder="1" applyAlignment="1" applyProtection="1">
      <alignment vertical="center"/>
    </xf>
    <xf numFmtId="0" fontId="169" fillId="0" borderId="0" xfId="0" applyFont="1" applyAlignment="1" applyProtection="1">
      <alignment horizontal="left" vertical="center"/>
      <protection locked="0"/>
    </xf>
    <xf numFmtId="177" fontId="151" fillId="0" borderId="0" xfId="0" applyNumberFormat="1" applyFont="1" applyAlignment="1" applyProtection="1">
      <alignment horizontal="center" vertical="center"/>
      <protection locked="0"/>
    </xf>
    <xf numFmtId="179" fontId="151" fillId="0" borderId="0" xfId="0" applyNumberFormat="1" applyFont="1" applyAlignment="1">
      <alignment horizontal="center" vertical="center"/>
    </xf>
    <xf numFmtId="179" fontId="151" fillId="0" borderId="0" xfId="0" applyNumberFormat="1" applyFont="1" applyAlignment="1" applyProtection="1">
      <alignment horizontal="center" vertical="center"/>
      <protection locked="0"/>
    </xf>
    <xf numFmtId="177" fontId="151" fillId="0" borderId="0" xfId="0" applyNumberFormat="1" applyFont="1" applyAlignment="1">
      <alignment horizontal="center" vertical="center" wrapText="1"/>
    </xf>
    <xf numFmtId="0" fontId="41" fillId="0" borderId="0" xfId="0" applyFont="1" applyAlignment="1">
      <alignment vertical="center" wrapText="1"/>
    </xf>
    <xf numFmtId="0" fontId="87" fillId="0" borderId="0" xfId="0" applyFont="1" applyAlignment="1" applyProtection="1">
      <alignment horizontal="center" vertical="center"/>
      <protection locked="0"/>
    </xf>
    <xf numFmtId="177" fontId="87" fillId="0" borderId="0" xfId="0" applyNumberFormat="1" applyFont="1" applyAlignment="1" applyProtection="1">
      <alignment horizontal="center" vertical="center"/>
      <protection locked="0"/>
    </xf>
    <xf numFmtId="179" fontId="87" fillId="0" borderId="0" xfId="0" applyNumberFormat="1" applyFont="1" applyAlignment="1">
      <alignment horizontal="center" vertical="center"/>
    </xf>
    <xf numFmtId="179" fontId="87" fillId="0" borderId="0" xfId="0" applyNumberFormat="1" applyFont="1" applyAlignment="1" applyProtection="1">
      <alignment horizontal="center" vertical="center"/>
      <protection locked="0"/>
    </xf>
    <xf numFmtId="177" fontId="87" fillId="0" borderId="0" xfId="0" applyNumberFormat="1" applyFont="1" applyAlignment="1">
      <alignment horizontal="center" vertical="center" wrapText="1"/>
    </xf>
    <xf numFmtId="0" fontId="87" fillId="0" borderId="0" xfId="0" applyFont="1" applyAlignment="1">
      <alignment horizontal="center" vertical="center" wrapText="1"/>
    </xf>
    <xf numFmtId="0" fontId="53" fillId="0" borderId="0" xfId="0" applyFont="1" applyAlignment="1">
      <alignment horizontal="center" vertical="center" wrapText="1"/>
    </xf>
    <xf numFmtId="0" fontId="117" fillId="0" borderId="0" xfId="0" applyFont="1" applyAlignment="1">
      <alignment horizontal="center" vertical="center" wrapText="1"/>
    </xf>
    <xf numFmtId="0" fontId="47" fillId="26" borderId="0" xfId="0" applyFont="1" applyFill="1" applyAlignment="1">
      <alignment shrinkToFit="1"/>
    </xf>
    <xf numFmtId="0" fontId="47" fillId="26" borderId="0" xfId="0" applyFont="1" applyFill="1"/>
    <xf numFmtId="0" fontId="99" fillId="25" borderId="0" xfId="0" applyFont="1" applyFill="1" applyAlignment="1">
      <alignment horizontal="left" vertical="center"/>
    </xf>
    <xf numFmtId="0" fontId="87" fillId="0" borderId="0" xfId="0" applyFont="1" applyAlignment="1">
      <alignment vertical="center" shrinkToFit="1"/>
    </xf>
    <xf numFmtId="0" fontId="87" fillId="0" borderId="0" xfId="0" applyFont="1"/>
    <xf numFmtId="0" fontId="87" fillId="0" borderId="0" xfId="0" applyFont="1" applyAlignment="1">
      <alignment shrinkToFit="1"/>
    </xf>
    <xf numFmtId="0" fontId="87" fillId="0" borderId="0" xfId="0" applyFont="1" applyAlignment="1">
      <alignment horizontal="left" vertical="center"/>
    </xf>
    <xf numFmtId="0" fontId="162" fillId="0" borderId="0" xfId="0" applyFont="1"/>
    <xf numFmtId="0" fontId="162" fillId="0" borderId="0" xfId="0" applyFont="1" applyAlignment="1">
      <alignment vertical="center" shrinkToFit="1"/>
    </xf>
    <xf numFmtId="0" fontId="53" fillId="0" borderId="0" xfId="0" applyFont="1" applyAlignment="1">
      <alignment shrinkToFit="1"/>
    </xf>
    <xf numFmtId="179" fontId="119" fillId="0" borderId="0" xfId="0" applyNumberFormat="1" applyFont="1" applyAlignment="1" applyProtection="1">
      <alignment horizontal="center" vertical="center"/>
      <protection locked="0"/>
    </xf>
    <xf numFmtId="179" fontId="167" fillId="0" borderId="0" xfId="0" applyNumberFormat="1" applyFont="1" applyAlignment="1" applyProtection="1">
      <alignment horizontal="center" vertical="center"/>
      <protection locked="0"/>
    </xf>
    <xf numFmtId="179" fontId="0" fillId="0" borderId="0" xfId="0" applyNumberFormat="1" applyAlignment="1">
      <alignment horizontal="center" vertical="center" wrapText="1"/>
    </xf>
    <xf numFmtId="0" fontId="49" fillId="0" borderId="0" xfId="0" applyFont="1" applyAlignment="1">
      <alignment vertical="center"/>
    </xf>
    <xf numFmtId="0" fontId="171" fillId="0" borderId="0" xfId="0" applyFont="1" applyAlignment="1" applyProtection="1">
      <alignment vertical="center"/>
      <protection locked="0"/>
    </xf>
    <xf numFmtId="179" fontId="44" fillId="0" borderId="0" xfId="0" applyNumberFormat="1" applyFont="1" applyAlignment="1">
      <alignment horizontal="left" vertical="center"/>
    </xf>
    <xf numFmtId="0" fontId="47" fillId="0" borderId="49" xfId="0" applyFont="1" applyBorder="1" applyAlignment="1">
      <alignment horizontal="left" vertical="center" shrinkToFit="1"/>
    </xf>
    <xf numFmtId="0" fontId="47" fillId="0" borderId="112" xfId="0" applyFont="1" applyBorder="1" applyAlignment="1">
      <alignment horizontal="left" vertical="center" shrinkToFit="1"/>
    </xf>
    <xf numFmtId="0" fontId="44" fillId="0" borderId="54" xfId="0" applyFont="1" applyBorder="1" applyAlignment="1">
      <alignment vertical="center"/>
    </xf>
    <xf numFmtId="0" fontId="87" fillId="0" borderId="34" xfId="0" applyFont="1" applyBorder="1"/>
    <xf numFmtId="177" fontId="167" fillId="0" borderId="0" xfId="0" applyNumberFormat="1" applyFont="1" applyAlignment="1">
      <alignment horizontal="left" vertical="center"/>
    </xf>
    <xf numFmtId="0" fontId="155" fillId="0" borderId="0" xfId="0" applyFont="1" applyAlignment="1" applyProtection="1">
      <alignment horizontal="left" vertical="center"/>
      <protection locked="0"/>
    </xf>
    <xf numFmtId="0" fontId="142" fillId="0" borderId="0" xfId="0" applyFont="1" applyAlignment="1">
      <alignment vertical="center"/>
    </xf>
    <xf numFmtId="0" fontId="176" fillId="49" borderId="0" xfId="0" applyFont="1" applyFill="1" applyAlignment="1">
      <alignment vertical="center"/>
    </xf>
    <xf numFmtId="0" fontId="177" fillId="0" borderId="0" xfId="0" applyFont="1" applyAlignment="1">
      <alignment vertical="center"/>
    </xf>
    <xf numFmtId="0" fontId="177" fillId="27" borderId="0" xfId="0" applyFont="1" applyFill="1" applyAlignment="1">
      <alignment vertical="center"/>
    </xf>
    <xf numFmtId="179" fontId="108" fillId="0" borderId="0" xfId="0" applyNumberFormat="1" applyFont="1" applyAlignment="1">
      <alignment horizontal="center" vertical="center" shrinkToFit="1"/>
    </xf>
    <xf numFmtId="0" fontId="132" fillId="0" borderId="0" xfId="0" applyFont="1" applyAlignment="1">
      <alignment vertical="center"/>
    </xf>
    <xf numFmtId="0" fontId="44" fillId="52" borderId="0" xfId="0" applyFont="1" applyFill="1" applyAlignment="1">
      <alignment vertical="center"/>
    </xf>
    <xf numFmtId="179" fontId="44" fillId="52" borderId="12" xfId="0" applyNumberFormat="1" applyFont="1" applyFill="1" applyBorder="1" applyAlignment="1" applyProtection="1">
      <alignment horizontal="center" vertical="center"/>
      <protection locked="0"/>
    </xf>
    <xf numFmtId="179" fontId="44" fillId="52" borderId="42" xfId="0" applyNumberFormat="1" applyFont="1" applyFill="1" applyBorder="1" applyAlignment="1" applyProtection="1">
      <alignment horizontal="center" vertical="center"/>
      <protection locked="0"/>
    </xf>
    <xf numFmtId="0" fontId="45" fillId="0" borderId="54" xfId="0" applyFont="1" applyBorder="1"/>
    <xf numFmtId="0" fontId="48" fillId="0" borderId="0" xfId="0" applyFont="1" applyAlignment="1">
      <alignment horizontal="center" vertical="center" wrapText="1"/>
    </xf>
    <xf numFmtId="49" fontId="87" fillId="0" borderId="0" xfId="0" quotePrefix="1" applyNumberFormat="1" applyFont="1" applyAlignment="1">
      <alignment horizontal="center" vertical="center"/>
    </xf>
    <xf numFmtId="0" fontId="149" fillId="0" borderId="0" xfId="0" applyFont="1" applyAlignment="1" applyProtection="1">
      <alignment horizontal="left" vertical="center"/>
      <protection locked="0"/>
    </xf>
    <xf numFmtId="0" fontId="53" fillId="0" borderId="0" xfId="0" applyFont="1" applyAlignment="1">
      <alignment vertical="center" shrinkToFit="1"/>
    </xf>
    <xf numFmtId="49" fontId="53" fillId="0" borderId="0" xfId="0" applyNumberFormat="1" applyFont="1" applyAlignment="1">
      <alignment horizontal="center" vertical="center"/>
    </xf>
    <xf numFmtId="179" fontId="53" fillId="0" borderId="0" xfId="0" applyNumberFormat="1" applyFont="1" applyAlignment="1">
      <alignment horizontal="center" vertical="center"/>
    </xf>
    <xf numFmtId="179" fontId="161" fillId="0" borderId="0" xfId="0" applyNumberFormat="1" applyFont="1" applyAlignment="1">
      <alignment horizontal="center" vertical="center"/>
    </xf>
    <xf numFmtId="177" fontId="53" fillId="0" borderId="0" xfId="0" applyNumberFormat="1" applyFont="1" applyAlignment="1">
      <alignment horizontal="center" vertical="center" wrapText="1"/>
    </xf>
    <xf numFmtId="49" fontId="175" fillId="0" borderId="0" xfId="0" applyNumberFormat="1" applyFont="1" applyAlignment="1">
      <alignment horizontal="center" vertical="center"/>
    </xf>
    <xf numFmtId="179" fontId="175" fillId="0" borderId="0" xfId="0" applyNumberFormat="1" applyFont="1" applyAlignment="1">
      <alignment horizontal="center" vertical="center"/>
    </xf>
    <xf numFmtId="0" fontId="175" fillId="0" borderId="0" xfId="0" applyFont="1" applyAlignment="1">
      <alignment horizontal="center" vertical="center"/>
    </xf>
    <xf numFmtId="177" fontId="175" fillId="0" borderId="0" xfId="0" applyNumberFormat="1" applyFont="1" applyAlignment="1">
      <alignment horizontal="center" vertical="center" wrapText="1"/>
    </xf>
    <xf numFmtId="177" fontId="175" fillId="0" borderId="0" xfId="0" applyNumberFormat="1" applyFont="1" applyAlignment="1">
      <alignment horizontal="center" vertical="center"/>
    </xf>
    <xf numFmtId="49" fontId="149" fillId="0" borderId="0" xfId="0" applyNumberFormat="1" applyFont="1" applyAlignment="1" applyProtection="1">
      <alignment horizontal="center" vertical="center"/>
      <protection locked="0"/>
    </xf>
    <xf numFmtId="49" fontId="180" fillId="0" borderId="0" xfId="0" applyNumberFormat="1" applyFont="1" applyAlignment="1" applyProtection="1">
      <alignment horizontal="center" vertical="center"/>
      <protection locked="0"/>
    </xf>
    <xf numFmtId="0" fontId="87" fillId="0" borderId="0" xfId="0" applyFont="1" applyAlignment="1">
      <alignment horizontal="center" vertical="center" shrinkToFit="1"/>
    </xf>
    <xf numFmtId="178" fontId="159" fillId="0" borderId="0" xfId="0" quotePrefix="1" applyNumberFormat="1" applyFont="1" applyAlignment="1">
      <alignment horizontal="center" vertical="center"/>
    </xf>
    <xf numFmtId="0" fontId="37" fillId="0" borderId="11" xfId="0" applyFont="1" applyBorder="1" applyAlignment="1">
      <alignment vertical="center"/>
    </xf>
    <xf numFmtId="0" fontId="137" fillId="0" borderId="0" xfId="0" applyFont="1" applyAlignment="1">
      <alignment horizontal="left" vertical="center"/>
    </xf>
    <xf numFmtId="0" fontId="87" fillId="25" borderId="0" xfId="0" applyFont="1" applyFill="1" applyAlignment="1" applyProtection="1">
      <alignment horizontal="center" vertical="center"/>
      <protection locked="0"/>
    </xf>
    <xf numFmtId="177" fontId="87" fillId="25" borderId="0" xfId="0" applyNumberFormat="1" applyFont="1" applyFill="1" applyAlignment="1">
      <alignment horizontal="center" vertical="center"/>
    </xf>
    <xf numFmtId="177" fontId="87" fillId="25" borderId="0" xfId="0" applyNumberFormat="1" applyFont="1" applyFill="1" applyAlignment="1" applyProtection="1">
      <alignment horizontal="center" vertical="center"/>
      <protection locked="0"/>
    </xf>
    <xf numFmtId="179" fontId="87" fillId="25" borderId="0" xfId="0" applyNumberFormat="1" applyFont="1" applyFill="1" applyAlignment="1">
      <alignment horizontal="center" vertical="center"/>
    </xf>
    <xf numFmtId="179" fontId="87" fillId="25" borderId="0" xfId="0" applyNumberFormat="1" applyFont="1" applyFill="1" applyAlignment="1" applyProtection="1">
      <alignment horizontal="center" vertical="center"/>
      <protection locked="0"/>
    </xf>
    <xf numFmtId="0" fontId="182" fillId="0" borderId="0" xfId="0" applyFont="1" applyAlignment="1">
      <alignment vertical="center"/>
    </xf>
    <xf numFmtId="0" fontId="176" fillId="0" borderId="0" xfId="0" applyFont="1" applyAlignment="1">
      <alignment vertical="center"/>
    </xf>
    <xf numFmtId="0" fontId="0" fillId="0" borderId="22" xfId="0" applyBorder="1" applyAlignment="1">
      <alignment vertical="center"/>
    </xf>
    <xf numFmtId="0" fontId="184" fillId="0" borderId="0" xfId="0" applyFont="1" applyAlignment="1">
      <alignment vertical="center"/>
    </xf>
    <xf numFmtId="0" fontId="185" fillId="0" borderId="0" xfId="0" applyFont="1" applyAlignment="1">
      <alignment horizontal="left" vertical="center"/>
    </xf>
    <xf numFmtId="179" fontId="147" fillId="0" borderId="0" xfId="0" applyNumberFormat="1" applyFont="1" applyAlignment="1">
      <alignment horizontal="center" vertical="center"/>
    </xf>
    <xf numFmtId="0" fontId="186" fillId="0" borderId="0" xfId="0" applyFont="1" applyAlignment="1" applyProtection="1">
      <alignment horizontal="left" vertical="center"/>
      <protection locked="0"/>
    </xf>
    <xf numFmtId="0" fontId="169" fillId="0" borderId="0" xfId="67" applyFont="1">
      <alignment vertical="center"/>
    </xf>
    <xf numFmtId="0" fontId="133" fillId="0" borderId="0" xfId="0" applyFont="1" applyAlignment="1">
      <alignment vertical="center"/>
    </xf>
    <xf numFmtId="0" fontId="164" fillId="0" borderId="0" xfId="0" applyFont="1" applyAlignment="1">
      <alignment vertical="center"/>
    </xf>
    <xf numFmtId="0" fontId="179" fillId="0" borderId="0" xfId="67" applyFont="1">
      <alignment vertical="center"/>
    </xf>
    <xf numFmtId="0" fontId="187" fillId="49" borderId="0" xfId="0" applyFont="1" applyFill="1" applyAlignment="1">
      <alignment vertical="center"/>
    </xf>
    <xf numFmtId="0" fontId="188" fillId="52" borderId="0" xfId="0" applyFont="1" applyFill="1" applyAlignment="1">
      <alignment vertical="center"/>
    </xf>
    <xf numFmtId="0" fontId="188" fillId="49" borderId="0" xfId="0" applyFont="1" applyFill="1" applyAlignment="1">
      <alignment vertical="center"/>
    </xf>
    <xf numFmtId="0" fontId="0" fillId="48" borderId="0" xfId="0" applyFill="1"/>
    <xf numFmtId="179" fontId="167" fillId="0" borderId="0" xfId="0" applyNumberFormat="1" applyFont="1" applyAlignment="1">
      <alignment horizontal="center" vertical="center"/>
    </xf>
    <xf numFmtId="0" fontId="132" fillId="0" borderId="0" xfId="0" applyFont="1"/>
    <xf numFmtId="0" fontId="132" fillId="0" borderId="0" xfId="0" applyFont="1" applyAlignment="1">
      <alignment vertical="center" shrinkToFit="1"/>
    </xf>
    <xf numFmtId="0" fontId="150" fillId="0" borderId="54" xfId="0" applyFont="1" applyBorder="1" applyAlignment="1">
      <alignment vertical="center"/>
    </xf>
    <xf numFmtId="177" fontId="147" fillId="49" borderId="12" xfId="0" applyNumberFormat="1" applyFont="1" applyFill="1" applyBorder="1" applyAlignment="1" applyProtection="1">
      <alignment horizontal="center" vertical="center"/>
      <protection locked="0"/>
    </xf>
    <xf numFmtId="179" fontId="147" fillId="49" borderId="42" xfId="0" applyNumberFormat="1" applyFont="1" applyFill="1" applyBorder="1" applyAlignment="1" applyProtection="1">
      <alignment horizontal="center" vertical="center"/>
      <protection locked="0"/>
    </xf>
    <xf numFmtId="179" fontId="172" fillId="0" borderId="0" xfId="0" applyNumberFormat="1" applyFont="1" applyAlignment="1">
      <alignment vertical="center"/>
    </xf>
    <xf numFmtId="0" fontId="53" fillId="0" borderId="0" xfId="0" applyFont="1" applyAlignment="1">
      <alignment vertical="top"/>
    </xf>
    <xf numFmtId="56" fontId="39" fillId="0" borderId="0" xfId="0" applyNumberFormat="1" applyFont="1" applyAlignment="1">
      <alignment vertical="center"/>
    </xf>
    <xf numFmtId="56" fontId="0" fillId="25" borderId="0" xfId="0" applyNumberFormat="1" applyFill="1" applyAlignment="1">
      <alignment vertical="center"/>
    </xf>
    <xf numFmtId="0" fontId="173" fillId="0" borderId="0" xfId="0" applyFont="1" applyAlignment="1">
      <alignment vertical="center"/>
    </xf>
    <xf numFmtId="179" fontId="44" fillId="0" borderId="125" xfId="0" applyNumberFormat="1" applyFont="1" applyBorder="1" applyAlignment="1">
      <alignment horizontal="center" vertical="center"/>
    </xf>
    <xf numFmtId="0" fontId="53" fillId="0" borderId="34" xfId="0" applyFont="1" applyBorder="1" applyAlignment="1">
      <alignment horizontal="center" vertical="center"/>
    </xf>
    <xf numFmtId="0" fontId="0" fillId="0" borderId="125" xfId="0" applyBorder="1" applyAlignment="1">
      <alignment vertical="center"/>
    </xf>
    <xf numFmtId="179" fontId="44" fillId="0" borderId="63" xfId="0" applyNumberFormat="1" applyFont="1" applyBorder="1" applyAlignment="1">
      <alignment horizontal="center" vertical="center"/>
    </xf>
    <xf numFmtId="179" fontId="44" fillId="0" borderId="51" xfId="0" applyNumberFormat="1" applyFont="1" applyBorder="1" applyAlignment="1">
      <alignment horizontal="center" vertical="center"/>
    </xf>
    <xf numFmtId="179" fontId="44" fillId="0" borderId="52" xfId="0" applyNumberFormat="1" applyFont="1" applyBorder="1" applyAlignment="1">
      <alignment horizontal="center" vertical="center"/>
    </xf>
    <xf numFmtId="179" fontId="44" fillId="0" borderId="98" xfId="0" applyNumberFormat="1" applyFont="1" applyBorder="1" applyAlignment="1">
      <alignment horizontal="center" vertical="center"/>
    </xf>
    <xf numFmtId="179" fontId="44" fillId="0" borderId="34" xfId="0" applyNumberFormat="1" applyFont="1" applyBorder="1" applyAlignment="1">
      <alignment horizontal="center" vertical="center"/>
    </xf>
    <xf numFmtId="179" fontId="44" fillId="0" borderId="81" xfId="0" applyNumberFormat="1" applyFont="1" applyBorder="1" applyAlignment="1">
      <alignment horizontal="center" vertical="center"/>
    </xf>
    <xf numFmtId="179" fontId="44" fillId="0" borderId="22" xfId="0" applyNumberFormat="1" applyFont="1" applyBorder="1" applyAlignment="1">
      <alignment horizontal="center" vertical="center"/>
    </xf>
    <xf numFmtId="179" fontId="147" fillId="0" borderId="52" xfId="0" applyNumberFormat="1" applyFont="1" applyBorder="1" applyAlignment="1">
      <alignment horizontal="center" vertical="center"/>
    </xf>
    <xf numFmtId="179" fontId="44" fillId="0" borderId="61" xfId="0" applyNumberFormat="1" applyFont="1" applyBorder="1" applyAlignment="1">
      <alignment horizontal="center" vertical="center"/>
    </xf>
    <xf numFmtId="179" fontId="44" fillId="0" borderId="64" xfId="0" applyNumberFormat="1" applyFont="1" applyBorder="1" applyAlignment="1">
      <alignment horizontal="center" vertical="center"/>
    </xf>
    <xf numFmtId="179" fontId="147" fillId="0" borderId="42" xfId="0" applyNumberFormat="1" applyFont="1" applyBorder="1" applyAlignment="1" applyProtection="1">
      <alignment horizontal="center" vertical="center"/>
      <protection locked="0"/>
    </xf>
    <xf numFmtId="0" fontId="95" fillId="26" borderId="0" xfId="0" applyFont="1" applyFill="1" applyAlignment="1">
      <alignment vertical="center" shrinkToFit="1"/>
    </xf>
    <xf numFmtId="0" fontId="147" fillId="41" borderId="124" xfId="0" applyFont="1" applyFill="1" applyBorder="1" applyAlignment="1" applyProtection="1">
      <alignment horizontal="center" vertical="center"/>
      <protection locked="0"/>
    </xf>
    <xf numFmtId="179" fontId="147" fillId="41" borderId="12" xfId="0" applyNumberFormat="1" applyFont="1" applyFill="1" applyBorder="1" applyAlignment="1">
      <alignment horizontal="center" vertical="center"/>
    </xf>
    <xf numFmtId="179" fontId="147" fillId="41" borderId="42" xfId="0" applyNumberFormat="1" applyFont="1" applyFill="1" applyBorder="1" applyAlignment="1" applyProtection="1">
      <alignment horizontal="center" vertical="center"/>
      <protection locked="0"/>
    </xf>
    <xf numFmtId="179" fontId="147" fillId="0" borderId="12" xfId="0" applyNumberFormat="1" applyFont="1" applyBorder="1" applyAlignment="1">
      <alignment horizontal="center" vertical="center"/>
    </xf>
    <xf numFmtId="179" fontId="147" fillId="49" borderId="12" xfId="0" applyNumberFormat="1" applyFont="1" applyFill="1" applyBorder="1" applyAlignment="1">
      <alignment horizontal="center" vertical="center"/>
    </xf>
    <xf numFmtId="0" fontId="147" fillId="41" borderId="55" xfId="0" applyFont="1" applyFill="1" applyBorder="1" applyAlignment="1" applyProtection="1">
      <alignment horizontal="center" vertical="center"/>
      <protection locked="0"/>
    </xf>
    <xf numFmtId="0" fontId="147" fillId="49" borderId="55" xfId="0" applyFont="1" applyFill="1" applyBorder="1" applyAlignment="1" applyProtection="1">
      <alignment horizontal="center" vertical="center"/>
      <protection locked="0"/>
    </xf>
    <xf numFmtId="177" fontId="147" fillId="0" borderId="75" xfId="0" applyNumberFormat="1" applyFont="1" applyBorder="1" applyAlignment="1">
      <alignment horizontal="center" vertical="center"/>
    </xf>
    <xf numFmtId="179" fontId="147" fillId="54" borderId="12" xfId="0" applyNumberFormat="1" applyFont="1" applyFill="1" applyBorder="1" applyAlignment="1">
      <alignment horizontal="center" vertical="center"/>
    </xf>
    <xf numFmtId="0" fontId="147" fillId="0" borderId="55" xfId="0" applyFont="1" applyBorder="1" applyAlignment="1" applyProtection="1">
      <alignment horizontal="center" vertical="center"/>
      <protection locked="0"/>
    </xf>
    <xf numFmtId="179" fontId="147" fillId="0" borderId="111" xfId="0" applyNumberFormat="1" applyFont="1" applyBorder="1" applyAlignment="1">
      <alignment horizontal="center" vertical="center"/>
    </xf>
    <xf numFmtId="179" fontId="147" fillId="0" borderId="110" xfId="0" applyNumberFormat="1" applyFont="1" applyBorder="1" applyAlignment="1" applyProtection="1">
      <alignment horizontal="center" vertical="center"/>
      <protection locked="0"/>
    </xf>
    <xf numFmtId="179" fontId="147" fillId="41" borderId="111" xfId="0" applyNumberFormat="1" applyFont="1" applyFill="1" applyBorder="1" applyAlignment="1">
      <alignment horizontal="center" vertical="center"/>
    </xf>
    <xf numFmtId="179" fontId="147" fillId="41" borderId="110" xfId="0" applyNumberFormat="1" applyFont="1" applyFill="1" applyBorder="1" applyAlignment="1" applyProtection="1">
      <alignment horizontal="center" vertical="center"/>
      <protection locked="0"/>
    </xf>
    <xf numFmtId="179" fontId="147" fillId="41" borderId="82" xfId="0" applyNumberFormat="1" applyFont="1" applyFill="1" applyBorder="1" applyAlignment="1">
      <alignment horizontal="center" vertical="center"/>
    </xf>
    <xf numFmtId="0" fontId="149" fillId="0" borderId="0" xfId="0" applyFont="1"/>
    <xf numFmtId="0" fontId="0" fillId="0" borderId="0" xfId="0" applyAlignment="1">
      <alignment horizontal="right" vertical="center"/>
    </xf>
    <xf numFmtId="179" fontId="44" fillId="39" borderId="42" xfId="0" applyNumberFormat="1" applyFont="1" applyFill="1" applyBorder="1" applyAlignment="1" applyProtection="1">
      <alignment horizontal="center" vertical="center"/>
      <protection locked="0"/>
    </xf>
    <xf numFmtId="177" fontId="44" fillId="0" borderId="66" xfId="0" applyNumberFormat="1" applyFont="1" applyBorder="1" applyAlignment="1">
      <alignment horizontal="center" vertical="center"/>
    </xf>
    <xf numFmtId="177" fontId="44" fillId="0" borderId="51" xfId="0" applyNumberFormat="1" applyFont="1" applyBorder="1" applyAlignment="1" applyProtection="1">
      <alignment horizontal="center" vertical="center"/>
      <protection locked="0"/>
    </xf>
    <xf numFmtId="177" fontId="44" fillId="0" borderId="125" xfId="0" applyNumberFormat="1" applyFont="1" applyBorder="1" applyAlignment="1">
      <alignment horizontal="center" vertical="center"/>
    </xf>
    <xf numFmtId="178" fontId="44" fillId="0" borderId="125" xfId="0" applyNumberFormat="1" applyFont="1" applyBorder="1" applyAlignment="1">
      <alignment horizontal="center" vertical="center"/>
    </xf>
    <xf numFmtId="178" fontId="44" fillId="0" borderId="51" xfId="0" applyNumberFormat="1" applyFont="1" applyBorder="1" applyAlignment="1">
      <alignment horizontal="center" vertical="center"/>
    </xf>
    <xf numFmtId="178" fontId="44" fillId="0" borderId="62" xfId="0" applyNumberFormat="1" applyFont="1" applyBorder="1" applyAlignment="1">
      <alignment horizontal="center" vertical="center"/>
    </xf>
    <xf numFmtId="179" fontId="159" fillId="0" borderId="44" xfId="0" applyNumberFormat="1" applyFont="1" applyBorder="1" applyAlignment="1" applyProtection="1">
      <alignment horizontal="center" vertical="center"/>
      <protection locked="0"/>
    </xf>
    <xf numFmtId="179" fontId="44" fillId="0" borderId="61" xfId="0" applyNumberFormat="1" applyFont="1" applyBorder="1" applyAlignment="1">
      <alignment horizontal="center" vertical="center" shrinkToFit="1"/>
    </xf>
    <xf numFmtId="179" fontId="44" fillId="0" borderId="64" xfId="0" applyNumberFormat="1" applyFont="1" applyBorder="1" applyAlignment="1">
      <alignment horizontal="center" vertical="center" shrinkToFit="1"/>
    </xf>
    <xf numFmtId="179" fontId="44" fillId="0" borderId="52" xfId="0" applyNumberFormat="1" applyFont="1" applyBorder="1" applyAlignment="1">
      <alignment horizontal="center" vertical="center" shrinkToFit="1"/>
    </xf>
    <xf numFmtId="179" fontId="147" fillId="0" borderId="98" xfId="0" applyNumberFormat="1" applyFont="1" applyBorder="1" applyAlignment="1">
      <alignment horizontal="center" vertical="center" shrinkToFit="1"/>
    </xf>
    <xf numFmtId="179" fontId="147" fillId="0" borderId="52" xfId="0" applyNumberFormat="1" applyFont="1" applyBorder="1" applyAlignment="1">
      <alignment horizontal="center" vertical="center" shrinkToFit="1"/>
    </xf>
    <xf numFmtId="179" fontId="44" fillId="0" borderId="98" xfId="0" applyNumberFormat="1" applyFont="1" applyBorder="1" applyAlignment="1">
      <alignment horizontal="center" vertical="center" shrinkToFit="1"/>
    </xf>
    <xf numFmtId="177" fontId="87" fillId="0" borderId="125" xfId="0" applyNumberFormat="1" applyFont="1" applyBorder="1" applyAlignment="1">
      <alignment horizontal="center" vertical="center"/>
    </xf>
    <xf numFmtId="177" fontId="115" fillId="0" borderId="125" xfId="0" applyNumberFormat="1" applyFont="1" applyBorder="1" applyAlignment="1">
      <alignment horizontal="center" vertical="center"/>
    </xf>
    <xf numFmtId="0" fontId="116" fillId="0" borderId="0" xfId="0" applyFont="1" applyAlignment="1">
      <alignment horizontal="left" vertical="center" readingOrder="1"/>
    </xf>
    <xf numFmtId="0" fontId="40" fillId="0" borderId="0" xfId="0" applyFont="1" applyAlignment="1" applyProtection="1">
      <alignment horizontal="center" vertical="center" shrinkToFit="1"/>
      <protection locked="0"/>
    </xf>
    <xf numFmtId="0" fontId="170" fillId="0" borderId="0" xfId="0" applyFont="1" applyAlignment="1" applyProtection="1">
      <alignment horizontal="center" vertical="center" shrinkToFit="1"/>
      <protection locked="0"/>
    </xf>
    <xf numFmtId="177" fontId="170" fillId="0" borderId="0" xfId="0" applyNumberFormat="1" applyFont="1" applyAlignment="1">
      <alignment horizontal="center" vertical="center"/>
    </xf>
    <xf numFmtId="177" fontId="170" fillId="0" borderId="0" xfId="0" applyNumberFormat="1" applyFont="1" applyAlignment="1" applyProtection="1">
      <alignment horizontal="center" vertical="center"/>
      <protection locked="0"/>
    </xf>
    <xf numFmtId="179" fontId="170" fillId="0" borderId="0" xfId="0" applyNumberFormat="1" applyFont="1" applyAlignment="1">
      <alignment horizontal="center" vertical="center"/>
    </xf>
    <xf numFmtId="179" fontId="170" fillId="0" borderId="0" xfId="0" applyNumberFormat="1" applyFont="1" applyAlignment="1" applyProtection="1">
      <alignment horizontal="center" vertical="center"/>
      <protection locked="0"/>
    </xf>
    <xf numFmtId="56" fontId="177" fillId="0" borderId="0" xfId="0" applyNumberFormat="1" applyFont="1" applyAlignment="1">
      <alignment horizontal="center" vertical="center"/>
    </xf>
    <xf numFmtId="0" fontId="177" fillId="0" borderId="0" xfId="0" applyFont="1" applyAlignment="1">
      <alignment horizontal="center" vertical="center" wrapText="1"/>
    </xf>
    <xf numFmtId="179" fontId="177" fillId="0" borderId="0" xfId="0" applyNumberFormat="1" applyFont="1" applyAlignment="1">
      <alignment horizontal="center" vertical="center" wrapText="1"/>
    </xf>
    <xf numFmtId="0" fontId="177" fillId="0" borderId="0" xfId="0" applyFont="1" applyAlignment="1">
      <alignment horizontal="center" vertical="center"/>
    </xf>
    <xf numFmtId="0" fontId="39" fillId="0" borderId="0" xfId="0" applyFont="1" applyAlignment="1">
      <alignment vertical="center" wrapText="1"/>
    </xf>
    <xf numFmtId="177" fontId="116" fillId="0" borderId="0" xfId="0" applyNumberFormat="1" applyFont="1" applyAlignment="1">
      <alignment vertical="center" wrapText="1"/>
    </xf>
    <xf numFmtId="179" fontId="45" fillId="0" borderId="0" xfId="0" applyNumberFormat="1" applyFont="1" applyAlignment="1">
      <alignment horizontal="left" vertical="center"/>
    </xf>
    <xf numFmtId="179" fontId="0" fillId="0" borderId="0" xfId="0" applyNumberFormat="1" applyAlignment="1">
      <alignment horizontal="left" vertical="center"/>
    </xf>
    <xf numFmtId="179" fontId="87" fillId="0" borderId="0" xfId="0" applyNumberFormat="1" applyFont="1" applyAlignment="1">
      <alignment horizontal="left" vertical="center"/>
    </xf>
    <xf numFmtId="179" fontId="53" fillId="0" borderId="0" xfId="0" applyNumberFormat="1" applyFont="1" applyAlignment="1">
      <alignment horizontal="left" vertical="center"/>
    </xf>
    <xf numFmtId="177" fontId="44" fillId="41" borderId="12" xfId="0" applyNumberFormat="1" applyFont="1" applyFill="1" applyBorder="1" applyAlignment="1" applyProtection="1">
      <alignment horizontal="center" vertical="center"/>
      <protection locked="0"/>
    </xf>
    <xf numFmtId="177" fontId="44" fillId="29" borderId="12" xfId="0" applyNumberFormat="1" applyFont="1" applyFill="1" applyBorder="1" applyAlignment="1" applyProtection="1">
      <alignment horizontal="center" vertical="center"/>
      <protection locked="0"/>
    </xf>
    <xf numFmtId="14" fontId="41" fillId="0" borderId="0" xfId="0" applyNumberFormat="1" applyFont="1" applyAlignment="1">
      <alignment horizontal="center" vertical="center"/>
    </xf>
    <xf numFmtId="0" fontId="39" fillId="38" borderId="34" xfId="0" applyFont="1" applyFill="1" applyBorder="1" applyAlignment="1">
      <alignment horizontal="center" vertical="center" wrapText="1"/>
    </xf>
    <xf numFmtId="0" fontId="170" fillId="0" borderId="0" xfId="0" quotePrefix="1" applyFont="1" applyAlignment="1" applyProtection="1">
      <alignment horizontal="center" vertical="center" shrinkToFit="1"/>
      <protection locked="0"/>
    </xf>
    <xf numFmtId="178" fontId="170" fillId="0" borderId="0" xfId="0" applyNumberFormat="1" applyFont="1" applyAlignment="1">
      <alignment horizontal="center" vertical="center"/>
    </xf>
    <xf numFmtId="0" fontId="39" fillId="51" borderId="27" xfId="0" applyFont="1" applyFill="1" applyBorder="1" applyAlignment="1">
      <alignment horizontal="center" vertical="center" shrinkToFit="1"/>
    </xf>
    <xf numFmtId="0" fontId="39" fillId="51" borderId="10" xfId="0" applyFont="1" applyFill="1" applyBorder="1" applyAlignment="1">
      <alignment horizontal="center" vertical="center" shrinkToFit="1"/>
    </xf>
    <xf numFmtId="0" fontId="45" fillId="51" borderId="12" xfId="0" applyFont="1" applyFill="1" applyBorder="1" applyAlignment="1">
      <alignment horizontal="center" vertical="center" shrinkToFit="1"/>
    </xf>
    <xf numFmtId="0" fontId="45" fillId="51" borderId="12" xfId="0" applyFont="1" applyFill="1" applyBorder="1" applyAlignment="1">
      <alignment horizontal="center" vertical="center" wrapText="1"/>
    </xf>
    <xf numFmtId="0" fontId="45" fillId="51" borderId="10" xfId="0" applyFont="1" applyFill="1" applyBorder="1" applyAlignment="1">
      <alignment horizontal="center" vertical="center" wrapText="1"/>
    </xf>
    <xf numFmtId="0" fontId="45" fillId="51" borderId="28" xfId="0" applyFont="1" applyFill="1" applyBorder="1" applyAlignment="1">
      <alignment horizontal="center" vertical="center" shrinkToFit="1"/>
    </xf>
    <xf numFmtId="0" fontId="45" fillId="51" borderId="10" xfId="0" applyFont="1" applyFill="1" applyBorder="1" applyAlignment="1">
      <alignment horizontal="center" vertical="center" shrinkToFit="1"/>
    </xf>
    <xf numFmtId="0" fontId="45" fillId="51" borderId="27" xfId="0" applyFont="1" applyFill="1" applyBorder="1" applyAlignment="1">
      <alignment horizontal="center" vertical="center" shrinkToFit="1"/>
    </xf>
    <xf numFmtId="0" fontId="37" fillId="51" borderId="0" xfId="0" applyFont="1" applyFill="1" applyAlignment="1">
      <alignment vertical="center"/>
    </xf>
    <xf numFmtId="0" fontId="50" fillId="51" borderId="10" xfId="0" applyFont="1" applyFill="1" applyBorder="1" applyAlignment="1">
      <alignment horizontal="center" vertical="center" wrapText="1"/>
    </xf>
    <xf numFmtId="0" fontId="48" fillId="0" borderId="0" xfId="0" applyFont="1" applyAlignment="1">
      <alignment horizontal="center"/>
    </xf>
    <xf numFmtId="0" fontId="93" fillId="49" borderId="15" xfId="0" applyFont="1" applyFill="1" applyBorder="1" applyAlignment="1">
      <alignment vertical="center" wrapText="1"/>
    </xf>
    <xf numFmtId="0" fontId="95" fillId="49" borderId="16" xfId="0" applyFont="1" applyFill="1" applyBorder="1" applyAlignment="1">
      <alignment vertical="center"/>
    </xf>
    <xf numFmtId="0" fontId="94" fillId="49" borderId="15" xfId="0" applyFont="1" applyFill="1" applyBorder="1" applyAlignment="1">
      <alignment vertical="center" wrapText="1"/>
    </xf>
    <xf numFmtId="0" fontId="95" fillId="49" borderId="17" xfId="0" applyFont="1" applyFill="1" applyBorder="1" applyAlignment="1">
      <alignment vertical="center" shrinkToFit="1"/>
    </xf>
    <xf numFmtId="0" fontId="95" fillId="49" borderId="24" xfId="0" applyFont="1" applyFill="1" applyBorder="1" applyAlignment="1">
      <alignment vertical="center" shrinkToFit="1"/>
    </xf>
    <xf numFmtId="0" fontId="95" fillId="49" borderId="17" xfId="57" applyFont="1" applyFill="1" applyBorder="1" applyAlignment="1">
      <alignment vertical="center" shrinkToFit="1"/>
    </xf>
    <xf numFmtId="0" fontId="95" fillId="49" borderId="24" xfId="57" applyFont="1" applyFill="1" applyBorder="1" applyAlignment="1">
      <alignment vertical="center" shrinkToFit="1"/>
    </xf>
    <xf numFmtId="0" fontId="52" fillId="0" borderId="125" xfId="0" applyFont="1" applyBorder="1" applyAlignment="1">
      <alignment vertical="center" wrapText="1"/>
    </xf>
    <xf numFmtId="179" fontId="205" fillId="0" borderId="0" xfId="0" applyNumberFormat="1" applyFont="1" applyAlignment="1">
      <alignment horizontal="center" vertical="center" shrinkToFit="1"/>
    </xf>
    <xf numFmtId="0" fontId="179" fillId="0" borderId="0" xfId="0" applyFont="1" applyAlignment="1">
      <alignment horizontal="left" vertical="center"/>
    </xf>
    <xf numFmtId="0" fontId="103" fillId="0" borderId="0" xfId="0" applyFont="1"/>
    <xf numFmtId="0" fontId="193" fillId="0" borderId="0" xfId="0" applyFont="1" applyAlignment="1">
      <alignment horizontal="left" vertical="center"/>
    </xf>
    <xf numFmtId="0" fontId="53" fillId="0" borderId="36" xfId="0" applyFont="1" applyBorder="1" applyAlignment="1">
      <alignment horizontal="center" vertical="center"/>
    </xf>
    <xf numFmtId="0" fontId="53" fillId="0" borderId="41" xfId="0" applyFont="1" applyBorder="1" applyAlignment="1">
      <alignment horizontal="center" vertical="center"/>
    </xf>
    <xf numFmtId="0" fontId="53" fillId="0" borderId="37" xfId="0" applyFont="1" applyBorder="1" applyAlignment="1">
      <alignment horizontal="center" vertical="center"/>
    </xf>
    <xf numFmtId="0" fontId="52" fillId="0" borderId="36" xfId="0" applyFont="1" applyBorder="1" applyAlignment="1">
      <alignment horizontal="center" vertical="center"/>
    </xf>
    <xf numFmtId="0" fontId="52" fillId="0" borderId="37" xfId="0" applyFont="1" applyBorder="1" applyAlignment="1">
      <alignment horizontal="center" vertical="center"/>
    </xf>
    <xf numFmtId="0" fontId="209" fillId="0" borderId="0" xfId="68" applyFont="1">
      <alignment vertical="center"/>
    </xf>
    <xf numFmtId="0" fontId="209" fillId="0" borderId="0" xfId="684" applyFont="1">
      <alignment vertical="center"/>
    </xf>
    <xf numFmtId="0" fontId="150" fillId="0" borderId="0" xfId="0" applyFont="1" applyAlignment="1">
      <alignment vertical="center" wrapText="1"/>
    </xf>
    <xf numFmtId="0" fontId="37" fillId="0" borderId="125" xfId="0" applyFont="1" applyBorder="1" applyAlignment="1">
      <alignment vertical="center"/>
    </xf>
    <xf numFmtId="0" fontId="41" fillId="0" borderId="0" xfId="0" applyFont="1" applyAlignment="1">
      <alignment horizontal="center"/>
    </xf>
    <xf numFmtId="0" fontId="41" fillId="0" borderId="0" xfId="0" applyFont="1" applyAlignment="1">
      <alignment horizontal="center" vertical="center" shrinkToFit="1"/>
    </xf>
    <xf numFmtId="0" fontId="187" fillId="0" borderId="0" xfId="0" applyFont="1" applyAlignment="1">
      <alignment vertical="center"/>
    </xf>
    <xf numFmtId="0" fontId="236" fillId="0" borderId="0" xfId="0" applyFont="1" applyAlignment="1">
      <alignment vertical="center"/>
    </xf>
    <xf numFmtId="0" fontId="237" fillId="0" borderId="0" xfId="0" applyFont="1" applyAlignment="1">
      <alignment vertical="center"/>
    </xf>
    <xf numFmtId="0" fontId="238" fillId="0" borderId="0" xfId="0" applyFont="1" applyAlignment="1">
      <alignment horizontal="left" vertical="center"/>
    </xf>
    <xf numFmtId="0" fontId="239" fillId="0" borderId="0" xfId="0" applyFont="1" applyAlignment="1">
      <alignment vertical="center"/>
    </xf>
    <xf numFmtId="0" fontId="240" fillId="0" borderId="0" xfId="0" applyFont="1" applyAlignment="1">
      <alignment horizontal="left" vertical="center"/>
    </xf>
    <xf numFmtId="0" fontId="239" fillId="76" borderId="0" xfId="0" applyFont="1" applyFill="1" applyAlignment="1">
      <alignment horizontal="center" vertical="center"/>
    </xf>
    <xf numFmtId="0" fontId="242" fillId="76" borderId="0" xfId="41" applyFont="1" applyFill="1" applyAlignment="1" applyProtection="1">
      <alignment vertical="top"/>
    </xf>
    <xf numFmtId="0" fontId="44" fillId="76" borderId="0" xfId="0" applyFont="1" applyFill="1" applyAlignment="1">
      <alignment vertical="center"/>
    </xf>
    <xf numFmtId="0" fontId="47" fillId="76" borderId="0" xfId="0" applyFont="1" applyFill="1"/>
    <xf numFmtId="0" fontId="243" fillId="0" borderId="0" xfId="0" applyFont="1" applyAlignment="1">
      <alignment vertical="center"/>
    </xf>
    <xf numFmtId="0" fontId="244" fillId="0" borderId="0" xfId="0" applyFont="1" applyAlignment="1">
      <alignment horizontal="left" vertical="center"/>
    </xf>
    <xf numFmtId="0" fontId="42" fillId="0" borderId="0" xfId="41" applyAlignment="1" applyProtection="1">
      <alignment vertical="center"/>
    </xf>
    <xf numFmtId="0" fontId="245" fillId="0" borderId="0" xfId="0" applyFont="1" applyAlignment="1">
      <alignment vertical="center"/>
    </xf>
    <xf numFmtId="177" fontId="155" fillId="0" borderId="0" xfId="0" applyNumberFormat="1" applyFont="1" applyAlignment="1">
      <alignment horizontal="left" vertical="center"/>
    </xf>
    <xf numFmtId="0" fontId="238" fillId="0" borderId="0" xfId="0" applyFont="1" applyAlignment="1">
      <alignment vertical="center"/>
    </xf>
    <xf numFmtId="0" fontId="238" fillId="0" borderId="0" xfId="0" applyFont="1" applyAlignment="1">
      <alignment horizontal="center" vertical="center"/>
    </xf>
    <xf numFmtId="0" fontId="247" fillId="0" borderId="0" xfId="0" applyFont="1"/>
    <xf numFmtId="0" fontId="247" fillId="0" borderId="0" xfId="0" applyFont="1" applyAlignment="1">
      <alignment vertical="center"/>
    </xf>
    <xf numFmtId="0" fontId="238" fillId="0" borderId="0" xfId="0" applyFont="1" applyAlignment="1">
      <alignment horizontal="center"/>
    </xf>
    <xf numFmtId="0" fontId="238" fillId="0" borderId="0" xfId="0" applyFont="1" applyAlignment="1">
      <alignment vertical="center" shrinkToFit="1"/>
    </xf>
    <xf numFmtId="0" fontId="248" fillId="0" borderId="0" xfId="0" applyFont="1" applyAlignment="1">
      <alignment vertical="center"/>
    </xf>
    <xf numFmtId="0" fontId="249" fillId="0" borderId="0" xfId="41" applyFont="1" applyFill="1" applyAlignment="1" applyProtection="1">
      <alignment vertical="center"/>
    </xf>
    <xf numFmtId="0" fontId="247" fillId="76" borderId="0" xfId="0" applyFont="1" applyFill="1" applyAlignment="1">
      <alignment vertical="center"/>
    </xf>
    <xf numFmtId="20" fontId="0" fillId="0" borderId="0" xfId="0" applyNumberFormat="1"/>
    <xf numFmtId="0" fontId="246" fillId="0" borderId="0" xfId="0" applyFont="1" applyAlignment="1">
      <alignment vertical="center"/>
    </xf>
    <xf numFmtId="0" fontId="251" fillId="0" borderId="0" xfId="0" applyFont="1" applyAlignment="1">
      <alignment vertical="center"/>
    </xf>
    <xf numFmtId="0" fontId="252" fillId="0" borderId="0" xfId="0" applyFont="1" applyAlignment="1">
      <alignment vertical="center"/>
    </xf>
    <xf numFmtId="0" fontId="181" fillId="0" borderId="0" xfId="0" applyFont="1"/>
    <xf numFmtId="0" fontId="87" fillId="0" borderId="125" xfId="0" applyFont="1" applyBorder="1"/>
    <xf numFmtId="0" fontId="236" fillId="75" borderId="0" xfId="0" applyFont="1" applyFill="1" applyAlignment="1">
      <alignment vertical="center"/>
    </xf>
    <xf numFmtId="177" fontId="44" fillId="0" borderId="0" xfId="0" applyNumberFormat="1" applyFont="1" applyAlignment="1">
      <alignment wrapText="1"/>
    </xf>
    <xf numFmtId="0" fontId="254" fillId="76" borderId="0" xfId="0" applyFont="1" applyFill="1" applyAlignment="1">
      <alignment horizontal="center" vertical="center"/>
    </xf>
    <xf numFmtId="0" fontId="256" fillId="0" borderId="0" xfId="0" applyFont="1"/>
    <xf numFmtId="179" fontId="191" fillId="0" borderId="0" xfId="0" applyNumberFormat="1" applyFont="1" applyAlignment="1" applyProtection="1">
      <alignment horizontal="center" vertical="center"/>
      <protection locked="0"/>
    </xf>
    <xf numFmtId="0" fontId="150" fillId="0" borderId="0" xfId="0" applyFont="1" applyAlignment="1">
      <alignment horizontal="left" vertical="center"/>
    </xf>
    <xf numFmtId="0" fontId="52" fillId="0" borderId="0" xfId="0" applyFont="1" applyAlignment="1" applyProtection="1">
      <alignment horizontal="left" vertical="center"/>
      <protection locked="0"/>
    </xf>
    <xf numFmtId="0" fontId="265" fillId="0" borderId="0" xfId="0" quotePrefix="1" applyFont="1" applyAlignment="1">
      <alignment vertical="center"/>
    </xf>
    <xf numFmtId="179" fontId="266" fillId="0" borderId="0" xfId="0" applyNumberFormat="1" applyFont="1" applyAlignment="1" applyProtection="1">
      <alignment horizontal="center" vertical="center"/>
      <protection locked="0"/>
    </xf>
    <xf numFmtId="0" fontId="0" fillId="38" borderId="0" xfId="0" applyFill="1" applyAlignment="1">
      <alignment vertical="center"/>
    </xf>
    <xf numFmtId="0" fontId="53" fillId="49" borderId="0" xfId="0" applyFont="1" applyFill="1" applyAlignment="1">
      <alignment horizontal="center" vertical="center"/>
    </xf>
    <xf numFmtId="0" fontId="53" fillId="49" borderId="0" xfId="0" applyFont="1" applyFill="1" applyAlignment="1">
      <alignment vertical="center" shrinkToFit="1"/>
    </xf>
    <xf numFmtId="0" fontId="39" fillId="51" borderId="12" xfId="0" applyFont="1" applyFill="1" applyBorder="1" applyAlignment="1">
      <alignment horizontal="center" vertical="center" shrinkToFit="1"/>
    </xf>
    <xf numFmtId="0" fontId="39" fillId="51" borderId="42" xfId="0" applyFont="1" applyFill="1" applyBorder="1" applyAlignment="1">
      <alignment horizontal="center" vertical="center" wrapText="1"/>
    </xf>
    <xf numFmtId="0" fontId="39" fillId="51" borderId="42" xfId="0" applyFont="1" applyFill="1" applyBorder="1" applyAlignment="1">
      <alignment horizontal="center" vertical="center"/>
    </xf>
    <xf numFmtId="0" fontId="39" fillId="51" borderId="36" xfId="0" applyFont="1" applyFill="1" applyBorder="1" applyAlignment="1">
      <alignment horizontal="center" vertical="center" wrapText="1"/>
    </xf>
    <xf numFmtId="0" fontId="39" fillId="51" borderId="130" xfId="0" applyFont="1" applyFill="1" applyBorder="1" applyAlignment="1">
      <alignment horizontal="center" vertical="center"/>
    </xf>
    <xf numFmtId="0" fontId="39" fillId="51" borderId="128" xfId="0" applyFont="1" applyFill="1" applyBorder="1" applyAlignment="1">
      <alignment horizontal="center" vertical="center"/>
    </xf>
    <xf numFmtId="0" fontId="39" fillId="51" borderId="129" xfId="0" applyFont="1" applyFill="1" applyBorder="1" applyAlignment="1">
      <alignment horizontal="center" vertical="center"/>
    </xf>
    <xf numFmtId="179" fontId="44" fillId="51" borderId="10" xfId="0" applyNumberFormat="1" applyFont="1" applyFill="1" applyBorder="1" applyAlignment="1">
      <alignment horizontal="center" vertical="center" shrinkToFit="1"/>
    </xf>
    <xf numFmtId="179" fontId="44" fillId="51" borderId="42" xfId="0" applyNumberFormat="1" applyFont="1" applyFill="1" applyBorder="1" applyAlignment="1" applyProtection="1">
      <alignment horizontal="center" vertical="center"/>
      <protection locked="0"/>
    </xf>
    <xf numFmtId="177" fontId="44" fillId="51" borderId="12" xfId="0" applyNumberFormat="1" applyFont="1" applyFill="1" applyBorder="1" applyAlignment="1" applyProtection="1">
      <alignment horizontal="center" vertical="center"/>
      <protection locked="0"/>
    </xf>
    <xf numFmtId="177" fontId="190" fillId="51" borderId="12" xfId="0" applyNumberFormat="1" applyFont="1" applyFill="1" applyBorder="1" applyAlignment="1" applyProtection="1">
      <alignment horizontal="center" vertical="center"/>
      <protection locked="0"/>
    </xf>
    <xf numFmtId="179" fontId="190" fillId="51" borderId="12" xfId="0" applyNumberFormat="1" applyFont="1" applyFill="1" applyBorder="1" applyAlignment="1" applyProtection="1">
      <alignment horizontal="center" vertical="center"/>
      <protection locked="0"/>
    </xf>
    <xf numFmtId="179" fontId="190" fillId="51" borderId="42" xfId="0" applyNumberFormat="1" applyFont="1" applyFill="1" applyBorder="1" applyAlignment="1" applyProtection="1">
      <alignment horizontal="center" vertical="center"/>
      <protection locked="0"/>
    </xf>
    <xf numFmtId="179" fontId="147" fillId="0" borderId="10" xfId="0" applyNumberFormat="1" applyFont="1" applyBorder="1" applyAlignment="1">
      <alignment horizontal="center" vertical="center"/>
    </xf>
    <xf numFmtId="179" fontId="261" fillId="51" borderId="12" xfId="0" applyNumberFormat="1" applyFont="1" applyFill="1" applyBorder="1" applyAlignment="1" applyProtection="1">
      <alignment horizontal="center" vertical="center"/>
      <protection locked="0"/>
    </xf>
    <xf numFmtId="179" fontId="261" fillId="51" borderId="42" xfId="0" applyNumberFormat="1" applyFont="1" applyFill="1" applyBorder="1" applyAlignment="1" applyProtection="1">
      <alignment horizontal="center" vertical="center"/>
      <protection locked="0"/>
    </xf>
    <xf numFmtId="0" fontId="87" fillId="49" borderId="0" xfId="0" applyFont="1" applyFill="1" applyAlignment="1">
      <alignment vertical="center"/>
    </xf>
    <xf numFmtId="177" fontId="187" fillId="0" borderId="28" xfId="0" applyNumberFormat="1" applyFont="1" applyBorder="1" applyAlignment="1">
      <alignment horizontal="center" vertical="center"/>
    </xf>
    <xf numFmtId="0" fontId="268" fillId="0" borderId="0" xfId="41" quotePrefix="1" applyFont="1" applyBorder="1" applyAlignment="1" applyProtection="1">
      <alignment vertical="center"/>
    </xf>
    <xf numFmtId="0" fontId="148" fillId="0" borderId="0" xfId="0" applyFont="1" applyAlignment="1">
      <alignment horizontal="right" vertical="center"/>
    </xf>
    <xf numFmtId="0" fontId="52" fillId="0" borderId="0" xfId="0" applyFont="1" applyAlignment="1">
      <alignment horizontal="center" vertical="center" wrapText="1"/>
    </xf>
    <xf numFmtId="0" fontId="50" fillId="24" borderId="28" xfId="0" applyFont="1" applyFill="1" applyBorder="1" applyAlignment="1">
      <alignment horizontal="center" vertical="center" wrapText="1" shrinkToFit="1"/>
    </xf>
    <xf numFmtId="0" fontId="50" fillId="24" borderId="10" xfId="0" applyFont="1" applyFill="1" applyBorder="1" applyAlignment="1">
      <alignment horizontal="center" vertical="center" wrapText="1" shrinkToFit="1"/>
    </xf>
    <xf numFmtId="0" fontId="0" fillId="0" borderId="0" xfId="0" applyAlignment="1">
      <alignment horizontal="left" vertical="center" shrinkToFit="1"/>
    </xf>
    <xf numFmtId="181" fontId="0" fillId="0" borderId="0" xfId="0" applyNumberFormat="1" applyAlignment="1">
      <alignment horizontal="center" vertical="center"/>
    </xf>
    <xf numFmtId="0" fontId="173" fillId="0" borderId="0" xfId="0" applyFont="1"/>
    <xf numFmtId="0" fontId="0" fillId="0" borderId="0" xfId="0" applyAlignment="1">
      <alignment wrapText="1"/>
    </xf>
    <xf numFmtId="0" fontId="103" fillId="0" borderId="0" xfId="0" applyFont="1" applyAlignment="1">
      <alignment vertical="center"/>
    </xf>
    <xf numFmtId="0" fontId="47" fillId="0" borderId="0" xfId="0" applyFont="1" applyAlignment="1">
      <alignment horizontal="left"/>
    </xf>
    <xf numFmtId="0" fontId="172" fillId="0" borderId="0" xfId="0" applyFont="1" applyAlignment="1">
      <alignment vertical="center"/>
    </xf>
    <xf numFmtId="0" fontId="166" fillId="0" borderId="0" xfId="0" applyFont="1" applyAlignment="1">
      <alignment vertical="center"/>
    </xf>
    <xf numFmtId="0" fontId="40" fillId="24" borderId="13" xfId="0" applyFont="1" applyFill="1" applyBorder="1" applyAlignment="1">
      <alignment horizontal="center" wrapText="1"/>
    </xf>
    <xf numFmtId="0" fontId="40" fillId="24" borderId="66" xfId="0" applyFont="1" applyFill="1" applyBorder="1" applyAlignment="1">
      <alignment horizontal="center" wrapText="1"/>
    </xf>
    <xf numFmtId="0" fontId="40" fillId="24" borderId="61" xfId="0" applyFont="1" applyFill="1" applyBorder="1" applyAlignment="1">
      <alignment horizontal="center" wrapText="1"/>
    </xf>
    <xf numFmtId="0" fontId="40" fillId="24" borderId="85" xfId="0" applyFont="1" applyFill="1" applyBorder="1" applyAlignment="1">
      <alignment horizontal="center" vertical="center" shrinkToFit="1"/>
    </xf>
    <xf numFmtId="0" fontId="40" fillId="24" borderId="22" xfId="0" applyFont="1" applyFill="1" applyBorder="1" applyAlignment="1">
      <alignment horizontal="center" wrapText="1"/>
    </xf>
    <xf numFmtId="0" fontId="40" fillId="24" borderId="67" xfId="0" applyFont="1" applyFill="1" applyBorder="1" applyAlignment="1">
      <alignment horizontal="center" vertical="center" shrinkToFit="1"/>
    </xf>
    <xf numFmtId="179" fontId="156" fillId="50" borderId="52" xfId="0" applyNumberFormat="1" applyFont="1" applyFill="1" applyBorder="1" applyAlignment="1">
      <alignment horizontal="center" vertical="center"/>
    </xf>
    <xf numFmtId="179" fontId="44" fillId="0" borderId="28" xfId="0" applyNumberFormat="1" applyFont="1" applyBorder="1" applyAlignment="1">
      <alignment horizontal="center" vertical="center" shrinkToFit="1"/>
    </xf>
    <xf numFmtId="179" fontId="44" fillId="0" borderId="27" xfId="0" applyNumberFormat="1" applyFont="1" applyBorder="1" applyAlignment="1">
      <alignment horizontal="center" vertical="center" shrinkToFit="1"/>
    </xf>
    <xf numFmtId="179" fontId="44" fillId="0" borderId="10" xfId="0" applyNumberFormat="1" applyFont="1" applyBorder="1" applyAlignment="1">
      <alignment horizontal="center" vertical="center" shrinkToFit="1"/>
    </xf>
    <xf numFmtId="0" fontId="37" fillId="0" borderId="0" xfId="0" applyFont="1" applyAlignment="1">
      <alignment horizontal="right" vertical="center"/>
    </xf>
    <xf numFmtId="0" fontId="112" fillId="0" borderId="0" xfId="0" applyFont="1" applyAlignment="1">
      <alignment vertical="center"/>
    </xf>
    <xf numFmtId="0" fontId="52" fillId="0" borderId="0" xfId="0" applyFont="1" applyAlignment="1">
      <alignment horizontal="left" vertical="center" shrinkToFit="1"/>
    </xf>
    <xf numFmtId="0" fontId="118" fillId="0" borderId="0" xfId="0" applyFont="1" applyAlignment="1">
      <alignment horizontal="left" vertical="center" shrinkToFit="1"/>
    </xf>
    <xf numFmtId="0" fontId="40" fillId="0" borderId="29" xfId="0" applyFont="1" applyBorder="1" applyAlignment="1">
      <alignment horizontal="left" vertical="center"/>
    </xf>
    <xf numFmtId="0" fontId="118" fillId="0" borderId="57" xfId="0" applyFont="1" applyBorder="1" applyAlignment="1">
      <alignment vertical="center" shrinkToFit="1"/>
    </xf>
    <xf numFmtId="0" fontId="118" fillId="0" borderId="57" xfId="0" applyFont="1" applyBorder="1" applyAlignment="1">
      <alignment horizontal="left" vertical="center" shrinkToFit="1"/>
    </xf>
    <xf numFmtId="0" fontId="118" fillId="0" borderId="58" xfId="0" applyFont="1" applyBorder="1" applyAlignment="1">
      <alignment horizontal="left" vertical="center" shrinkToFit="1"/>
    </xf>
    <xf numFmtId="0" fontId="40" fillId="0" borderId="31" xfId="0" applyFont="1" applyBorder="1" applyAlignment="1">
      <alignment horizontal="left" vertical="center"/>
    </xf>
    <xf numFmtId="0" fontId="118" fillId="0" borderId="59" xfId="0" applyFont="1" applyBorder="1" applyAlignment="1">
      <alignment vertical="center" shrinkToFit="1"/>
    </xf>
    <xf numFmtId="0" fontId="118" fillId="0" borderId="59" xfId="0" applyFont="1" applyBorder="1" applyAlignment="1">
      <alignment horizontal="left" vertical="center" shrinkToFit="1"/>
    </xf>
    <xf numFmtId="0" fontId="118" fillId="0" borderId="60" xfId="0" applyFont="1" applyBorder="1" applyAlignment="1">
      <alignment horizontal="left" vertical="center" shrinkToFit="1"/>
    </xf>
    <xf numFmtId="0" fontId="99" fillId="0" borderId="0" xfId="0" applyFont="1"/>
    <xf numFmtId="0" fontId="40" fillId="24" borderId="14" xfId="0" applyFont="1" applyFill="1" applyBorder="1" applyAlignment="1">
      <alignment horizontal="center" wrapText="1"/>
    </xf>
    <xf numFmtId="0" fontId="40" fillId="24" borderId="53" xfId="0" applyFont="1" applyFill="1" applyBorder="1" applyAlignment="1">
      <alignment horizontal="center" wrapText="1"/>
    </xf>
    <xf numFmtId="0" fontId="0" fillId="0" borderId="61" xfId="0" applyBorder="1"/>
    <xf numFmtId="0" fontId="0" fillId="0" borderId="62" xfId="0" applyBorder="1"/>
    <xf numFmtId="0" fontId="0" fillId="0" borderId="63" xfId="0" applyBorder="1"/>
    <xf numFmtId="0" fontId="0" fillId="0" borderId="64" xfId="0" applyBorder="1"/>
    <xf numFmtId="0" fontId="40" fillId="24" borderId="51" xfId="0" applyFont="1" applyFill="1" applyBorder="1" applyAlignment="1">
      <alignment horizontal="center" wrapText="1"/>
    </xf>
    <xf numFmtId="0" fontId="47" fillId="0" borderId="0" xfId="0" applyFont="1" applyAlignment="1">
      <alignment horizontal="center"/>
    </xf>
    <xf numFmtId="177" fontId="47" fillId="0" borderId="0" xfId="0" applyNumberFormat="1" applyFont="1" applyAlignment="1">
      <alignment horizontal="left" wrapText="1"/>
    </xf>
    <xf numFmtId="0" fontId="47" fillId="0" borderId="0" xfId="0" applyFont="1" applyAlignment="1">
      <alignment wrapText="1"/>
    </xf>
    <xf numFmtId="0" fontId="101" fillId="0" borderId="0" xfId="0" applyFont="1" applyAlignment="1">
      <alignment horizontal="left"/>
    </xf>
    <xf numFmtId="0" fontId="104" fillId="0" borderId="0" xfId="0" applyFont="1" applyAlignment="1">
      <alignment horizontal="left"/>
    </xf>
    <xf numFmtId="0" fontId="133" fillId="0" borderId="0" xfId="0" applyFont="1" applyAlignment="1">
      <alignment vertical="center" shrinkToFit="1"/>
    </xf>
    <xf numFmtId="0" fontId="173" fillId="0" borderId="0" xfId="0" applyFont="1" applyAlignment="1">
      <alignment horizontal="left" vertical="center"/>
    </xf>
    <xf numFmtId="0" fontId="105" fillId="0" borderId="0" xfId="0" applyFont="1" applyAlignment="1">
      <alignment vertical="center"/>
    </xf>
    <xf numFmtId="0" fontId="181" fillId="0" borderId="0" xfId="0" applyFont="1" applyAlignment="1">
      <alignment horizontal="left" vertical="center"/>
    </xf>
    <xf numFmtId="0" fontId="181" fillId="0" borderId="0" xfId="0" applyFont="1" applyAlignment="1">
      <alignment vertical="center"/>
    </xf>
    <xf numFmtId="0" fontId="173" fillId="0" borderId="0" xfId="0" applyFont="1" applyAlignment="1">
      <alignment horizontal="left"/>
    </xf>
    <xf numFmtId="0" fontId="39" fillId="0" borderId="29" xfId="0" applyFont="1" applyBorder="1" applyAlignment="1">
      <alignment horizontal="left" vertical="center"/>
    </xf>
    <xf numFmtId="0" fontId="39" fillId="0" borderId="31" xfId="0" applyFont="1" applyBorder="1" applyAlignment="1">
      <alignment horizontal="left" vertical="center"/>
    </xf>
    <xf numFmtId="0" fontId="40" fillId="36" borderId="44" xfId="0" applyFont="1" applyFill="1" applyBorder="1" applyAlignment="1">
      <alignment horizontal="center" vertical="center" shrinkToFit="1"/>
    </xf>
    <xf numFmtId="0" fontId="40" fillId="36" borderId="14" xfId="0" applyFont="1" applyFill="1" applyBorder="1" applyAlignment="1">
      <alignment horizontal="center" vertical="center" shrinkToFit="1"/>
    </xf>
    <xf numFmtId="179" fontId="181" fillId="0" borderId="0" xfId="0" applyNumberFormat="1" applyFont="1" applyAlignment="1">
      <alignment horizontal="left" vertical="center"/>
    </xf>
    <xf numFmtId="0" fontId="173" fillId="0" borderId="34" xfId="0" applyFont="1" applyBorder="1" applyAlignment="1">
      <alignment vertical="center"/>
    </xf>
    <xf numFmtId="0" fontId="95" fillId="49" borderId="87" xfId="0" applyFont="1" applyFill="1" applyBorder="1" applyAlignment="1">
      <alignment vertical="center" shrinkToFit="1"/>
    </xf>
    <xf numFmtId="0" fontId="95" fillId="49" borderId="18" xfId="0" applyFont="1" applyFill="1" applyBorder="1" applyAlignment="1">
      <alignment vertical="center" shrinkToFit="1"/>
    </xf>
    <xf numFmtId="0" fontId="95" fillId="26" borderId="87" xfId="0" applyFont="1" applyFill="1" applyBorder="1" applyAlignment="1">
      <alignment vertical="center" shrinkToFit="1"/>
    </xf>
    <xf numFmtId="0" fontId="95" fillId="49" borderId="53" xfId="0" applyFont="1" applyFill="1" applyBorder="1" applyAlignment="1">
      <alignment vertical="center" shrinkToFit="1"/>
    </xf>
    <xf numFmtId="0" fontId="95" fillId="26" borderId="13" xfId="0" applyFont="1" applyFill="1" applyBorder="1" applyAlignment="1">
      <alignment vertical="center" shrinkToFit="1"/>
    </xf>
    <xf numFmtId="0" fontId="95" fillId="26" borderId="189" xfId="0" applyFont="1" applyFill="1" applyBorder="1" applyAlignment="1">
      <alignment vertical="center" shrinkToFit="1"/>
    </xf>
    <xf numFmtId="179" fontId="44" fillId="0" borderId="0" xfId="0" applyNumberFormat="1" applyFont="1" applyAlignment="1">
      <alignment horizontal="left"/>
    </xf>
    <xf numFmtId="0" fontId="270" fillId="0" borderId="0" xfId="0" applyFont="1" applyAlignment="1">
      <alignment vertical="center"/>
    </xf>
    <xf numFmtId="0" fontId="270" fillId="0" borderId="0" xfId="0" applyFont="1" applyAlignment="1">
      <alignment vertical="center" wrapText="1"/>
    </xf>
    <xf numFmtId="0" fontId="112" fillId="0" borderId="0" xfId="0" applyFont="1" applyAlignment="1">
      <alignment vertical="center" wrapText="1"/>
    </xf>
    <xf numFmtId="0" fontId="40" fillId="0" borderId="30" xfId="0" applyFont="1" applyBorder="1" applyAlignment="1">
      <alignment horizontal="left" vertical="center"/>
    </xf>
    <xf numFmtId="0" fontId="40" fillId="24" borderId="75" xfId="0" applyFont="1" applyFill="1" applyBorder="1" applyAlignment="1">
      <alignment horizontal="center" vertical="center" shrinkToFit="1"/>
    </xf>
    <xf numFmtId="0" fontId="40" fillId="24" borderId="45" xfId="0" applyFont="1" applyFill="1" applyBorder="1" applyAlignment="1">
      <alignment horizontal="center" vertical="center" shrinkToFit="1"/>
    </xf>
    <xf numFmtId="0" fontId="166" fillId="0" borderId="0" xfId="0" applyFont="1" applyAlignment="1">
      <alignment horizontal="left" vertical="center" shrinkToFit="1"/>
    </xf>
    <xf numFmtId="0" fontId="40" fillId="48" borderId="14" xfId="0" applyFont="1" applyFill="1" applyBorder="1" applyAlignment="1">
      <alignment horizontal="center" vertical="center" shrinkToFit="1"/>
    </xf>
    <xf numFmtId="0" fontId="40" fillId="48" borderId="44" xfId="0" applyFont="1" applyFill="1" applyBorder="1" applyAlignment="1">
      <alignment horizontal="center" vertical="center" shrinkToFit="1"/>
    </xf>
    <xf numFmtId="179" fontId="44" fillId="0" borderId="27" xfId="0" applyNumberFormat="1" applyFont="1" applyBorder="1" applyAlignment="1">
      <alignment horizontal="center" vertical="center"/>
    </xf>
    <xf numFmtId="0" fontId="55" fillId="0" borderId="0" xfId="0" applyFont="1" applyAlignment="1">
      <alignment horizontal="left" vertical="center"/>
    </xf>
    <xf numFmtId="0" fontId="163" fillId="0" borderId="0" xfId="0" applyFont="1" applyAlignment="1">
      <alignment shrinkToFit="1"/>
    </xf>
    <xf numFmtId="0" fontId="156" fillId="0" borderId="0" xfId="0" applyFont="1" applyAlignment="1">
      <alignment vertical="center"/>
    </xf>
    <xf numFmtId="0" fontId="163" fillId="0" borderId="0" xfId="0" applyFont="1" applyAlignment="1">
      <alignment vertical="center"/>
    </xf>
    <xf numFmtId="0" fontId="151" fillId="0" borderId="0" xfId="0" applyFont="1" applyAlignment="1">
      <alignment vertical="center"/>
    </xf>
    <xf numFmtId="0" fontId="39" fillId="0" borderId="0" xfId="0" applyFont="1" applyAlignment="1">
      <alignment horizontal="center" vertical="center" wrapText="1"/>
    </xf>
    <xf numFmtId="0" fontId="118" fillId="0" borderId="0" xfId="0" applyFont="1" applyAlignment="1">
      <alignment horizontal="left" vertical="center"/>
    </xf>
    <xf numFmtId="177" fontId="40" fillId="51" borderId="122" xfId="0" applyNumberFormat="1" applyFont="1" applyFill="1" applyBorder="1" applyAlignment="1">
      <alignment horizontal="right" vertical="center"/>
    </xf>
    <xf numFmtId="177" fontId="40" fillId="51" borderId="123" xfId="0" applyNumberFormat="1" applyFont="1" applyFill="1" applyBorder="1" applyAlignment="1">
      <alignment horizontal="left" vertical="center"/>
    </xf>
    <xf numFmtId="49" fontId="44" fillId="51" borderId="44" xfId="0" applyNumberFormat="1" applyFont="1" applyFill="1" applyBorder="1" applyAlignment="1">
      <alignment horizontal="center" vertical="center" shrinkToFit="1"/>
    </xf>
    <xf numFmtId="0" fontId="189" fillId="0" borderId="0" xfId="0" applyFont="1" applyAlignment="1">
      <alignment vertical="center"/>
    </xf>
    <xf numFmtId="49" fontId="150" fillId="51" borderId="44" xfId="0" applyNumberFormat="1" applyFont="1" applyFill="1" applyBorder="1" applyAlignment="1">
      <alignment horizontal="center" vertical="center" shrinkToFit="1"/>
    </xf>
    <xf numFmtId="179" fontId="147" fillId="0" borderId="28" xfId="0" applyNumberFormat="1" applyFont="1" applyBorder="1" applyAlignment="1">
      <alignment horizontal="center" vertical="center"/>
    </xf>
    <xf numFmtId="0" fontId="40" fillId="0" borderId="66" xfId="0" applyFont="1" applyBorder="1" applyAlignment="1">
      <alignment horizontal="center" vertical="center" shrinkToFit="1"/>
    </xf>
    <xf numFmtId="0" fontId="280" fillId="0" borderId="0" xfId="0" applyFont="1" applyAlignment="1">
      <alignment horizontal="left" vertical="center" wrapText="1"/>
    </xf>
    <xf numFmtId="0" fontId="271" fillId="0" borderId="0" xfId="0" applyFont="1" applyAlignment="1">
      <alignment vertical="center"/>
    </xf>
    <xf numFmtId="0" fontId="291" fillId="0" borderId="0" xfId="0" applyFont="1"/>
    <xf numFmtId="0" fontId="292" fillId="0" borderId="0" xfId="0" applyFont="1"/>
    <xf numFmtId="0" fontId="291" fillId="0" borderId="0" xfId="0" applyFont="1" applyAlignment="1">
      <alignment vertical="center"/>
    </xf>
    <xf numFmtId="0" fontId="291" fillId="0" borderId="0" xfId="0" applyFont="1" applyAlignment="1">
      <alignment horizontal="left" vertical="center"/>
    </xf>
    <xf numFmtId="0" fontId="292" fillId="0" borderId="0" xfId="0" applyFont="1" applyAlignment="1">
      <alignment horizontal="left" vertical="center"/>
    </xf>
    <xf numFmtId="0" fontId="37" fillId="49" borderId="0" xfId="0" applyFont="1" applyFill="1" applyAlignment="1">
      <alignment vertical="center"/>
    </xf>
    <xf numFmtId="0" fontId="44" fillId="0" borderId="0" xfId="0" applyFont="1" applyAlignment="1">
      <alignment horizontal="center"/>
    </xf>
    <xf numFmtId="0" fontId="41" fillId="24" borderId="12" xfId="0" applyFont="1" applyFill="1" applyBorder="1" applyAlignment="1">
      <alignment horizontal="center" vertical="center" wrapText="1"/>
    </xf>
    <xf numFmtId="0" fontId="294" fillId="0" borderId="0" xfId="0" applyFont="1" applyAlignment="1">
      <alignment shrinkToFit="1"/>
    </xf>
    <xf numFmtId="0" fontId="292" fillId="0" borderId="0" xfId="0" applyFont="1" applyAlignment="1">
      <alignment vertical="center"/>
    </xf>
    <xf numFmtId="0" fontId="45" fillId="24" borderId="10" xfId="0" applyFont="1" applyFill="1" applyBorder="1" applyAlignment="1">
      <alignment horizontal="center" vertical="center" wrapText="1"/>
    </xf>
    <xf numFmtId="0" fontId="145" fillId="0" borderId="0" xfId="0" applyFont="1" applyAlignment="1">
      <alignment horizontal="right" vertical="center"/>
    </xf>
    <xf numFmtId="0" fontId="263" fillId="75" borderId="0" xfId="0" applyFont="1" applyFill="1" applyAlignment="1">
      <alignment horizontal="left" vertical="center"/>
    </xf>
    <xf numFmtId="0" fontId="264" fillId="75" borderId="0" xfId="0" applyFont="1" applyFill="1"/>
    <xf numFmtId="20" fontId="264" fillId="75" borderId="0" xfId="0" applyNumberFormat="1" applyFont="1" applyFill="1"/>
    <xf numFmtId="0" fontId="149" fillId="75" borderId="0" xfId="0" applyFont="1" applyFill="1" applyAlignment="1">
      <alignment horizontal="left" vertical="center"/>
    </xf>
    <xf numFmtId="0" fontId="0" fillId="75" borderId="0" xfId="0" applyFill="1"/>
    <xf numFmtId="0" fontId="145" fillId="75" borderId="0" xfId="0" applyFont="1" applyFill="1" applyAlignment="1">
      <alignment horizontal="right" vertical="center"/>
    </xf>
    <xf numFmtId="0" fontId="189" fillId="0" borderId="0" xfId="0" applyFont="1" applyAlignment="1">
      <alignment horizontal="left" vertical="center"/>
    </xf>
    <xf numFmtId="0" fontId="263" fillId="0" borderId="0" xfId="0" applyFont="1" applyAlignment="1">
      <alignment horizontal="left" vertical="center"/>
    </xf>
    <xf numFmtId="0" fontId="264" fillId="0" borderId="0" xfId="0" applyFont="1"/>
    <xf numFmtId="20" fontId="264" fillId="0" borderId="0" xfId="0" applyNumberFormat="1" applyFont="1"/>
    <xf numFmtId="0" fontId="148" fillId="0" borderId="0" xfId="0" applyFont="1" applyAlignment="1">
      <alignment horizontal="left" vertical="center"/>
    </xf>
    <xf numFmtId="0" fontId="296" fillId="0" borderId="0" xfId="56" applyFont="1" applyBorder="1" applyAlignment="1">
      <alignment horizontal="center" vertical="center"/>
    </xf>
    <xf numFmtId="0" fontId="297" fillId="0" borderId="0" xfId="0" applyFont="1" applyAlignment="1">
      <alignment vertical="center"/>
    </xf>
    <xf numFmtId="0" fontId="298" fillId="0" borderId="0" xfId="0" applyFont="1" applyAlignment="1">
      <alignment vertical="center"/>
    </xf>
    <xf numFmtId="0" fontId="92" fillId="77" borderId="151" xfId="0" applyFont="1" applyFill="1" applyBorder="1" applyAlignment="1" applyProtection="1">
      <alignment horizontal="center" vertical="center"/>
      <protection locked="0"/>
    </xf>
    <xf numFmtId="0" fontId="300" fillId="0" borderId="0" xfId="0" applyFont="1" applyAlignment="1">
      <alignment vertical="center"/>
    </xf>
    <xf numFmtId="0" fontId="301" fillId="0" borderId="0" xfId="0" applyFont="1" applyAlignment="1">
      <alignment vertical="center"/>
    </xf>
    <xf numFmtId="179" fontId="44" fillId="0" borderId="218" xfId="0" applyNumberFormat="1" applyFont="1" applyBorder="1" applyAlignment="1">
      <alignment horizontal="center" vertical="center"/>
    </xf>
    <xf numFmtId="0" fontId="302" fillId="0" borderId="0" xfId="0" applyFont="1"/>
    <xf numFmtId="0" fontId="302" fillId="0" borderId="0" xfId="0" applyFont="1" applyAlignment="1">
      <alignment vertical="center"/>
    </xf>
    <xf numFmtId="0" fontId="303" fillId="0" borderId="0" xfId="0" applyFont="1" applyAlignment="1">
      <alignment vertical="center"/>
    </xf>
    <xf numFmtId="179" fontId="44" fillId="0" borderId="219" xfId="0" applyNumberFormat="1" applyFont="1" applyBorder="1" applyAlignment="1">
      <alignment horizontal="center" vertical="center"/>
    </xf>
    <xf numFmtId="0" fontId="40" fillId="24" borderId="211" xfId="0" applyFont="1" applyFill="1" applyBorder="1" applyAlignment="1">
      <alignment horizontal="center" vertical="center" shrinkToFit="1"/>
    </xf>
    <xf numFmtId="179" fontId="44" fillId="0" borderId="256" xfId="0" applyNumberFormat="1" applyFont="1" applyBorder="1" applyAlignment="1">
      <alignment horizontal="center" vertical="center"/>
    </xf>
    <xf numFmtId="179" fontId="147" fillId="0" borderId="219" xfId="0" applyNumberFormat="1" applyFont="1" applyBorder="1" applyAlignment="1">
      <alignment horizontal="center" vertical="center"/>
    </xf>
    <xf numFmtId="0" fontId="290" fillId="0" borderId="0" xfId="0" applyFont="1" applyAlignment="1">
      <alignment horizontal="left" vertical="center"/>
    </xf>
    <xf numFmtId="0" fontId="155" fillId="0" borderId="0" xfId="0" applyFont="1" applyAlignment="1">
      <alignment horizontal="left" vertical="center"/>
    </xf>
    <xf numFmtId="179" fontId="44" fillId="0" borderId="266" xfId="0" applyNumberFormat="1" applyFont="1" applyBorder="1" applyAlignment="1">
      <alignment horizontal="center" vertical="center"/>
    </xf>
    <xf numFmtId="0" fontId="44" fillId="41" borderId="265" xfId="0" applyFont="1" applyFill="1" applyBorder="1" applyAlignment="1" applyProtection="1">
      <alignment horizontal="center" vertical="center"/>
      <protection locked="0"/>
    </xf>
    <xf numFmtId="179" fontId="44" fillId="39" borderId="219" xfId="0" applyNumberFormat="1" applyFont="1" applyFill="1" applyBorder="1" applyAlignment="1">
      <alignment horizontal="center" vertical="center"/>
    </xf>
    <xf numFmtId="179" fontId="44" fillId="39" borderId="218" xfId="0" applyNumberFormat="1" applyFont="1" applyFill="1" applyBorder="1" applyAlignment="1" applyProtection="1">
      <alignment horizontal="center" vertical="center"/>
      <protection locked="0"/>
    </xf>
    <xf numFmtId="177" fontId="44" fillId="51" borderId="254" xfId="0" applyNumberFormat="1" applyFont="1" applyFill="1" applyBorder="1" applyAlignment="1" applyProtection="1">
      <alignment horizontal="center" vertical="center"/>
      <protection locked="0"/>
    </xf>
    <xf numFmtId="177" fontId="261" fillId="51" borderId="254" xfId="0" applyNumberFormat="1" applyFont="1" applyFill="1" applyBorder="1" applyAlignment="1" applyProtection="1">
      <alignment horizontal="center" vertical="center"/>
      <protection locked="0"/>
    </xf>
    <xf numFmtId="179" fontId="261" fillId="51" borderId="202" xfId="0" applyNumberFormat="1" applyFont="1" applyFill="1" applyBorder="1" applyAlignment="1" applyProtection="1">
      <alignment horizontal="center" vertical="center"/>
      <protection locked="0"/>
    </xf>
    <xf numFmtId="179" fontId="44" fillId="51" borderId="265" xfId="0" applyNumberFormat="1" applyFont="1" applyFill="1" applyBorder="1" applyAlignment="1" applyProtection="1">
      <alignment horizontal="center" vertical="center"/>
      <protection locked="0"/>
    </xf>
    <xf numFmtId="179" fontId="44" fillId="0" borderId="203" xfId="0" applyNumberFormat="1" applyFont="1" applyBorder="1" applyAlignment="1">
      <alignment horizontal="center" vertical="center"/>
    </xf>
    <xf numFmtId="179" fontId="44" fillId="51" borderId="203" xfId="0" applyNumberFormat="1" applyFont="1" applyFill="1" applyBorder="1" applyAlignment="1">
      <alignment horizontal="center" vertical="center"/>
    </xf>
    <xf numFmtId="179" fontId="44" fillId="51" borderId="255" xfId="0" applyNumberFormat="1" applyFont="1" applyFill="1" applyBorder="1" applyAlignment="1">
      <alignment horizontal="center" vertical="center"/>
    </xf>
    <xf numFmtId="179" fontId="44" fillId="0" borderId="271" xfId="0" applyNumberFormat="1" applyFont="1" applyBorder="1" applyAlignment="1">
      <alignment horizontal="center" vertical="center"/>
    </xf>
    <xf numFmtId="179" fontId="44" fillId="0" borderId="204" xfId="0" applyNumberFormat="1" applyFont="1" applyBorder="1" applyAlignment="1">
      <alignment horizontal="center" vertical="center"/>
    </xf>
    <xf numFmtId="179" fontId="44" fillId="51" borderId="253" xfId="0" applyNumberFormat="1" applyFont="1" applyFill="1" applyBorder="1" applyAlignment="1">
      <alignment horizontal="center" vertical="center"/>
    </xf>
    <xf numFmtId="179" fontId="44" fillId="51" borderId="204" xfId="0" applyNumberFormat="1" applyFont="1" applyFill="1" applyBorder="1" applyAlignment="1">
      <alignment horizontal="center" vertical="center"/>
    </xf>
    <xf numFmtId="179" fontId="273" fillId="40" borderId="253" xfId="0" applyNumberFormat="1" applyFont="1" applyFill="1" applyBorder="1" applyAlignment="1">
      <alignment horizontal="center" vertical="center"/>
    </xf>
    <xf numFmtId="179" fontId="44" fillId="50" borderId="253" xfId="0" applyNumberFormat="1" applyFont="1" applyFill="1" applyBorder="1" applyAlignment="1">
      <alignment horizontal="center" vertical="center"/>
    </xf>
    <xf numFmtId="179" fontId="44" fillId="50" borderId="254" xfId="0" applyNumberFormat="1" applyFont="1" applyFill="1" applyBorder="1" applyAlignment="1">
      <alignment horizontal="center" vertical="center"/>
    </xf>
    <xf numFmtId="179" fontId="44" fillId="0" borderId="254" xfId="0" applyNumberFormat="1" applyFont="1" applyBorder="1" applyAlignment="1">
      <alignment horizontal="center" vertical="center"/>
    </xf>
    <xf numFmtId="179" fontId="170" fillId="53" borderId="253" xfId="0" applyNumberFormat="1" applyFont="1" applyFill="1" applyBorder="1" applyAlignment="1">
      <alignment horizontal="center" vertical="center"/>
    </xf>
    <xf numFmtId="179" fontId="170" fillId="53" borderId="254" xfId="0" applyNumberFormat="1" applyFont="1" applyFill="1" applyBorder="1" applyAlignment="1">
      <alignment horizontal="center" vertical="center"/>
    </xf>
    <xf numFmtId="179" fontId="170" fillId="51" borderId="253" xfId="0" applyNumberFormat="1" applyFont="1" applyFill="1" applyBorder="1" applyAlignment="1">
      <alignment horizontal="center" vertical="center"/>
    </xf>
    <xf numFmtId="179" fontId="170" fillId="51" borderId="254" xfId="0" applyNumberFormat="1" applyFont="1" applyFill="1" applyBorder="1" applyAlignment="1">
      <alignment horizontal="center" vertical="center"/>
    </xf>
    <xf numFmtId="179" fontId="44" fillId="51" borderId="254" xfId="0" applyNumberFormat="1" applyFont="1" applyFill="1" applyBorder="1" applyAlignment="1">
      <alignment horizontal="center" vertical="center"/>
    </xf>
    <xf numFmtId="179" fontId="146" fillId="51" borderId="253" xfId="0" applyNumberFormat="1" applyFont="1" applyFill="1" applyBorder="1" applyAlignment="1">
      <alignment horizontal="center" vertical="center"/>
    </xf>
    <xf numFmtId="179" fontId="146" fillId="51" borderId="254" xfId="0" applyNumberFormat="1" applyFont="1" applyFill="1" applyBorder="1" applyAlignment="1">
      <alignment horizontal="center" vertical="center"/>
    </xf>
    <xf numFmtId="179" fontId="147" fillId="0" borderId="254" xfId="0" applyNumberFormat="1" applyFont="1" applyBorder="1" applyAlignment="1">
      <alignment horizontal="center" vertical="center"/>
    </xf>
    <xf numFmtId="179" fontId="273" fillId="40" borderId="254" xfId="0" applyNumberFormat="1" applyFont="1" applyFill="1" applyBorder="1" applyAlignment="1">
      <alignment horizontal="center" vertical="center"/>
    </xf>
    <xf numFmtId="179" fontId="146" fillId="38" borderId="253" xfId="0" applyNumberFormat="1" applyFont="1" applyFill="1" applyBorder="1" applyAlignment="1">
      <alignment horizontal="center" vertical="center"/>
    </xf>
    <xf numFmtId="179" fontId="146" fillId="38" borderId="254" xfId="0" applyNumberFormat="1" applyFont="1" applyFill="1" applyBorder="1" applyAlignment="1">
      <alignment horizontal="center" vertical="center"/>
    </xf>
    <xf numFmtId="179" fontId="44" fillId="51" borderId="211" xfId="0" applyNumberFormat="1" applyFont="1" applyFill="1" applyBorder="1" applyAlignment="1">
      <alignment horizontal="center" vertical="center"/>
    </xf>
    <xf numFmtId="179" fontId="44" fillId="0" borderId="272" xfId="0" applyNumberFormat="1" applyFont="1" applyBorder="1" applyAlignment="1">
      <alignment horizontal="center" vertical="center"/>
    </xf>
    <xf numFmtId="179" fontId="44" fillId="0" borderId="253" xfId="0" applyNumberFormat="1" applyFont="1" applyBorder="1" applyAlignment="1">
      <alignment horizontal="center" vertical="center" shrinkToFit="1"/>
    </xf>
    <xf numFmtId="179" fontId="44" fillId="0" borderId="204" xfId="0" applyNumberFormat="1" applyFont="1" applyBorder="1" applyAlignment="1">
      <alignment horizontal="center" vertical="center" shrinkToFit="1"/>
    </xf>
    <xf numFmtId="179" fontId="44" fillId="0" borderId="255" xfId="0" applyNumberFormat="1" applyFont="1" applyBorder="1" applyAlignment="1">
      <alignment horizontal="center" vertical="center" shrinkToFit="1"/>
    </xf>
    <xf numFmtId="179" fontId="44" fillId="0" borderId="203" xfId="0" applyNumberFormat="1" applyFont="1" applyBorder="1" applyAlignment="1">
      <alignment horizontal="center" vertical="center" shrinkToFit="1"/>
    </xf>
    <xf numFmtId="179" fontId="44" fillId="0" borderId="266" xfId="0" applyNumberFormat="1" applyFont="1" applyBorder="1" applyAlignment="1">
      <alignment horizontal="center" vertical="center" shrinkToFit="1"/>
    </xf>
    <xf numFmtId="179" fontId="44" fillId="51" borderId="253" xfId="0" applyNumberFormat="1" applyFont="1" applyFill="1" applyBorder="1" applyAlignment="1">
      <alignment horizontal="center" vertical="center" shrinkToFit="1"/>
    </xf>
    <xf numFmtId="179" fontId="44" fillId="51" borderId="204" xfId="0" applyNumberFormat="1" applyFont="1" applyFill="1" applyBorder="1" applyAlignment="1">
      <alignment horizontal="center" vertical="center" shrinkToFit="1"/>
    </xf>
    <xf numFmtId="179" fontId="44" fillId="51" borderId="255" xfId="0" applyNumberFormat="1" applyFont="1" applyFill="1" applyBorder="1" applyAlignment="1">
      <alignment horizontal="center" vertical="center" shrinkToFit="1"/>
    </xf>
    <xf numFmtId="179" fontId="44" fillId="51" borderId="203" xfId="0" applyNumberFormat="1" applyFont="1" applyFill="1" applyBorder="1" applyAlignment="1">
      <alignment horizontal="center" vertical="center" shrinkToFit="1"/>
    </xf>
    <xf numFmtId="179" fontId="44" fillId="51" borderId="266" xfId="0" applyNumberFormat="1" applyFont="1" applyFill="1" applyBorder="1" applyAlignment="1">
      <alignment horizontal="center" vertical="center" shrinkToFit="1"/>
    </xf>
    <xf numFmtId="0" fontId="48" fillId="24" borderId="265" xfId="0" applyFont="1" applyFill="1" applyBorder="1" applyAlignment="1">
      <alignment horizontal="center" vertical="center"/>
    </xf>
    <xf numFmtId="0" fontId="92" fillId="0" borderId="265" xfId="0" quotePrefix="1" applyFont="1" applyBorder="1" applyAlignment="1" applyProtection="1">
      <alignment horizontal="center" vertical="center" shrinkToFit="1"/>
      <protection locked="0"/>
    </xf>
    <xf numFmtId="0" fontId="150" fillId="24" borderId="45" xfId="0" applyFont="1" applyFill="1" applyBorder="1" applyAlignment="1">
      <alignment horizontal="center" vertical="center" wrapText="1"/>
    </xf>
    <xf numFmtId="179" fontId="44" fillId="41" borderId="251" xfId="0" applyNumberFormat="1" applyFont="1" applyFill="1" applyBorder="1" applyAlignment="1" applyProtection="1">
      <alignment horizontal="center" vertical="center"/>
      <protection locked="0"/>
    </xf>
    <xf numFmtId="0" fontId="44" fillId="0" borderId="265" xfId="0" applyFont="1" applyBorder="1" applyAlignment="1" applyProtection="1">
      <alignment horizontal="center" vertical="center"/>
      <protection locked="0"/>
    </xf>
    <xf numFmtId="179" fontId="147" fillId="0" borderId="251" xfId="0" applyNumberFormat="1" applyFont="1" applyBorder="1" applyAlignment="1" applyProtection="1">
      <alignment horizontal="center" vertical="center"/>
      <protection locked="0"/>
    </xf>
    <xf numFmtId="177" fontId="147" fillId="0" borderId="219" xfId="0" applyNumberFormat="1" applyFont="1" applyBorder="1" applyAlignment="1">
      <alignment horizontal="center" vertical="center"/>
    </xf>
    <xf numFmtId="0" fontId="41" fillId="24" borderId="265" xfId="0" applyFont="1" applyFill="1" applyBorder="1" applyAlignment="1">
      <alignment horizontal="center" vertical="center" shrinkToFit="1"/>
    </xf>
    <xf numFmtId="0" fontId="173" fillId="0" borderId="0" xfId="0" quotePrefix="1" applyFont="1"/>
    <xf numFmtId="0" fontId="52" fillId="24" borderId="265" xfId="0" applyFont="1" applyFill="1" applyBorder="1" applyAlignment="1">
      <alignment horizontal="center" vertical="center"/>
    </xf>
    <xf numFmtId="0" fontId="52" fillId="24" borderId="265" xfId="0" applyFont="1" applyFill="1" applyBorder="1" applyAlignment="1">
      <alignment horizontal="center" vertical="center" wrapText="1"/>
    </xf>
    <xf numFmtId="0" fontId="109" fillId="77" borderId="265" xfId="0" applyFont="1" applyFill="1" applyBorder="1" applyAlignment="1" applyProtection="1">
      <alignment horizontal="center" vertical="center"/>
      <protection locked="0"/>
    </xf>
    <xf numFmtId="0" fontId="40" fillId="24" borderId="218" xfId="0" applyFont="1" applyFill="1" applyBorder="1" applyAlignment="1">
      <alignment horizontal="center" vertical="center" shrinkToFit="1"/>
    </xf>
    <xf numFmtId="0" fontId="106" fillId="41" borderId="125" xfId="56" applyFont="1" applyFill="1" applyBorder="1" applyAlignment="1">
      <alignment vertical="center" wrapText="1"/>
    </xf>
    <xf numFmtId="0" fontId="77" fillId="0" borderId="273" xfId="56" applyFont="1" applyBorder="1" applyAlignment="1">
      <alignment horizontal="left" vertical="center"/>
    </xf>
    <xf numFmtId="0" fontId="42" fillId="27" borderId="274" xfId="41" applyFill="1" applyBorder="1" applyAlignment="1" applyProtection="1">
      <alignment vertical="center" shrinkToFit="1"/>
    </xf>
    <xf numFmtId="0" fontId="77" fillId="27" borderId="125" xfId="56" applyFont="1" applyFill="1" applyBorder="1">
      <alignment vertical="center"/>
    </xf>
    <xf numFmtId="0" fontId="77" fillId="0" borderId="275" xfId="56" applyFont="1" applyBorder="1" applyAlignment="1">
      <alignment horizontal="justify" vertical="center"/>
    </xf>
    <xf numFmtId="0" fontId="42" fillId="41" borderId="274" xfId="41" applyFill="1" applyBorder="1" applyAlignment="1" applyProtection="1">
      <alignment shrinkToFit="1"/>
    </xf>
    <xf numFmtId="0" fontId="77" fillId="27" borderId="125" xfId="56" applyFont="1" applyFill="1" applyBorder="1" applyAlignment="1">
      <alignment vertical="top"/>
    </xf>
    <xf numFmtId="0" fontId="76" fillId="0" borderId="273" xfId="56" applyFont="1" applyBorder="1" applyAlignment="1">
      <alignment horizontal="justify" vertical="center"/>
    </xf>
    <xf numFmtId="0" fontId="76" fillId="0" borderId="273" xfId="56" applyFont="1" applyBorder="1" applyAlignment="1">
      <alignment horizontal="left" vertical="center"/>
    </xf>
    <xf numFmtId="0" fontId="77" fillId="0" borderId="273" xfId="56" applyFont="1" applyBorder="1" applyAlignment="1">
      <alignment horizontal="justify" vertical="center"/>
    </xf>
    <xf numFmtId="0" fontId="129" fillId="0" borderId="275" xfId="56" applyFont="1" applyBorder="1">
      <alignment vertical="center"/>
    </xf>
    <xf numFmtId="0" fontId="77" fillId="41" borderId="125" xfId="56" applyFont="1" applyFill="1" applyBorder="1">
      <alignment vertical="center"/>
    </xf>
    <xf numFmtId="0" fontId="106" fillId="31" borderId="125" xfId="56" applyFont="1" applyFill="1" applyBorder="1" applyAlignment="1">
      <alignment vertical="center" wrapText="1"/>
    </xf>
    <xf numFmtId="0" fontId="77" fillId="0" borderId="275" xfId="56" applyFont="1" applyBorder="1" applyAlignment="1">
      <alignment horizontal="left" vertical="center" wrapText="1"/>
    </xf>
    <xf numFmtId="0" fontId="37" fillId="42" borderId="274" xfId="41" applyFont="1" applyFill="1" applyBorder="1" applyAlignment="1" applyProtection="1">
      <alignment vertical="center" shrinkToFit="1"/>
    </xf>
    <xf numFmtId="0" fontId="106" fillId="42" borderId="125" xfId="56" applyFont="1" applyFill="1" applyBorder="1" applyAlignment="1">
      <alignment vertical="center" wrapText="1"/>
    </xf>
    <xf numFmtId="0" fontId="77" fillId="0" borderId="275" xfId="56" applyFont="1" applyBorder="1" applyAlignment="1">
      <alignment horizontal="left" vertical="center"/>
    </xf>
    <xf numFmtId="0" fontId="74" fillId="30" borderId="125" xfId="56" applyFont="1" applyFill="1" applyBorder="1">
      <alignment vertical="center"/>
    </xf>
    <xf numFmtId="0" fontId="42" fillId="44" borderId="274" xfId="41" applyFill="1" applyBorder="1" applyAlignment="1" applyProtection="1">
      <alignment shrinkToFit="1"/>
    </xf>
    <xf numFmtId="0" fontId="42" fillId="44" borderId="190" xfId="41" applyFill="1" applyBorder="1" applyAlignment="1" applyProtection="1">
      <alignment shrinkToFit="1"/>
    </xf>
    <xf numFmtId="0" fontId="88" fillId="0" borderId="218" xfId="0" applyFont="1" applyBorder="1" applyAlignment="1">
      <alignment horizontal="center" vertical="center"/>
    </xf>
    <xf numFmtId="0" fontId="0" fillId="0" borderId="218" xfId="0" applyBorder="1" applyAlignment="1">
      <alignment vertical="center"/>
    </xf>
    <xf numFmtId="0" fontId="75" fillId="24" borderId="218" xfId="57" applyFont="1" applyFill="1" applyBorder="1" applyAlignment="1">
      <alignment horizontal="left" vertical="center"/>
    </xf>
    <xf numFmtId="0" fontId="74" fillId="24" borderId="218" xfId="0" applyFont="1" applyFill="1" applyBorder="1"/>
    <xf numFmtId="0" fontId="74" fillId="24" borderId="219" xfId="0" applyFont="1" applyFill="1" applyBorder="1"/>
    <xf numFmtId="0" fontId="39" fillId="51" borderId="265" xfId="0" applyFont="1" applyFill="1" applyBorder="1" applyAlignment="1">
      <alignment horizontal="center" vertical="center"/>
    </xf>
    <xf numFmtId="177" fontId="44" fillId="52" borderId="205" xfId="0" applyNumberFormat="1" applyFont="1" applyFill="1" applyBorder="1" applyAlignment="1">
      <alignment horizontal="center" vertical="center"/>
    </xf>
    <xf numFmtId="177" fontId="44" fillId="52" borderId="254" xfId="0" applyNumberFormat="1" applyFont="1" applyFill="1" applyBorder="1" applyAlignment="1" applyProtection="1">
      <alignment horizontal="center" vertical="center"/>
      <protection locked="0"/>
    </xf>
    <xf numFmtId="179" fontId="44" fillId="52" borderId="202" xfId="0" applyNumberFormat="1" applyFont="1" applyFill="1" applyBorder="1" applyAlignment="1" applyProtection="1">
      <alignment horizontal="center" vertical="center"/>
      <protection locked="0"/>
    </xf>
    <xf numFmtId="179" fontId="44" fillId="38" borderId="253" xfId="0" applyNumberFormat="1" applyFont="1" applyFill="1" applyBorder="1" applyAlignment="1">
      <alignment horizontal="center" vertical="center" shrinkToFit="1"/>
    </xf>
    <xf numFmtId="179" fontId="44" fillId="38" borderId="204" xfId="0" applyNumberFormat="1" applyFont="1" applyFill="1" applyBorder="1" applyAlignment="1">
      <alignment horizontal="center" vertical="center" shrinkToFit="1"/>
    </xf>
    <xf numFmtId="179" fontId="44" fillId="38" borderId="255" xfId="0" applyNumberFormat="1" applyFont="1" applyFill="1" applyBorder="1" applyAlignment="1">
      <alignment horizontal="center" vertical="center" shrinkToFit="1"/>
    </xf>
    <xf numFmtId="179" fontId="146" fillId="38" borderId="203" xfId="0" applyNumberFormat="1" applyFont="1" applyFill="1" applyBorder="1" applyAlignment="1">
      <alignment horizontal="center" vertical="center" shrinkToFit="1"/>
    </xf>
    <xf numFmtId="179" fontId="146" fillId="38" borderId="255" xfId="0" applyNumberFormat="1" applyFont="1" applyFill="1" applyBorder="1" applyAlignment="1">
      <alignment horizontal="center" vertical="center" shrinkToFit="1"/>
    </xf>
    <xf numFmtId="179" fontId="44" fillId="38" borderId="203" xfId="0" applyNumberFormat="1" applyFont="1" applyFill="1" applyBorder="1" applyAlignment="1">
      <alignment horizontal="center" vertical="center" shrinkToFit="1"/>
    </xf>
    <xf numFmtId="0" fontId="170" fillId="53" borderId="265" xfId="0" applyFont="1" applyFill="1" applyBorder="1" applyAlignment="1" applyProtection="1">
      <alignment horizontal="center" vertical="center" shrinkToFit="1"/>
      <protection locked="0"/>
    </xf>
    <xf numFmtId="0" fontId="170" fillId="53" borderId="202" xfId="0" quotePrefix="1" applyFont="1" applyFill="1" applyBorder="1" applyAlignment="1" applyProtection="1">
      <alignment horizontal="center" vertical="center" shrinkToFit="1"/>
      <protection locked="0"/>
    </xf>
    <xf numFmtId="0" fontId="45" fillId="51" borderId="218" xfId="0" applyFont="1" applyFill="1" applyBorder="1" applyAlignment="1">
      <alignment horizontal="center" vertical="center" shrinkToFit="1"/>
    </xf>
    <xf numFmtId="0" fontId="45" fillId="51" borderId="219" xfId="0" applyFont="1" applyFill="1" applyBorder="1" applyAlignment="1">
      <alignment horizontal="center" vertical="center" shrinkToFit="1"/>
    </xf>
    <xf numFmtId="0" fontId="45" fillId="51" borderId="219" xfId="0" applyFont="1" applyFill="1" applyBorder="1" applyAlignment="1">
      <alignment horizontal="center" vertical="center" wrapText="1"/>
    </xf>
    <xf numFmtId="0" fontId="45" fillId="51" borderId="218" xfId="0" applyFont="1" applyFill="1" applyBorder="1" applyAlignment="1">
      <alignment horizontal="center" vertical="center" wrapText="1"/>
    </xf>
    <xf numFmtId="0" fontId="45" fillId="51" borderId="266" xfId="0" applyFont="1" applyFill="1" applyBorder="1" applyAlignment="1">
      <alignment horizontal="center" vertical="center" wrapText="1"/>
    </xf>
    <xf numFmtId="0" fontId="45" fillId="36" borderId="256" xfId="0" applyFont="1" applyFill="1" applyBorder="1" applyAlignment="1">
      <alignment horizontal="center" vertical="center" wrapText="1"/>
    </xf>
    <xf numFmtId="0" fontId="45" fillId="36" borderId="219" xfId="0" applyFont="1" applyFill="1" applyBorder="1" applyAlignment="1">
      <alignment horizontal="center" vertical="center" shrinkToFit="1"/>
    </xf>
    <xf numFmtId="179" fontId="44" fillId="38" borderId="254" xfId="0" applyNumberFormat="1" applyFont="1" applyFill="1" applyBorder="1" applyAlignment="1">
      <alignment horizontal="center" vertical="center"/>
    </xf>
    <xf numFmtId="179" fontId="44" fillId="38" borderId="255" xfId="0" applyNumberFormat="1" applyFont="1" applyFill="1" applyBorder="1" applyAlignment="1">
      <alignment horizontal="center" vertical="center"/>
    </xf>
    <xf numFmtId="179" fontId="44" fillId="38" borderId="203" xfId="0" applyNumberFormat="1" applyFont="1" applyFill="1" applyBorder="1" applyAlignment="1">
      <alignment horizontal="center" vertical="center"/>
    </xf>
    <xf numFmtId="179" fontId="44" fillId="36" borderId="203" xfId="0" applyNumberFormat="1" applyFont="1" applyFill="1" applyBorder="1" applyAlignment="1">
      <alignment horizontal="center" vertical="center"/>
    </xf>
    <xf numFmtId="179" fontId="44" fillId="38" borderId="211" xfId="0" applyNumberFormat="1" applyFont="1" applyFill="1" applyBorder="1" applyAlignment="1">
      <alignment horizontal="center" vertical="center"/>
    </xf>
    <xf numFmtId="179" fontId="146" fillId="38" borderId="255" xfId="0" applyNumberFormat="1" applyFont="1" applyFill="1" applyBorder="1" applyAlignment="1">
      <alignment horizontal="center" vertical="center"/>
    </xf>
    <xf numFmtId="179" fontId="44" fillId="38" borderId="253" xfId="0" applyNumberFormat="1" applyFont="1" applyFill="1" applyBorder="1" applyAlignment="1">
      <alignment horizontal="center" vertical="center"/>
    </xf>
    <xf numFmtId="179" fontId="44" fillId="38" borderId="204" xfId="0" applyNumberFormat="1" applyFont="1" applyFill="1" applyBorder="1" applyAlignment="1">
      <alignment horizontal="center" vertical="center"/>
    </xf>
    <xf numFmtId="0" fontId="45" fillId="51" borderId="266" xfId="0" applyFont="1" applyFill="1" applyBorder="1" applyAlignment="1">
      <alignment horizontal="center" vertical="center" shrinkToFit="1"/>
    </xf>
    <xf numFmtId="179" fontId="147" fillId="49" borderId="219" xfId="0" applyNumberFormat="1" applyFont="1" applyFill="1" applyBorder="1" applyAlignment="1">
      <alignment horizontal="center" vertical="center"/>
    </xf>
    <xf numFmtId="179" fontId="147" fillId="49" borderId="218" xfId="0" applyNumberFormat="1" applyFont="1" applyFill="1" applyBorder="1" applyAlignment="1" applyProtection="1">
      <alignment horizontal="center" vertical="center"/>
      <protection locked="0"/>
    </xf>
    <xf numFmtId="0" fontId="41" fillId="24" borderId="251" xfId="0" applyFont="1" applyFill="1" applyBorder="1" applyAlignment="1">
      <alignment horizontal="center" vertical="center"/>
    </xf>
    <xf numFmtId="177" fontId="114" fillId="0" borderId="125" xfId="0" applyNumberFormat="1" applyFont="1" applyBorder="1" applyAlignment="1">
      <alignment horizontal="center" vertical="center"/>
    </xf>
    <xf numFmtId="179" fontId="147" fillId="0" borderId="218" xfId="0" applyNumberFormat="1" applyFont="1" applyBorder="1" applyAlignment="1">
      <alignment horizontal="center" vertical="center"/>
    </xf>
    <xf numFmtId="0" fontId="45" fillId="24" borderId="219" xfId="0" applyFont="1" applyFill="1" applyBorder="1" applyAlignment="1">
      <alignment horizontal="center" vertical="center" wrapText="1"/>
    </xf>
    <xf numFmtId="177" fontId="187" fillId="0" borderId="219" xfId="0" applyNumberFormat="1" applyFont="1" applyBorder="1" applyAlignment="1">
      <alignment horizontal="center" vertical="center"/>
    </xf>
    <xf numFmtId="0" fontId="45" fillId="24" borderId="218" xfId="0" applyFont="1" applyFill="1" applyBorder="1" applyAlignment="1">
      <alignment horizontal="center" vertical="center" shrinkToFit="1"/>
    </xf>
    <xf numFmtId="0" fontId="45" fillId="24" borderId="218" xfId="0" applyFont="1" applyFill="1" applyBorder="1" applyAlignment="1">
      <alignment horizontal="center" vertical="center" wrapText="1"/>
    </xf>
    <xf numFmtId="0" fontId="45" fillId="24" borderId="266" xfId="0" applyFont="1" applyFill="1" applyBorder="1" applyAlignment="1">
      <alignment horizontal="center" vertical="center" wrapText="1"/>
    </xf>
    <xf numFmtId="0" fontId="131" fillId="24" borderId="266" xfId="0" applyFont="1" applyFill="1" applyBorder="1" applyAlignment="1">
      <alignment horizontal="center" vertical="center" wrapText="1"/>
    </xf>
    <xf numFmtId="0" fontId="50" fillId="24" borderId="256" xfId="0" applyFont="1" applyFill="1" applyBorder="1" applyAlignment="1">
      <alignment horizontal="center" vertical="center" wrapText="1"/>
    </xf>
    <xf numFmtId="0" fontId="50" fillId="24" borderId="266" xfId="0" applyFont="1" applyFill="1" applyBorder="1" applyAlignment="1">
      <alignment horizontal="center" vertical="center" wrapText="1"/>
    </xf>
    <xf numFmtId="179" fontId="147" fillId="0" borderId="266" xfId="0" applyNumberFormat="1" applyFont="1" applyBorder="1" applyAlignment="1">
      <alignment horizontal="center" vertical="center"/>
    </xf>
    <xf numFmtId="0" fontId="40" fillId="24" borderId="219" xfId="0" applyFont="1" applyFill="1" applyBorder="1" applyAlignment="1">
      <alignment horizontal="center" vertical="center" shrinkToFit="1"/>
    </xf>
    <xf numFmtId="0" fontId="45" fillId="24" borderId="211" xfId="0" applyFont="1" applyFill="1" applyBorder="1" applyAlignment="1">
      <alignment horizontal="center" vertical="center" wrapText="1" shrinkToFit="1"/>
    </xf>
    <xf numFmtId="0" fontId="45" fillId="24" borderId="203" xfId="0" applyFont="1" applyFill="1" applyBorder="1" applyAlignment="1">
      <alignment horizontal="center" vertical="center" wrapText="1" shrinkToFit="1"/>
    </xf>
    <xf numFmtId="0" fontId="45" fillId="24" borderId="219" xfId="0" applyFont="1" applyFill="1" applyBorder="1" applyAlignment="1">
      <alignment horizontal="center" vertical="center" wrapText="1" shrinkToFit="1"/>
    </xf>
    <xf numFmtId="0" fontId="45" fillId="24" borderId="266" xfId="0" applyFont="1" applyFill="1" applyBorder="1" applyAlignment="1">
      <alignment horizontal="center" vertical="center" wrapText="1" shrinkToFit="1"/>
    </xf>
    <xf numFmtId="0" fontId="45" fillId="24" borderId="218" xfId="0" applyFont="1" applyFill="1" applyBorder="1" applyAlignment="1">
      <alignment horizontal="center" vertical="center" wrapText="1" shrinkToFit="1"/>
    </xf>
    <xf numFmtId="0" fontId="50" fillId="24" borderId="266" xfId="0" applyFont="1" applyFill="1" applyBorder="1" applyAlignment="1">
      <alignment horizontal="center" vertical="center" wrapText="1" shrinkToFit="1"/>
    </xf>
    <xf numFmtId="0" fontId="50" fillId="24" borderId="219" xfId="0" applyFont="1" applyFill="1" applyBorder="1" applyAlignment="1">
      <alignment horizontal="center" vertical="center" wrapText="1" shrinkToFit="1"/>
    </xf>
    <xf numFmtId="0" fontId="41" fillId="24" borderId="218" xfId="0" applyFont="1" applyFill="1" applyBorder="1" applyAlignment="1">
      <alignment horizontal="center" vertical="center" shrinkToFit="1"/>
    </xf>
    <xf numFmtId="0" fontId="41" fillId="24" borderId="219" xfId="0" applyFont="1" applyFill="1" applyBorder="1" applyAlignment="1">
      <alignment horizontal="center" vertical="center" shrinkToFit="1"/>
    </xf>
    <xf numFmtId="0" fontId="41" fillId="24" borderId="266" xfId="0" applyFont="1" applyFill="1" applyBorder="1" applyAlignment="1">
      <alignment horizontal="center" vertical="center" wrapText="1" shrinkToFit="1"/>
    </xf>
    <xf numFmtId="0" fontId="40" fillId="24" borderId="219" xfId="0" applyFont="1" applyFill="1" applyBorder="1" applyAlignment="1">
      <alignment horizontal="center" vertical="center" wrapText="1" shrinkToFit="1"/>
    </xf>
    <xf numFmtId="0" fontId="0" fillId="0" borderId="125" xfId="0" applyBorder="1" applyAlignment="1">
      <alignment horizontal="center" vertical="center"/>
    </xf>
    <xf numFmtId="177" fontId="269" fillId="0" borderId="219" xfId="0" applyNumberFormat="1" applyFont="1" applyBorder="1" applyAlignment="1">
      <alignment horizontal="center" vertical="center"/>
    </xf>
    <xf numFmtId="0" fontId="41" fillId="0" borderId="125" xfId="0" applyFont="1" applyBorder="1" applyAlignment="1">
      <alignment vertical="center" shrinkToFit="1"/>
    </xf>
    <xf numFmtId="0" fontId="131" fillId="24" borderId="219" xfId="0" applyFont="1" applyFill="1" applyBorder="1" applyAlignment="1">
      <alignment horizontal="center" vertical="center" wrapText="1" shrinkToFit="1"/>
    </xf>
    <xf numFmtId="0" fontId="45" fillId="24" borderId="219" xfId="0" applyFont="1" applyFill="1" applyBorder="1" applyAlignment="1">
      <alignment horizontal="center" vertical="center" shrinkToFit="1"/>
    </xf>
    <xf numFmtId="0" fontId="45" fillId="24" borderId="256" xfId="0" applyFont="1" applyFill="1" applyBorder="1" applyAlignment="1">
      <alignment horizontal="center" vertical="center" wrapText="1" shrinkToFit="1"/>
    </xf>
    <xf numFmtId="0" fontId="45" fillId="0" borderId="125" xfId="0" applyFont="1" applyBorder="1" applyAlignment="1">
      <alignment horizontal="center" vertical="center" wrapText="1" shrinkToFit="1"/>
    </xf>
    <xf numFmtId="177" fontId="136" fillId="35" borderId="266" xfId="0" applyNumberFormat="1" applyFont="1" applyFill="1" applyBorder="1" applyAlignment="1">
      <alignment horizontal="center" vertical="center"/>
    </xf>
    <xf numFmtId="177" fontId="136" fillId="35" borderId="219" xfId="0" applyNumberFormat="1" applyFont="1" applyFill="1" applyBorder="1" applyAlignment="1">
      <alignment horizontal="center" vertical="center"/>
    </xf>
    <xf numFmtId="177" fontId="187" fillId="0" borderId="218" xfId="0" applyNumberFormat="1" applyFont="1" applyBorder="1" applyAlignment="1">
      <alignment horizontal="center" vertical="center"/>
    </xf>
    <xf numFmtId="177" fontId="187" fillId="0" borderId="266" xfId="0" applyNumberFormat="1" applyFont="1" applyBorder="1" applyAlignment="1">
      <alignment horizontal="center" vertical="center"/>
    </xf>
    <xf numFmtId="177" fontId="187" fillId="0" borderId="256" xfId="0" applyNumberFormat="1" applyFont="1" applyBorder="1" applyAlignment="1">
      <alignment horizontal="center" vertical="center"/>
    </xf>
    <xf numFmtId="0" fontId="45" fillId="24" borderId="266" xfId="0" applyFont="1" applyFill="1" applyBorder="1" applyAlignment="1">
      <alignment horizontal="center" vertical="center" shrinkToFit="1"/>
    </xf>
    <xf numFmtId="0" fontId="40" fillId="36" borderId="253" xfId="0" applyFont="1" applyFill="1" applyBorder="1" applyAlignment="1">
      <alignment horizontal="center" vertical="center" shrinkToFit="1"/>
    </xf>
    <xf numFmtId="0" fontId="40" fillId="36" borderId="252" xfId="0" applyFont="1" applyFill="1" applyBorder="1" applyAlignment="1">
      <alignment horizontal="center" vertical="center" shrinkToFit="1"/>
    </xf>
    <xf numFmtId="0" fontId="40" fillId="28" borderId="205" xfId="0" applyFont="1" applyFill="1" applyBorder="1" applyAlignment="1">
      <alignment horizontal="center" vertical="center" shrinkToFit="1"/>
    </xf>
    <xf numFmtId="0" fontId="40" fillId="47" borderId="205" xfId="0" applyFont="1" applyFill="1" applyBorder="1" applyAlignment="1">
      <alignment horizontal="center" vertical="center" shrinkToFit="1"/>
    </xf>
    <xf numFmtId="0" fontId="40" fillId="48" borderId="253" xfId="0" applyFont="1" applyFill="1" applyBorder="1" applyAlignment="1">
      <alignment horizontal="center" vertical="center" shrinkToFit="1"/>
    </xf>
    <xf numFmtId="0" fontId="40" fillId="48" borderId="252" xfId="0" applyFont="1" applyFill="1" applyBorder="1" applyAlignment="1">
      <alignment horizontal="center" vertical="center" shrinkToFit="1"/>
    </xf>
    <xf numFmtId="0" fontId="37" fillId="25" borderId="218" xfId="0" applyFont="1" applyFill="1" applyBorder="1" applyAlignment="1">
      <alignment vertical="center"/>
    </xf>
    <xf numFmtId="0" fontId="88" fillId="0" borderId="218" xfId="0" applyFont="1" applyBorder="1" applyAlignment="1">
      <alignment vertical="center"/>
    </xf>
    <xf numFmtId="0" fontId="0" fillId="0" borderId="218" xfId="0" applyBorder="1" applyAlignment="1">
      <alignment horizontal="center" vertical="center"/>
    </xf>
    <xf numFmtId="179" fontId="147" fillId="41" borderId="219" xfId="0" applyNumberFormat="1" applyFont="1" applyFill="1" applyBorder="1" applyAlignment="1">
      <alignment horizontal="center" vertical="center"/>
    </xf>
    <xf numFmtId="179" fontId="147" fillId="41" borderId="251" xfId="0" applyNumberFormat="1" applyFont="1" applyFill="1" applyBorder="1" applyAlignment="1" applyProtection="1">
      <alignment horizontal="center" vertical="center"/>
      <protection locked="0"/>
    </xf>
    <xf numFmtId="182" fontId="147" fillId="41" borderId="218" xfId="0" applyNumberFormat="1" applyFont="1" applyFill="1" applyBorder="1" applyAlignment="1">
      <alignment horizontal="center" vertical="center"/>
    </xf>
    <xf numFmtId="177" fontId="147" fillId="41" borderId="219" xfId="0" applyNumberFormat="1" applyFont="1" applyFill="1" applyBorder="1" applyAlignment="1">
      <alignment horizontal="center" vertical="center"/>
    </xf>
    <xf numFmtId="182" fontId="147" fillId="0" borderId="218" xfId="0" applyNumberFormat="1" applyFont="1" applyBorder="1" applyAlignment="1">
      <alignment horizontal="center" vertical="center"/>
    </xf>
    <xf numFmtId="179" fontId="147" fillId="49" borderId="251" xfId="0" applyNumberFormat="1" applyFont="1" applyFill="1" applyBorder="1" applyAlignment="1" applyProtection="1">
      <alignment horizontal="center" vertical="center"/>
      <protection locked="0"/>
    </xf>
    <xf numFmtId="182" fontId="147" fillId="49" borderId="218" xfId="0" applyNumberFormat="1" applyFont="1" applyFill="1" applyBorder="1" applyAlignment="1">
      <alignment horizontal="center" vertical="center"/>
    </xf>
    <xf numFmtId="177" fontId="147" fillId="49" borderId="219" xfId="0" applyNumberFormat="1" applyFont="1" applyFill="1" applyBorder="1" applyAlignment="1">
      <alignment horizontal="center" vertical="center"/>
    </xf>
    <xf numFmtId="182" fontId="147" fillId="54" borderId="218" xfId="0" applyNumberFormat="1" applyFont="1" applyFill="1" applyBorder="1" applyAlignment="1">
      <alignment horizontal="center" vertical="center"/>
    </xf>
    <xf numFmtId="179" fontId="147" fillId="54" borderId="218" xfId="0" applyNumberFormat="1" applyFont="1" applyFill="1" applyBorder="1" applyAlignment="1">
      <alignment horizontal="center" vertical="center"/>
    </xf>
    <xf numFmtId="179" fontId="147" fillId="54" borderId="251" xfId="0" applyNumberFormat="1" applyFont="1" applyFill="1" applyBorder="1" applyAlignment="1" applyProtection="1">
      <alignment horizontal="center" vertical="center"/>
      <protection locked="0"/>
    </xf>
    <xf numFmtId="179" fontId="147" fillId="54" borderId="219" xfId="0" applyNumberFormat="1" applyFont="1" applyFill="1" applyBorder="1" applyAlignment="1">
      <alignment horizontal="center" vertical="center"/>
    </xf>
    <xf numFmtId="179" fontId="147" fillId="54" borderId="266" xfId="0" applyNumberFormat="1" applyFont="1" applyFill="1" applyBorder="1" applyAlignment="1" applyProtection="1">
      <alignment horizontal="center" vertical="center"/>
      <protection locked="0"/>
    </xf>
    <xf numFmtId="177" fontId="147" fillId="54" borderId="219" xfId="0" applyNumberFormat="1" applyFont="1" applyFill="1" applyBorder="1" applyAlignment="1">
      <alignment horizontal="center" vertical="center"/>
    </xf>
    <xf numFmtId="179" fontId="147" fillId="49" borderId="218" xfId="0" applyNumberFormat="1" applyFont="1" applyFill="1" applyBorder="1" applyAlignment="1">
      <alignment horizontal="center" vertical="center"/>
    </xf>
    <xf numFmtId="179" fontId="147" fillId="49" borderId="266" xfId="0" applyNumberFormat="1" applyFont="1" applyFill="1" applyBorder="1" applyAlignment="1" applyProtection="1">
      <alignment horizontal="center" vertical="center"/>
      <protection locked="0"/>
    </xf>
    <xf numFmtId="179" fontId="147" fillId="0" borderId="266" xfId="0" applyNumberFormat="1" applyFont="1" applyBorder="1" applyAlignment="1" applyProtection="1">
      <alignment horizontal="center" vertical="center"/>
      <protection locked="0"/>
    </xf>
    <xf numFmtId="182" fontId="147" fillId="0" borderId="276" xfId="0" applyNumberFormat="1" applyFont="1" applyBorder="1" applyAlignment="1">
      <alignment horizontal="center" vertical="center"/>
    </xf>
    <xf numFmtId="177" fontId="147" fillId="0" borderId="277" xfId="0" applyNumberFormat="1" applyFont="1" applyBorder="1" applyAlignment="1">
      <alignment horizontal="center" vertical="center"/>
    </xf>
    <xf numFmtId="182" fontId="147" fillId="41" borderId="276" xfId="0" applyNumberFormat="1" applyFont="1" applyFill="1" applyBorder="1" applyAlignment="1">
      <alignment horizontal="center" vertical="center"/>
    </xf>
    <xf numFmtId="177" fontId="147" fillId="41" borderId="277" xfId="0" applyNumberFormat="1" applyFont="1" applyFill="1" applyBorder="1" applyAlignment="1">
      <alignment horizontal="center" vertical="center"/>
    </xf>
    <xf numFmtId="0" fontId="165" fillId="0" borderId="0" xfId="0" applyFont="1" applyAlignment="1">
      <alignment horizontal="left" vertical="center"/>
    </xf>
    <xf numFmtId="0" fontId="40" fillId="24" borderId="0" xfId="0" applyFont="1" applyFill="1" applyAlignment="1">
      <alignment horizontal="center" wrapText="1"/>
    </xf>
    <xf numFmtId="0" fontId="192" fillId="0" borderId="0" xfId="0" applyFont="1" applyAlignment="1" applyProtection="1">
      <alignment horizontal="left" vertical="center" shrinkToFit="1"/>
      <protection locked="0"/>
    </xf>
    <xf numFmtId="0" fontId="160" fillId="0" borderId="0" xfId="0" applyFont="1" applyAlignment="1" applyProtection="1">
      <alignment horizontal="center" vertical="center" shrinkToFit="1"/>
      <protection locked="0"/>
    </xf>
    <xf numFmtId="0" fontId="274" fillId="0" borderId="0" xfId="0" applyFont="1" applyAlignment="1">
      <alignment horizontal="left" vertical="center"/>
    </xf>
    <xf numFmtId="49" fontId="309" fillId="51" borderId="44" xfId="0" applyNumberFormat="1" applyFont="1" applyFill="1" applyBorder="1" applyAlignment="1">
      <alignment horizontal="center" vertical="center" shrinkToFit="1"/>
    </xf>
    <xf numFmtId="179" fontId="147" fillId="0" borderId="203" xfId="0" applyNumberFormat="1" applyFont="1" applyBorder="1" applyAlignment="1">
      <alignment horizontal="center" vertical="center"/>
    </xf>
    <xf numFmtId="194" fontId="44" fillId="41" borderId="218" xfId="0" applyNumberFormat="1" applyFont="1" applyFill="1" applyBorder="1" applyAlignment="1" applyProtection="1">
      <alignment horizontal="center" vertical="center"/>
      <protection locked="0"/>
    </xf>
    <xf numFmtId="177" fontId="160" fillId="41" borderId="12" xfId="0" applyNumberFormat="1" applyFont="1" applyFill="1" applyBorder="1" applyAlignment="1" applyProtection="1">
      <alignment horizontal="center" vertical="center"/>
      <protection locked="0"/>
    </xf>
    <xf numFmtId="179" fontId="44" fillId="0" borderId="211" xfId="0" applyNumberFormat="1" applyFont="1" applyBorder="1" applyAlignment="1">
      <alignment horizontal="center" vertical="center"/>
    </xf>
    <xf numFmtId="179" fontId="44" fillId="0" borderId="255" xfId="0" applyNumberFormat="1" applyFont="1" applyBorder="1" applyAlignment="1">
      <alignment horizontal="center" vertical="center"/>
    </xf>
    <xf numFmtId="179" fontId="147" fillId="0" borderId="253" xfId="0" applyNumberFormat="1" applyFont="1" applyBorder="1" applyAlignment="1">
      <alignment horizontal="center" vertical="center"/>
    </xf>
    <xf numFmtId="179" fontId="44" fillId="0" borderId="253" xfId="0" applyNumberFormat="1" applyFont="1" applyBorder="1" applyAlignment="1">
      <alignment horizontal="center" vertical="center"/>
    </xf>
    <xf numFmtId="0" fontId="165" fillId="0" borderId="0" xfId="0" applyFont="1" applyAlignment="1">
      <alignment vertical="center" wrapText="1"/>
    </xf>
    <xf numFmtId="0" fontId="48" fillId="0" borderId="0" xfId="0" applyFont="1" applyAlignment="1">
      <alignment horizontal="left" vertical="center" shrinkToFit="1"/>
    </xf>
    <xf numFmtId="0" fontId="52" fillId="24" borderId="291" xfId="0" applyFont="1" applyFill="1" applyBorder="1" applyAlignment="1">
      <alignment horizontal="center" vertical="center" wrapText="1"/>
    </xf>
    <xf numFmtId="179" fontId="109" fillId="77" borderId="188" xfId="0" applyNumberFormat="1" applyFont="1" applyFill="1" applyBorder="1" applyAlignment="1" applyProtection="1">
      <alignment horizontal="center" vertical="center"/>
      <protection locked="0"/>
    </xf>
    <xf numFmtId="179" fontId="109" fillId="77" borderId="219" xfId="0" applyNumberFormat="1" applyFont="1" applyFill="1" applyBorder="1" applyAlignment="1" applyProtection="1">
      <alignment horizontal="center" vertical="center"/>
      <protection locked="0"/>
    </xf>
    <xf numFmtId="0" fontId="40" fillId="24" borderId="291" xfId="0" applyFont="1" applyFill="1" applyBorder="1" applyAlignment="1">
      <alignment horizontal="center" vertical="center"/>
    </xf>
    <xf numFmtId="0" fontId="0" fillId="0" borderId="125" xfId="0" applyBorder="1" applyAlignment="1">
      <alignment horizontal="left" vertical="center"/>
    </xf>
    <xf numFmtId="0" fontId="48" fillId="24" borderId="47" xfId="0" applyFont="1" applyFill="1" applyBorder="1" applyAlignment="1">
      <alignment horizontal="center" vertical="center"/>
    </xf>
    <xf numFmtId="0" fontId="48" fillId="0" borderId="125" xfId="0" applyFont="1" applyBorder="1" applyAlignment="1">
      <alignment vertical="center"/>
    </xf>
    <xf numFmtId="0" fontId="48" fillId="24" borderId="291" xfId="0" applyFont="1" applyFill="1" applyBorder="1" applyAlignment="1">
      <alignment horizontal="center" vertical="center"/>
    </xf>
    <xf numFmtId="0" fontId="48" fillId="0" borderId="125" xfId="0" applyFont="1" applyBorder="1" applyAlignment="1">
      <alignment horizontal="center" vertical="center"/>
    </xf>
    <xf numFmtId="177" fontId="44" fillId="39" borderId="290" xfId="0" applyNumberFormat="1" applyFont="1" applyFill="1" applyBorder="1" applyAlignment="1">
      <alignment horizontal="center" vertical="center"/>
    </xf>
    <xf numFmtId="177" fontId="279" fillId="51" borderId="122" xfId="0" applyNumberFormat="1" applyFont="1" applyFill="1" applyBorder="1" applyAlignment="1">
      <alignment horizontal="right" vertical="center"/>
    </xf>
    <xf numFmtId="177" fontId="279" fillId="51" borderId="123" xfId="0" applyNumberFormat="1" applyFont="1" applyFill="1" applyBorder="1" applyAlignment="1">
      <alignment horizontal="left" vertical="center"/>
    </xf>
    <xf numFmtId="49" fontId="162" fillId="0" borderId="0" xfId="0" quotePrefix="1" applyNumberFormat="1" applyFont="1" applyAlignment="1">
      <alignment horizontal="center" vertical="center"/>
    </xf>
    <xf numFmtId="179" fontId="162" fillId="0" borderId="0" xfId="0" applyNumberFormat="1" applyFont="1" applyAlignment="1">
      <alignment horizontal="center" vertical="center"/>
    </xf>
    <xf numFmtId="0" fontId="162" fillId="0" borderId="0" xfId="0" applyFont="1" applyAlignment="1">
      <alignment horizontal="center" vertical="center"/>
    </xf>
    <xf numFmtId="0" fontId="181" fillId="0" borderId="0" xfId="0" quotePrefix="1" applyFont="1" applyAlignment="1">
      <alignment horizontal="left" vertical="center"/>
    </xf>
    <xf numFmtId="177" fontId="147" fillId="49" borderId="306" xfId="0" applyNumberFormat="1" applyFont="1" applyFill="1" applyBorder="1" applyAlignment="1">
      <alignment horizontal="center" vertical="center"/>
    </xf>
    <xf numFmtId="0" fontId="92" fillId="0" borderId="80" xfId="0" applyFont="1" applyBorder="1" applyAlignment="1">
      <alignment horizontal="left" vertical="center"/>
    </xf>
    <xf numFmtId="0" fontId="52" fillId="24" borderId="306" xfId="0" applyFont="1" applyFill="1" applyBorder="1" applyAlignment="1">
      <alignment horizontal="center" vertical="center" wrapText="1"/>
    </xf>
    <xf numFmtId="0" fontId="44" fillId="51" borderId="271" xfId="0" quotePrefix="1" applyFont="1" applyFill="1" applyBorder="1" applyAlignment="1" applyProtection="1">
      <alignment horizontal="center" vertical="center" shrinkToFit="1"/>
      <protection locked="0"/>
    </xf>
    <xf numFmtId="0" fontId="145" fillId="0" borderId="0" xfId="0" applyFont="1" applyAlignment="1">
      <alignment vertical="center"/>
    </xf>
    <xf numFmtId="177" fontId="147" fillId="49" borderId="290" xfId="0" applyNumberFormat="1" applyFont="1" applyFill="1" applyBorder="1" applyAlignment="1">
      <alignment horizontal="center" vertical="center"/>
    </xf>
    <xf numFmtId="177" fontId="147" fillId="49" borderId="291" xfId="0" applyNumberFormat="1" applyFont="1" applyFill="1" applyBorder="1" applyAlignment="1">
      <alignment horizontal="center" vertical="center"/>
    </xf>
    <xf numFmtId="0" fontId="189" fillId="0" borderId="0" xfId="0" applyFont="1"/>
    <xf numFmtId="0" fontId="189" fillId="0" borderId="0" xfId="0" applyFont="1" applyAlignment="1">
      <alignment vertical="center" shrinkToFit="1"/>
    </xf>
    <xf numFmtId="0" fontId="164" fillId="0" borderId="0" xfId="0" applyFont="1" applyAlignment="1">
      <alignment vertical="center" shrinkToFit="1"/>
    </xf>
    <xf numFmtId="0" fontId="118" fillId="0" borderId="0" xfId="0" applyFont="1" applyAlignment="1">
      <alignment vertical="center" shrinkToFit="1"/>
    </xf>
    <xf numFmtId="0" fontId="166" fillId="0" borderId="0" xfId="0" applyFont="1" applyAlignment="1">
      <alignment vertical="center" shrinkToFit="1"/>
    </xf>
    <xf numFmtId="0" fontId="150" fillId="0" borderId="0" xfId="0" applyFont="1" applyAlignment="1">
      <alignment vertical="center" shrinkToFit="1"/>
    </xf>
    <xf numFmtId="0" fontId="150" fillId="0" borderId="0" xfId="0" applyFont="1" applyAlignment="1">
      <alignment horizontal="center" vertical="center" shrinkToFit="1"/>
    </xf>
    <xf numFmtId="0" fontId="172" fillId="0" borderId="0" xfId="0" applyFont="1" applyAlignment="1">
      <alignment horizontal="left" vertical="center"/>
    </xf>
    <xf numFmtId="0" fontId="276" fillId="0" borderId="0" xfId="0" applyFont="1" applyAlignment="1">
      <alignment vertical="center"/>
    </xf>
    <xf numFmtId="177" fontId="150" fillId="0" borderId="0" xfId="0" applyNumberFormat="1" applyFont="1" applyAlignment="1">
      <alignment horizontal="right" vertical="center"/>
    </xf>
    <xf numFmtId="177" fontId="44" fillId="0" borderId="0" xfId="0" applyNumberFormat="1" applyFont="1" applyAlignment="1">
      <alignment vertical="center"/>
    </xf>
    <xf numFmtId="0" fontId="102" fillId="0" borderId="0" xfId="0" applyFont="1"/>
    <xf numFmtId="177" fontId="44" fillId="52" borderId="291" xfId="0" applyNumberFormat="1" applyFont="1" applyFill="1" applyBorder="1" applyAlignment="1">
      <alignment horizontal="center" vertical="center"/>
    </xf>
    <xf numFmtId="179" fontId="44" fillId="0" borderId="291" xfId="0" applyNumberFormat="1" applyFont="1" applyBorder="1" applyAlignment="1">
      <alignment horizontal="center" vertical="center"/>
    </xf>
    <xf numFmtId="0" fontId="45" fillId="51" borderId="290" xfId="0" applyFont="1" applyFill="1" applyBorder="1" applyAlignment="1">
      <alignment horizontal="center" vertical="center" shrinkToFit="1"/>
    </xf>
    <xf numFmtId="0" fontId="45" fillId="24" borderId="291" xfId="0" applyFont="1" applyFill="1" applyBorder="1" applyAlignment="1">
      <alignment horizontal="center" vertical="center" shrinkToFit="1"/>
    </xf>
    <xf numFmtId="179" fontId="147" fillId="0" borderId="291" xfId="0" applyNumberFormat="1" applyFont="1" applyBorder="1" applyAlignment="1">
      <alignment horizontal="center" vertical="center"/>
    </xf>
    <xf numFmtId="0" fontId="40" fillId="24" borderId="291" xfId="0" applyFont="1" applyFill="1" applyBorder="1" applyAlignment="1">
      <alignment horizontal="center" vertical="center" shrinkToFit="1"/>
    </xf>
    <xf numFmtId="0" fontId="45" fillId="24" borderId="291" xfId="0" applyFont="1" applyFill="1" applyBorder="1" applyAlignment="1">
      <alignment horizontal="center" vertical="center" wrapText="1" shrinkToFit="1"/>
    </xf>
    <xf numFmtId="0" fontId="41" fillId="24" borderId="290" xfId="0" applyFont="1" applyFill="1" applyBorder="1" applyAlignment="1">
      <alignment horizontal="center" vertical="center" shrinkToFit="1"/>
    </xf>
    <xf numFmtId="0" fontId="45" fillId="24" borderId="290" xfId="0" applyFont="1" applyFill="1" applyBorder="1" applyAlignment="1">
      <alignment horizontal="center" vertical="center" wrapText="1" shrinkToFit="1"/>
    </xf>
    <xf numFmtId="0" fontId="41" fillId="24" borderId="291" xfId="0" applyFont="1" applyFill="1" applyBorder="1" applyAlignment="1">
      <alignment horizontal="center" vertical="center" shrinkToFit="1"/>
    </xf>
    <xf numFmtId="0" fontId="147" fillId="41" borderId="308" xfId="0" applyFont="1" applyFill="1" applyBorder="1" applyAlignment="1" applyProtection="1">
      <alignment horizontal="center" vertical="center"/>
      <protection locked="0"/>
    </xf>
    <xf numFmtId="182" fontId="147" fillId="41" borderId="290" xfId="0" applyNumberFormat="1" applyFont="1" applyFill="1" applyBorder="1" applyAlignment="1">
      <alignment horizontal="center" vertical="center"/>
    </xf>
    <xf numFmtId="0" fontId="147" fillId="0" borderId="308" xfId="0" applyFont="1" applyBorder="1" applyAlignment="1" applyProtection="1">
      <alignment horizontal="center" vertical="center"/>
      <protection locked="0"/>
    </xf>
    <xf numFmtId="182" fontId="147" fillId="0" borderId="290" xfId="0" applyNumberFormat="1" applyFont="1" applyBorder="1" applyAlignment="1">
      <alignment horizontal="center" vertical="center"/>
    </xf>
    <xf numFmtId="0" fontId="147" fillId="49" borderId="308" xfId="0" applyFont="1" applyFill="1" applyBorder="1" applyAlignment="1" applyProtection="1">
      <alignment horizontal="center" vertical="center"/>
      <protection locked="0"/>
    </xf>
    <xf numFmtId="182" fontId="147" fillId="49" borderId="290" xfId="0" applyNumberFormat="1" applyFont="1" applyFill="1" applyBorder="1" applyAlignment="1">
      <alignment horizontal="center" vertical="center"/>
    </xf>
    <xf numFmtId="183" fontId="147" fillId="54" borderId="290" xfId="0" applyNumberFormat="1" applyFont="1" applyFill="1" applyBorder="1" applyAlignment="1">
      <alignment horizontal="center" vertical="center"/>
    </xf>
    <xf numFmtId="183" fontId="147" fillId="49" borderId="290" xfId="0" applyNumberFormat="1" applyFont="1" applyFill="1" applyBorder="1" applyAlignment="1">
      <alignment horizontal="center" vertical="center"/>
    </xf>
    <xf numFmtId="183" fontId="147" fillId="0" borderId="290" xfId="0" applyNumberFormat="1" applyFont="1" applyBorder="1" applyAlignment="1">
      <alignment horizontal="center" vertical="center"/>
    </xf>
    <xf numFmtId="182" fontId="147" fillId="41" borderId="278" xfId="0" applyNumberFormat="1" applyFont="1" applyFill="1" applyBorder="1" applyAlignment="1">
      <alignment horizontal="center" vertical="center" wrapText="1"/>
    </xf>
    <xf numFmtId="179" fontId="147" fillId="41" borderId="279" xfId="0" applyNumberFormat="1" applyFont="1" applyFill="1" applyBorder="1" applyAlignment="1">
      <alignment horizontal="center" vertical="center" wrapText="1"/>
    </xf>
    <xf numFmtId="177" fontId="147" fillId="41" borderId="309" xfId="0" applyNumberFormat="1" applyFont="1" applyFill="1" applyBorder="1" applyAlignment="1">
      <alignment horizontal="center" vertical="center"/>
    </xf>
    <xf numFmtId="0" fontId="187" fillId="41" borderId="311" xfId="0" applyFont="1" applyFill="1" applyBorder="1" applyAlignment="1">
      <alignment horizontal="center" vertical="center"/>
    </xf>
    <xf numFmtId="0" fontId="147" fillId="0" borderId="311" xfId="0" applyFont="1" applyBorder="1" applyAlignment="1">
      <alignment horizontal="center" vertical="center"/>
    </xf>
    <xf numFmtId="0" fontId="147" fillId="41" borderId="311" xfId="0" applyFont="1" applyFill="1" applyBorder="1" applyAlignment="1">
      <alignment horizontal="center" vertical="center"/>
    </xf>
    <xf numFmtId="0" fontId="160" fillId="0" borderId="311" xfId="0" applyFont="1" applyBorder="1" applyAlignment="1">
      <alignment horizontal="left" vertical="center"/>
    </xf>
    <xf numFmtId="0" fontId="147" fillId="0" borderId="311" xfId="0" applyFont="1" applyBorder="1" applyAlignment="1" applyProtection="1">
      <alignment horizontal="center" vertical="center"/>
      <protection locked="0"/>
    </xf>
    <xf numFmtId="0" fontId="147" fillId="41" borderId="311" xfId="0" applyFont="1" applyFill="1" applyBorder="1" applyAlignment="1" applyProtection="1">
      <alignment horizontal="center" vertical="center"/>
      <protection locked="0"/>
    </xf>
    <xf numFmtId="0" fontId="187" fillId="41" borderId="311" xfId="0" applyFont="1" applyFill="1" applyBorder="1" applyAlignment="1">
      <alignment vertical="center"/>
    </xf>
    <xf numFmtId="0" fontId="147" fillId="54" borderId="311" xfId="0" applyFont="1" applyFill="1" applyBorder="1" applyAlignment="1">
      <alignment horizontal="center" vertical="center"/>
    </xf>
    <xf numFmtId="0" fontId="187" fillId="54" borderId="311" xfId="0" applyFont="1" applyFill="1" applyBorder="1" applyAlignment="1">
      <alignment horizontal="center" vertical="center"/>
    </xf>
    <xf numFmtId="0" fontId="147" fillId="54" borderId="311" xfId="0" applyFont="1" applyFill="1" applyBorder="1" applyAlignment="1" applyProtection="1">
      <alignment horizontal="center" vertical="center"/>
      <protection locked="0"/>
    </xf>
    <xf numFmtId="0" fontId="187" fillId="0" borderId="311" xfId="0" applyFont="1" applyBorder="1" applyAlignment="1">
      <alignment horizontal="center" vertical="center"/>
    </xf>
    <xf numFmtId="0" fontId="147" fillId="49" borderId="311" xfId="0" applyFont="1" applyFill="1" applyBorder="1" applyAlignment="1" applyProtection="1">
      <alignment horizontal="center" vertical="center"/>
      <protection locked="0"/>
    </xf>
    <xf numFmtId="0" fontId="311" fillId="0" borderId="311" xfId="0" applyFont="1" applyBorder="1" applyAlignment="1">
      <alignment horizontal="left" vertical="center"/>
    </xf>
    <xf numFmtId="0" fontId="40" fillId="24" borderId="311" xfId="0" applyFont="1" applyFill="1" applyBorder="1" applyAlignment="1">
      <alignment horizontal="center" vertical="center" wrapText="1"/>
    </xf>
    <xf numFmtId="0" fontId="77" fillId="30" borderId="311" xfId="56" applyFont="1" applyFill="1" applyBorder="1">
      <alignment vertical="center"/>
    </xf>
    <xf numFmtId="177" fontId="44" fillId="0" borderId="312" xfId="0" applyNumberFormat="1" applyFont="1" applyBorder="1" applyAlignment="1">
      <alignment horizontal="center" vertical="center"/>
    </xf>
    <xf numFmtId="179" fontId="44" fillId="0" borderId="312" xfId="0" applyNumberFormat="1" applyFont="1" applyBorder="1" applyAlignment="1">
      <alignment horizontal="center" vertical="center"/>
    </xf>
    <xf numFmtId="0" fontId="40" fillId="24" borderId="312" xfId="0" applyFont="1" applyFill="1" applyBorder="1" applyAlignment="1">
      <alignment horizontal="center" vertical="center" shrinkToFit="1"/>
    </xf>
    <xf numFmtId="0" fontId="40" fillId="24" borderId="313" xfId="0" applyFont="1" applyFill="1" applyBorder="1" applyAlignment="1">
      <alignment horizontal="center" wrapText="1"/>
    </xf>
    <xf numFmtId="0" fontId="40" fillId="28" borderId="313" xfId="0" applyFont="1" applyFill="1" applyBorder="1" applyAlignment="1">
      <alignment horizontal="center" vertical="center" shrinkToFit="1"/>
    </xf>
    <xf numFmtId="179" fontId="44" fillId="49" borderId="312" xfId="0" applyNumberFormat="1" applyFont="1" applyFill="1" applyBorder="1" applyAlignment="1" applyProtection="1">
      <alignment horizontal="center" vertical="center"/>
      <protection locked="0"/>
    </xf>
    <xf numFmtId="0" fontId="77" fillId="0" borderId="315" xfId="56" applyFont="1" applyBorder="1" applyAlignment="1">
      <alignment horizontal="left" vertical="center"/>
    </xf>
    <xf numFmtId="0" fontId="74" fillId="0" borderId="315" xfId="56" applyFont="1" applyBorder="1">
      <alignment vertical="center"/>
    </xf>
    <xf numFmtId="0" fontId="77" fillId="0" borderId="315" xfId="56" applyFont="1" applyBorder="1" applyAlignment="1">
      <alignment horizontal="justify" vertical="center"/>
    </xf>
    <xf numFmtId="0" fontId="95" fillId="26" borderId="316" xfId="0" applyFont="1" applyFill="1" applyBorder="1" applyAlignment="1">
      <alignment vertical="center" shrinkToFit="1"/>
    </xf>
    <xf numFmtId="0" fontId="40" fillId="24" borderId="316" xfId="0" applyFont="1" applyFill="1" applyBorder="1" applyAlignment="1">
      <alignment horizontal="center" wrapText="1"/>
    </xf>
    <xf numFmtId="0" fontId="40" fillId="48" borderId="316" xfId="0" applyFont="1" applyFill="1" applyBorder="1" applyAlignment="1">
      <alignment horizontal="center" vertical="center" shrinkToFit="1"/>
    </xf>
    <xf numFmtId="0" fontId="106" fillId="30" borderId="317" xfId="56" applyFont="1" applyFill="1" applyBorder="1" applyAlignment="1">
      <alignment vertical="center" wrapText="1"/>
    </xf>
    <xf numFmtId="179" fontId="147" fillId="41" borderId="317" xfId="0" applyNumberFormat="1" applyFont="1" applyFill="1" applyBorder="1" applyAlignment="1">
      <alignment horizontal="center" vertical="center"/>
    </xf>
    <xf numFmtId="179" fontId="147" fillId="41" borderId="317" xfId="0" applyNumberFormat="1" applyFont="1" applyFill="1" applyBorder="1" applyAlignment="1" applyProtection="1">
      <alignment horizontal="center" vertical="center"/>
      <protection locked="0"/>
    </xf>
    <xf numFmtId="179" fontId="147" fillId="0" borderId="317" xfId="0" applyNumberFormat="1" applyFont="1" applyBorder="1" applyAlignment="1">
      <alignment horizontal="center" vertical="center"/>
    </xf>
    <xf numFmtId="179" fontId="147" fillId="0" borderId="317" xfId="0" applyNumberFormat="1" applyFont="1" applyBorder="1" applyAlignment="1" applyProtection="1">
      <alignment horizontal="center" vertical="center"/>
      <protection locked="0"/>
    </xf>
    <xf numFmtId="179" fontId="147" fillId="49" borderId="317" xfId="0" applyNumberFormat="1" applyFont="1" applyFill="1" applyBorder="1" applyAlignment="1">
      <alignment horizontal="center" vertical="center"/>
    </xf>
    <xf numFmtId="179" fontId="147" fillId="49" borderId="317" xfId="0" applyNumberFormat="1" applyFont="1" applyFill="1" applyBorder="1" applyAlignment="1" applyProtection="1">
      <alignment horizontal="center" vertical="center"/>
      <protection locked="0"/>
    </xf>
    <xf numFmtId="179" fontId="147" fillId="54" borderId="317" xfId="0" applyNumberFormat="1" applyFont="1" applyFill="1" applyBorder="1" applyAlignment="1">
      <alignment horizontal="center" vertical="center"/>
    </xf>
    <xf numFmtId="182" fontId="147" fillId="49" borderId="317" xfId="0" applyNumberFormat="1" applyFont="1" applyFill="1" applyBorder="1" applyAlignment="1">
      <alignment horizontal="center" vertical="center"/>
    </xf>
    <xf numFmtId="182" fontId="147" fillId="54" borderId="317" xfId="0" applyNumberFormat="1" applyFont="1" applyFill="1" applyBorder="1" applyAlignment="1">
      <alignment horizontal="center" vertical="center"/>
    </xf>
    <xf numFmtId="182" fontId="147" fillId="0" borderId="317" xfId="0" applyNumberFormat="1" applyFont="1" applyBorder="1" applyAlignment="1">
      <alignment horizontal="center" vertical="center"/>
    </xf>
    <xf numFmtId="0" fontId="41" fillId="24" borderId="318" xfId="0" applyFont="1" applyFill="1" applyBorder="1" applyAlignment="1">
      <alignment horizontal="center" vertical="center" shrinkToFit="1"/>
    </xf>
    <xf numFmtId="0" fontId="41" fillId="24" borderId="319" xfId="0" applyFont="1" applyFill="1" applyBorder="1" applyAlignment="1">
      <alignment horizontal="center" vertical="center" shrinkToFit="1"/>
    </xf>
    <xf numFmtId="0" fontId="0" fillId="0" borderId="320" xfId="0" applyBorder="1" applyAlignment="1">
      <alignment vertical="center"/>
    </xf>
    <xf numFmtId="0" fontId="0" fillId="0" borderId="320" xfId="0" applyBorder="1"/>
    <xf numFmtId="0" fontId="0" fillId="0" borderId="320" xfId="0" applyBorder="1" applyAlignment="1">
      <alignment shrinkToFit="1"/>
    </xf>
    <xf numFmtId="0" fontId="44" fillId="0" borderId="320" xfId="0" applyFont="1" applyBorder="1" applyAlignment="1">
      <alignment horizontal="center" vertical="center"/>
    </xf>
    <xf numFmtId="0" fontId="41" fillId="0" borderId="320" xfId="0" applyFont="1" applyBorder="1" applyAlignment="1">
      <alignment horizontal="left" vertical="center"/>
    </xf>
    <xf numFmtId="0" fontId="47" fillId="0" borderId="320" xfId="0" applyFont="1" applyBorder="1"/>
    <xf numFmtId="0" fontId="47" fillId="0" borderId="320" xfId="0" applyFont="1" applyBorder="1" applyAlignment="1">
      <alignment horizontal="center" vertical="center"/>
    </xf>
    <xf numFmtId="179" fontId="147" fillId="0" borderId="322" xfId="0" applyNumberFormat="1" applyFont="1" applyBorder="1" applyAlignment="1" applyProtection="1">
      <alignment horizontal="center" vertical="center"/>
      <protection locked="0"/>
    </xf>
    <xf numFmtId="0" fontId="0" fillId="0" borderId="324" xfId="0" applyBorder="1"/>
    <xf numFmtId="0" fontId="77" fillId="27" borderId="333" xfId="56" applyFont="1" applyFill="1" applyBorder="1">
      <alignment vertical="center"/>
    </xf>
    <xf numFmtId="0" fontId="106" fillId="27" borderId="328" xfId="56" applyFont="1" applyFill="1" applyBorder="1" applyAlignment="1">
      <alignment vertical="center" wrapText="1"/>
    </xf>
    <xf numFmtId="0" fontId="77" fillId="0" borderId="318" xfId="56" applyFont="1" applyBorder="1" applyAlignment="1">
      <alignment horizontal="justify" vertical="center"/>
    </xf>
    <xf numFmtId="0" fontId="77" fillId="41" borderId="324" xfId="56" applyFont="1" applyFill="1" applyBorder="1">
      <alignment vertical="center"/>
    </xf>
    <xf numFmtId="0" fontId="106" fillId="41" borderId="334" xfId="56" applyFont="1" applyFill="1" applyBorder="1" applyAlignment="1">
      <alignment vertical="center" wrapText="1"/>
    </xf>
    <xf numFmtId="0" fontId="77" fillId="41" borderId="319" xfId="56" applyFont="1" applyFill="1" applyBorder="1" applyAlignment="1">
      <alignment vertical="center" shrinkToFit="1"/>
    </xf>
    <xf numFmtId="0" fontId="77" fillId="27" borderId="334" xfId="56" applyFont="1" applyFill="1" applyBorder="1">
      <alignment vertical="center"/>
    </xf>
    <xf numFmtId="0" fontId="106" fillId="27" borderId="330" xfId="56" applyFont="1" applyFill="1" applyBorder="1" applyAlignment="1">
      <alignment vertical="center" wrapText="1"/>
    </xf>
    <xf numFmtId="0" fontId="42" fillId="27" borderId="319" xfId="41" applyFill="1" applyBorder="1" applyAlignment="1" applyProtection="1">
      <alignment vertical="center" shrinkToFit="1"/>
    </xf>
    <xf numFmtId="0" fontId="77" fillId="27" borderId="319" xfId="56" applyFont="1" applyFill="1" applyBorder="1" applyAlignment="1">
      <alignment vertical="center" shrinkToFit="1"/>
    </xf>
    <xf numFmtId="0" fontId="77" fillId="41" borderId="327" xfId="56" applyFont="1" applyFill="1" applyBorder="1">
      <alignment vertical="center"/>
    </xf>
    <xf numFmtId="0" fontId="106" fillId="41" borderId="333" xfId="56" applyFont="1" applyFill="1" applyBorder="1" applyAlignment="1">
      <alignment vertical="center" wrapText="1"/>
    </xf>
    <xf numFmtId="0" fontId="42" fillId="41" borderId="319" xfId="41" applyFill="1" applyBorder="1" applyAlignment="1" applyProtection="1">
      <alignment shrinkToFit="1"/>
    </xf>
    <xf numFmtId="0" fontId="77" fillId="0" borderId="318" xfId="56" applyFont="1" applyBorder="1" applyAlignment="1">
      <alignment horizontal="left" vertical="center" wrapText="1"/>
    </xf>
    <xf numFmtId="0" fontId="77" fillId="27" borderId="334" xfId="56" applyFont="1" applyFill="1" applyBorder="1" applyAlignment="1">
      <alignment vertical="top"/>
    </xf>
    <xf numFmtId="0" fontId="129" fillId="41" borderId="328" xfId="56" applyFont="1" applyFill="1" applyBorder="1">
      <alignment vertical="center"/>
    </xf>
    <xf numFmtId="0" fontId="106" fillId="41" borderId="328" xfId="56" applyFont="1" applyFill="1" applyBorder="1" applyAlignment="1">
      <alignment vertical="center" wrapText="1"/>
    </xf>
    <xf numFmtId="0" fontId="77" fillId="41" borderId="330" xfId="56" applyFont="1" applyFill="1" applyBorder="1">
      <alignment vertical="center"/>
    </xf>
    <xf numFmtId="0" fontId="106" fillId="41" borderId="330" xfId="56" applyFont="1" applyFill="1" applyBorder="1" applyAlignment="1">
      <alignment vertical="center" wrapText="1"/>
    </xf>
    <xf numFmtId="0" fontId="77" fillId="41" borderId="328" xfId="56" applyFont="1" applyFill="1" applyBorder="1">
      <alignment vertical="center"/>
    </xf>
    <xf numFmtId="0" fontId="74" fillId="0" borderId="318" xfId="56" applyFont="1" applyBorder="1">
      <alignment vertical="center"/>
    </xf>
    <xf numFmtId="0" fontId="77" fillId="42" borderId="330" xfId="56" applyFont="1" applyFill="1" applyBorder="1">
      <alignment vertical="center"/>
    </xf>
    <xf numFmtId="0" fontId="106" fillId="42" borderId="334" xfId="56" applyFont="1" applyFill="1" applyBorder="1" applyAlignment="1">
      <alignment vertical="center" wrapText="1"/>
    </xf>
    <xf numFmtId="0" fontId="77" fillId="42" borderId="328" xfId="56" applyFont="1" applyFill="1" applyBorder="1">
      <alignment vertical="center"/>
    </xf>
    <xf numFmtId="0" fontId="106" fillId="42" borderId="333" xfId="56" applyFont="1" applyFill="1" applyBorder="1" applyAlignment="1">
      <alignment vertical="center" wrapText="1"/>
    </xf>
    <xf numFmtId="0" fontId="77" fillId="0" borderId="318" xfId="56" applyFont="1" applyBorder="1" applyAlignment="1">
      <alignment horizontal="left" vertical="center"/>
    </xf>
    <xf numFmtId="0" fontId="77" fillId="30" borderId="330" xfId="56" applyFont="1" applyFill="1" applyBorder="1" applyAlignment="1">
      <alignment vertical="center" shrinkToFit="1"/>
    </xf>
    <xf numFmtId="0" fontId="48" fillId="24" borderId="324" xfId="0" applyFont="1" applyFill="1" applyBorder="1" applyAlignment="1">
      <alignment horizontal="center" vertical="center" shrinkToFit="1"/>
    </xf>
    <xf numFmtId="0" fontId="48" fillId="24" borderId="281" xfId="0" applyFont="1" applyFill="1" applyBorder="1" applyAlignment="1">
      <alignment horizontal="center" vertical="center" wrapText="1"/>
    </xf>
    <xf numFmtId="0" fontId="48" fillId="24" borderId="326" xfId="0" applyFont="1" applyFill="1" applyBorder="1" applyAlignment="1">
      <alignment horizontal="center" vertical="center" wrapText="1"/>
    </xf>
    <xf numFmtId="0" fontId="48" fillId="24" borderId="335" xfId="0" applyFont="1" applyFill="1" applyBorder="1" applyAlignment="1">
      <alignment horizontal="center" vertical="center"/>
    </xf>
    <xf numFmtId="0" fontId="96" fillId="24" borderId="335" xfId="57" applyFont="1" applyFill="1" applyBorder="1" applyAlignment="1">
      <alignment horizontal="left" vertical="center"/>
    </xf>
    <xf numFmtId="0" fontId="95" fillId="49" borderId="325" xfId="0" applyFont="1" applyFill="1" applyBorder="1" applyAlignment="1">
      <alignment vertical="center" shrinkToFit="1"/>
    </xf>
    <xf numFmtId="0" fontId="48" fillId="24" borderId="323" xfId="0" applyFont="1" applyFill="1" applyBorder="1" applyAlignment="1">
      <alignment horizontal="center" vertical="center" shrinkToFit="1"/>
    </xf>
    <xf numFmtId="0" fontId="92" fillId="0" borderId="281" xfId="0" applyFont="1" applyBorder="1" applyAlignment="1" applyProtection="1">
      <alignment horizontal="center" vertical="center" shrinkToFit="1"/>
      <protection locked="0"/>
    </xf>
    <xf numFmtId="0" fontId="39" fillId="51" borderId="318" xfId="0" applyFont="1" applyFill="1" applyBorder="1" applyAlignment="1">
      <alignment horizontal="center" vertical="center" wrapText="1"/>
    </xf>
    <xf numFmtId="0" fontId="39" fillId="51" borderId="334" xfId="0" applyFont="1" applyFill="1" applyBorder="1" applyAlignment="1">
      <alignment horizontal="center" vertical="center" shrinkToFit="1"/>
    </xf>
    <xf numFmtId="0" fontId="39" fillId="51" borderId="335" xfId="0" applyFont="1" applyFill="1" applyBorder="1" applyAlignment="1">
      <alignment horizontal="center" vertical="center"/>
    </xf>
    <xf numFmtId="179" fontId="44" fillId="0" borderId="339" xfId="0" applyNumberFormat="1" applyFont="1" applyBorder="1" applyAlignment="1">
      <alignment horizontal="center" vertical="center"/>
    </xf>
    <xf numFmtId="179" fontId="44" fillId="0" borderId="338" xfId="0" applyNumberFormat="1" applyFont="1" applyBorder="1" applyAlignment="1">
      <alignment horizontal="center" vertical="center"/>
    </xf>
    <xf numFmtId="179" fontId="44" fillId="51" borderId="337" xfId="0" applyNumberFormat="1" applyFont="1" applyFill="1" applyBorder="1" applyAlignment="1">
      <alignment horizontal="center" vertical="center"/>
    </xf>
    <xf numFmtId="179" fontId="44" fillId="0" borderId="335" xfId="0" applyNumberFormat="1" applyFont="1" applyBorder="1" applyAlignment="1">
      <alignment horizontal="center" vertical="center"/>
    </xf>
    <xf numFmtId="0" fontId="39" fillId="51" borderId="332" xfId="0" applyFont="1" applyFill="1" applyBorder="1" applyAlignment="1">
      <alignment horizontal="center" vertical="center" shrinkToFit="1"/>
    </xf>
    <xf numFmtId="0" fontId="39" fillId="51" borderId="325" xfId="0" applyFont="1" applyFill="1" applyBorder="1" applyAlignment="1">
      <alignment horizontal="center" vertical="center" shrinkToFit="1"/>
    </xf>
    <xf numFmtId="179" fontId="44" fillId="0" borderId="338" xfId="0" applyNumberFormat="1" applyFont="1" applyBorder="1" applyAlignment="1">
      <alignment horizontal="center" vertical="center" shrinkToFit="1"/>
    </xf>
    <xf numFmtId="179" fontId="40" fillId="51" borderId="335" xfId="0" applyNumberFormat="1" applyFont="1" applyFill="1" applyBorder="1" applyAlignment="1">
      <alignment vertical="center" shrinkToFit="1"/>
    </xf>
    <xf numFmtId="0" fontId="44" fillId="0" borderId="330" xfId="0" applyFont="1" applyBorder="1" applyAlignment="1" applyProtection="1">
      <alignment horizontal="center" vertical="center" shrinkToFit="1"/>
      <protection locked="0"/>
    </xf>
    <xf numFmtId="0" fontId="44" fillId="0" borderId="331" xfId="0" applyFont="1" applyBorder="1" applyAlignment="1" applyProtection="1">
      <alignment horizontal="center" vertical="center"/>
      <protection locked="0"/>
    </xf>
    <xf numFmtId="179" fontId="44" fillId="0" borderId="331" xfId="0" applyNumberFormat="1" applyFont="1" applyBorder="1" applyAlignment="1" applyProtection="1">
      <alignment horizontal="center" vertical="center"/>
      <protection locked="0"/>
    </xf>
    <xf numFmtId="179" fontId="159" fillId="0" borderId="334" xfId="0" applyNumberFormat="1" applyFont="1" applyBorder="1" applyAlignment="1" applyProtection="1">
      <alignment horizontal="center" vertical="center"/>
      <protection locked="0"/>
    </xf>
    <xf numFmtId="0" fontId="44" fillId="52" borderId="281" xfId="0" applyFont="1" applyFill="1" applyBorder="1" applyAlignment="1" applyProtection="1">
      <alignment horizontal="center" vertical="center" shrinkToFit="1"/>
      <protection locked="0"/>
    </xf>
    <xf numFmtId="0" fontId="159" fillId="52" borderId="339" xfId="0" applyFont="1" applyFill="1" applyBorder="1" applyAlignment="1" applyProtection="1">
      <alignment horizontal="center" vertical="center"/>
      <protection locked="0"/>
    </xf>
    <xf numFmtId="179" fontId="44" fillId="52" borderId="337" xfId="0" applyNumberFormat="1" applyFont="1" applyFill="1" applyBorder="1" applyAlignment="1">
      <alignment horizontal="center" vertical="center"/>
    </xf>
    <xf numFmtId="177" fontId="44" fillId="52" borderId="339" xfId="0" applyNumberFormat="1" applyFont="1" applyFill="1" applyBorder="1" applyAlignment="1">
      <alignment horizontal="center" vertical="center"/>
    </xf>
    <xf numFmtId="179" fontId="44" fillId="52" borderId="338" xfId="0" applyNumberFormat="1" applyFont="1" applyFill="1" applyBorder="1" applyAlignment="1">
      <alignment horizontal="center" vertical="center"/>
    </xf>
    <xf numFmtId="179" fontId="44" fillId="52" borderId="335" xfId="0" applyNumberFormat="1" applyFont="1" applyFill="1" applyBorder="1" applyAlignment="1" applyProtection="1">
      <alignment horizontal="center" vertical="center"/>
      <protection locked="0"/>
    </xf>
    <xf numFmtId="177" fontId="44" fillId="52" borderId="337" xfId="0" applyNumberFormat="1" applyFont="1" applyFill="1" applyBorder="1" applyAlignment="1">
      <alignment horizontal="center" vertical="center"/>
    </xf>
    <xf numFmtId="179" fontId="44" fillId="52" borderId="339" xfId="0" applyNumberFormat="1" applyFont="1" applyFill="1" applyBorder="1" applyAlignment="1" applyProtection="1">
      <alignment horizontal="center" vertical="center"/>
      <protection locked="0"/>
    </xf>
    <xf numFmtId="0" fontId="39" fillId="38" borderId="330" xfId="0" applyFont="1" applyFill="1" applyBorder="1" applyAlignment="1">
      <alignment horizontal="center" vertical="center" wrapText="1"/>
    </xf>
    <xf numFmtId="0" fontId="40" fillId="53" borderId="281" xfId="0" applyFont="1" applyFill="1" applyBorder="1" applyAlignment="1" applyProtection="1">
      <alignment horizontal="center" vertical="center" shrinkToFit="1"/>
      <protection locked="0"/>
    </xf>
    <xf numFmtId="0" fontId="40" fillId="53" borderId="336" xfId="0" applyFont="1" applyFill="1" applyBorder="1" applyAlignment="1" applyProtection="1">
      <alignment horizontal="center" vertical="center" shrinkToFit="1"/>
      <protection locked="0"/>
    </xf>
    <xf numFmtId="0" fontId="45" fillId="51" borderId="335" xfId="0" applyFont="1" applyFill="1" applyBorder="1" applyAlignment="1">
      <alignment horizontal="center" vertical="center" shrinkToFit="1"/>
    </xf>
    <xf numFmtId="0" fontId="45" fillId="51" borderId="281" xfId="0" applyFont="1" applyFill="1" applyBorder="1" applyAlignment="1">
      <alignment horizontal="center" vertical="center"/>
    </xf>
    <xf numFmtId="0" fontId="45" fillId="51" borderId="335" xfId="0" applyFont="1" applyFill="1" applyBorder="1" applyAlignment="1">
      <alignment horizontal="center" vertical="center" wrapText="1"/>
    </xf>
    <xf numFmtId="0" fontId="45" fillId="51" borderId="281" xfId="0" applyFont="1" applyFill="1" applyBorder="1" applyAlignment="1">
      <alignment horizontal="center" vertical="center" wrapText="1"/>
    </xf>
    <xf numFmtId="179" fontId="44" fillId="0" borderId="340" xfId="0" applyNumberFormat="1" applyFont="1" applyBorder="1" applyAlignment="1">
      <alignment horizontal="center" vertical="center"/>
    </xf>
    <xf numFmtId="179" fontId="44" fillId="0" borderId="337" xfId="0" applyNumberFormat="1" applyFont="1" applyBorder="1" applyAlignment="1">
      <alignment horizontal="center" vertical="center"/>
    </xf>
    <xf numFmtId="179" fontId="44" fillId="0" borderId="336" xfId="0" applyNumberFormat="1" applyFont="1" applyBorder="1" applyAlignment="1">
      <alignment horizontal="center" vertical="center"/>
    </xf>
    <xf numFmtId="179" fontId="135" fillId="35" borderId="340" xfId="0" applyNumberFormat="1" applyFont="1" applyFill="1" applyBorder="1" applyAlignment="1">
      <alignment horizontal="center" vertical="center"/>
    </xf>
    <xf numFmtId="179" fontId="135" fillId="35" borderId="338" xfId="0" applyNumberFormat="1" applyFont="1" applyFill="1" applyBorder="1" applyAlignment="1">
      <alignment horizontal="center" vertical="center"/>
    </xf>
    <xf numFmtId="179" fontId="44" fillId="51" borderId="340" xfId="0" applyNumberFormat="1" applyFont="1" applyFill="1" applyBorder="1" applyAlignment="1">
      <alignment horizontal="center" vertical="center"/>
    </xf>
    <xf numFmtId="179" fontId="44" fillId="51" borderId="336" xfId="0" applyNumberFormat="1" applyFont="1" applyFill="1" applyBorder="1" applyAlignment="1">
      <alignment horizontal="center" vertical="center"/>
    </xf>
    <xf numFmtId="179" fontId="44" fillId="36" borderId="340" xfId="0" applyNumberFormat="1" applyFont="1" applyFill="1" applyBorder="1" applyAlignment="1">
      <alignment horizontal="center" vertical="center"/>
    </xf>
    <xf numFmtId="179" fontId="44" fillId="36" borderId="338" xfId="0" applyNumberFormat="1" applyFont="1" applyFill="1" applyBorder="1" applyAlignment="1">
      <alignment horizontal="center" vertical="center"/>
    </xf>
    <xf numFmtId="179" fontId="44" fillId="36" borderId="337" xfId="0" applyNumberFormat="1" applyFont="1" applyFill="1" applyBorder="1" applyAlignment="1">
      <alignment horizontal="center" vertical="center"/>
    </xf>
    <xf numFmtId="179" fontId="44" fillId="0" borderId="281" xfId="0" applyNumberFormat="1" applyFont="1" applyBorder="1" applyAlignment="1">
      <alignment horizontal="center" vertical="center"/>
    </xf>
    <xf numFmtId="179" fontId="44" fillId="38" borderId="340" xfId="0" applyNumberFormat="1" applyFont="1" applyFill="1" applyBorder="1" applyAlignment="1">
      <alignment horizontal="center" vertical="center"/>
    </xf>
    <xf numFmtId="179" fontId="44" fillId="38" borderId="337" xfId="0" applyNumberFormat="1" applyFont="1" applyFill="1" applyBorder="1" applyAlignment="1">
      <alignment horizontal="center" vertical="center"/>
    </xf>
    <xf numFmtId="179" fontId="44" fillId="38" borderId="336" xfId="0" applyNumberFormat="1" applyFont="1" applyFill="1" applyBorder="1" applyAlignment="1">
      <alignment horizontal="center" vertical="center"/>
    </xf>
    <xf numFmtId="0" fontId="45" fillId="51" borderId="281" xfId="0" applyFont="1" applyFill="1" applyBorder="1" applyAlignment="1">
      <alignment horizontal="center" vertical="center" shrinkToFit="1"/>
    </xf>
    <xf numFmtId="179" fontId="44" fillId="51" borderId="339" xfId="0" applyNumberFormat="1" applyFont="1" applyFill="1" applyBorder="1" applyAlignment="1">
      <alignment horizontal="center" vertical="center"/>
    </xf>
    <xf numFmtId="179" fontId="44" fillId="51" borderId="338" xfId="0" applyNumberFormat="1" applyFont="1" applyFill="1" applyBorder="1" applyAlignment="1">
      <alignment horizontal="center" vertical="center"/>
    </xf>
    <xf numFmtId="179" fontId="44" fillId="38" borderId="339" xfId="0" applyNumberFormat="1" applyFont="1" applyFill="1" applyBorder="1" applyAlignment="1">
      <alignment horizontal="center" vertical="center"/>
    </xf>
    <xf numFmtId="179" fontId="44" fillId="38" borderId="338" xfId="0" applyNumberFormat="1" applyFont="1" applyFill="1" applyBorder="1" applyAlignment="1">
      <alignment horizontal="center" vertical="center"/>
    </xf>
    <xf numFmtId="0" fontId="87" fillId="0" borderId="336" xfId="0" applyFont="1" applyBorder="1" applyAlignment="1">
      <alignment horizontal="center" vertical="center"/>
    </xf>
    <xf numFmtId="0" fontId="87" fillId="0" borderId="330" xfId="0" applyFont="1" applyBorder="1" applyAlignment="1">
      <alignment horizontal="center" vertical="center"/>
    </xf>
    <xf numFmtId="0" fontId="147" fillId="49" borderId="281" xfId="0" applyFont="1" applyFill="1" applyBorder="1" applyAlignment="1" applyProtection="1">
      <alignment horizontal="center" vertical="center"/>
      <protection locked="0"/>
    </xf>
    <xf numFmtId="0" fontId="41" fillId="24" borderId="326" xfId="0" applyFont="1" applyFill="1" applyBorder="1" applyAlignment="1">
      <alignment horizontal="center" vertical="center"/>
    </xf>
    <xf numFmtId="0" fontId="41" fillId="24" borderId="334" xfId="0" applyFont="1" applyFill="1" applyBorder="1" applyAlignment="1">
      <alignment horizontal="center" vertical="center" shrinkToFit="1"/>
    </xf>
    <xf numFmtId="0" fontId="37" fillId="0" borderId="324" xfId="0" applyFont="1" applyBorder="1" applyAlignment="1">
      <alignment vertical="center"/>
    </xf>
    <xf numFmtId="0" fontId="43" fillId="0" borderId="337" xfId="0" applyFont="1" applyBorder="1" applyAlignment="1">
      <alignment vertical="center"/>
    </xf>
    <xf numFmtId="0" fontId="45" fillId="24" borderId="338" xfId="0" applyFont="1" applyFill="1" applyBorder="1" applyAlignment="1">
      <alignment horizontal="center" vertical="center" shrinkToFit="1"/>
    </xf>
    <xf numFmtId="0" fontId="45" fillId="24" borderId="336" xfId="0" applyFont="1" applyFill="1" applyBorder="1" applyAlignment="1">
      <alignment horizontal="center" vertical="center" shrinkToFit="1"/>
    </xf>
    <xf numFmtId="0" fontId="45" fillId="24" borderId="337" xfId="0" applyFont="1" applyFill="1" applyBorder="1" applyAlignment="1">
      <alignment horizontal="center" vertical="center" shrinkToFit="1"/>
    </xf>
    <xf numFmtId="0" fontId="45" fillId="24" borderId="336" xfId="0" applyFont="1" applyFill="1" applyBorder="1" applyAlignment="1">
      <alignment horizontal="center" vertical="center" wrapText="1"/>
    </xf>
    <xf numFmtId="0" fontId="45" fillId="24" borderId="337" xfId="0" applyFont="1" applyFill="1" applyBorder="1" applyAlignment="1">
      <alignment horizontal="center" vertical="center" wrapText="1"/>
    </xf>
    <xf numFmtId="0" fontId="50" fillId="24" borderId="281" xfId="0" applyFont="1" applyFill="1" applyBorder="1" applyAlignment="1">
      <alignment horizontal="center" vertical="center" wrapText="1" shrinkToFit="1"/>
    </xf>
    <xf numFmtId="177" fontId="187" fillId="0" borderId="281" xfId="0" applyNumberFormat="1" applyFont="1" applyBorder="1" applyAlignment="1">
      <alignment horizontal="center" vertical="center"/>
    </xf>
    <xf numFmtId="0" fontId="41" fillId="0" borderId="324" xfId="0" applyFont="1" applyBorder="1"/>
    <xf numFmtId="0" fontId="53" fillId="0" borderId="330" xfId="0" applyFont="1" applyBorder="1" applyAlignment="1">
      <alignment horizontal="center" vertical="center"/>
    </xf>
    <xf numFmtId="0" fontId="45" fillId="24" borderId="281" xfId="0" applyFont="1" applyFill="1" applyBorder="1" applyAlignment="1">
      <alignment horizontal="center" vertical="center" shrinkToFit="1"/>
    </xf>
    <xf numFmtId="0" fontId="45" fillId="24" borderId="281" xfId="0" applyFont="1" applyFill="1" applyBorder="1" applyAlignment="1">
      <alignment horizontal="center" vertical="center" wrapText="1"/>
    </xf>
    <xf numFmtId="179" fontId="147" fillId="49" borderId="281" xfId="0" applyNumberFormat="1" applyFont="1" applyFill="1" applyBorder="1" applyAlignment="1">
      <alignment horizontal="center" vertical="center"/>
    </xf>
    <xf numFmtId="179" fontId="147" fillId="0" borderId="281" xfId="0" applyNumberFormat="1" applyFont="1" applyBorder="1" applyAlignment="1">
      <alignment horizontal="center" vertical="center"/>
    </xf>
    <xf numFmtId="0" fontId="44" fillId="0" borderId="336" xfId="0" applyFont="1" applyBorder="1" applyAlignment="1">
      <alignment horizontal="center"/>
    </xf>
    <xf numFmtId="0" fontId="44" fillId="0" borderId="330" xfId="0" applyFont="1" applyBorder="1" applyAlignment="1">
      <alignment horizontal="center"/>
    </xf>
    <xf numFmtId="0" fontId="47" fillId="0" borderId="330" xfId="0" applyFont="1" applyBorder="1"/>
    <xf numFmtId="179" fontId="147" fillId="49" borderId="336" xfId="0" applyNumberFormat="1" applyFont="1" applyFill="1" applyBorder="1" applyAlignment="1">
      <alignment horizontal="center" vertical="center"/>
    </xf>
    <xf numFmtId="0" fontId="44" fillId="0" borderId="324" xfId="0" applyFont="1" applyBorder="1" applyAlignment="1">
      <alignment horizontal="center" vertical="center"/>
    </xf>
    <xf numFmtId="0" fontId="47" fillId="0" borderId="324" xfId="0" applyFont="1" applyBorder="1"/>
    <xf numFmtId="0" fontId="52" fillId="0" borderId="324" xfId="0" applyFont="1" applyBorder="1" applyAlignment="1">
      <alignment vertical="center"/>
    </xf>
    <xf numFmtId="0" fontId="44" fillId="0" borderId="334" xfId="0" applyFont="1" applyBorder="1" applyAlignment="1">
      <alignment vertical="center"/>
    </xf>
    <xf numFmtId="0" fontId="0" fillId="0" borderId="324" xfId="0" applyBorder="1" applyAlignment="1">
      <alignment vertical="center"/>
    </xf>
    <xf numFmtId="0" fontId="47" fillId="0" borderId="324" xfId="0" applyFont="1" applyBorder="1" applyAlignment="1">
      <alignment horizontal="center" vertical="center"/>
    </xf>
    <xf numFmtId="0" fontId="41" fillId="0" borderId="324" xfId="0" applyFont="1" applyBorder="1" applyAlignment="1">
      <alignment horizontal="left" vertical="center"/>
    </xf>
    <xf numFmtId="0" fontId="39" fillId="0" borderId="323" xfId="0" applyFont="1" applyBorder="1" applyAlignment="1">
      <alignment vertical="center" shrinkToFit="1"/>
    </xf>
    <xf numFmtId="0" fontId="44" fillId="0" borderId="339" xfId="0" applyFont="1" applyBorder="1" applyAlignment="1">
      <alignment vertical="center"/>
    </xf>
    <xf numFmtId="0" fontId="44" fillId="0" borderId="337" xfId="0" applyFont="1" applyBorder="1" applyAlignment="1">
      <alignment vertical="center"/>
    </xf>
    <xf numFmtId="0" fontId="174" fillId="24" borderId="335" xfId="0" applyFont="1" applyFill="1" applyBorder="1" applyAlignment="1">
      <alignment horizontal="center" vertical="center" wrapText="1" shrinkToFit="1"/>
    </xf>
    <xf numFmtId="0" fontId="40" fillId="24" borderId="335" xfId="0" applyFont="1" applyFill="1" applyBorder="1" applyAlignment="1">
      <alignment horizontal="center" vertical="center" shrinkToFit="1"/>
    </xf>
    <xf numFmtId="0" fontId="40" fillId="24" borderId="281" xfId="0" applyFont="1" applyFill="1" applyBorder="1" applyAlignment="1">
      <alignment horizontal="center" vertical="center" shrinkToFit="1"/>
    </xf>
    <xf numFmtId="0" fontId="45" fillId="24" borderId="338" xfId="0" applyFont="1" applyFill="1" applyBorder="1" applyAlignment="1">
      <alignment horizontal="center" vertical="center" wrapText="1" shrinkToFit="1"/>
    </xf>
    <xf numFmtId="0" fontId="45" fillId="24" borderId="336" xfId="0" applyFont="1" applyFill="1" applyBorder="1" applyAlignment="1">
      <alignment horizontal="center" vertical="center" wrapText="1" shrinkToFit="1"/>
    </xf>
    <xf numFmtId="0" fontId="45" fillId="24" borderId="337" xfId="0" applyFont="1" applyFill="1" applyBorder="1" applyAlignment="1">
      <alignment horizontal="center" vertical="center" wrapText="1" shrinkToFit="1"/>
    </xf>
    <xf numFmtId="0" fontId="45" fillId="24" borderId="281" xfId="0" applyFont="1" applyFill="1" applyBorder="1" applyAlignment="1">
      <alignment horizontal="center" vertical="center" wrapText="1" shrinkToFit="1"/>
    </xf>
    <xf numFmtId="0" fontId="41" fillId="24" borderId="281" xfId="0" applyFont="1" applyFill="1" applyBorder="1" applyAlignment="1">
      <alignment horizontal="center" vertical="center" shrinkToFit="1"/>
    </xf>
    <xf numFmtId="0" fontId="40" fillId="24" borderId="281" xfId="0" applyFont="1" applyFill="1" applyBorder="1" applyAlignment="1">
      <alignment horizontal="center" vertical="center" wrapText="1" shrinkToFit="1"/>
    </xf>
    <xf numFmtId="0" fontId="41" fillId="24" borderId="281" xfId="0" applyFont="1" applyFill="1" applyBorder="1" applyAlignment="1">
      <alignment horizontal="center" vertical="center" wrapText="1" shrinkToFit="1"/>
    </xf>
    <xf numFmtId="179" fontId="44" fillId="0" borderId="281" xfId="0" applyNumberFormat="1" applyFont="1" applyBorder="1" applyAlignment="1">
      <alignment vertical="center"/>
    </xf>
    <xf numFmtId="0" fontId="44" fillId="0" borderId="337" xfId="0" applyFont="1" applyBorder="1" applyAlignment="1">
      <alignment horizontal="left" vertical="center"/>
    </xf>
    <xf numFmtId="0" fontId="44" fillId="0" borderId="337" xfId="0" applyFont="1" applyBorder="1" applyAlignment="1">
      <alignment horizontal="center" vertical="center"/>
    </xf>
    <xf numFmtId="0" fontId="44" fillId="0" borderId="337" xfId="0" applyFont="1" applyBorder="1"/>
    <xf numFmtId="0" fontId="44" fillId="0" borderId="338" xfId="0" applyFont="1" applyBorder="1"/>
    <xf numFmtId="0" fontId="44" fillId="0" borderId="324" xfId="0" applyFont="1" applyBorder="1" applyAlignment="1">
      <alignment horizontal="left" vertical="center"/>
    </xf>
    <xf numFmtId="0" fontId="44" fillId="0" borderId="324" xfId="0" applyFont="1" applyBorder="1" applyAlignment="1">
      <alignment vertical="center"/>
    </xf>
    <xf numFmtId="0" fontId="44" fillId="0" borderId="324" xfId="0" applyFont="1" applyBorder="1"/>
    <xf numFmtId="0" fontId="44" fillId="0" borderId="323" xfId="0" applyFont="1" applyBorder="1"/>
    <xf numFmtId="0" fontId="41" fillId="0" borderId="324" xfId="0" applyFont="1" applyBorder="1" applyAlignment="1">
      <alignment vertical="center" shrinkToFit="1"/>
    </xf>
    <xf numFmtId="0" fontId="40" fillId="28" borderId="332" xfId="0" applyFont="1" applyFill="1" applyBorder="1" applyAlignment="1">
      <alignment horizontal="center" vertical="center" shrinkToFit="1"/>
    </xf>
    <xf numFmtId="0" fontId="40" fillId="47" borderId="341" xfId="0" applyFont="1" applyFill="1" applyBorder="1" applyAlignment="1">
      <alignment horizontal="center" vertical="center" shrinkToFit="1"/>
    </xf>
    <xf numFmtId="0" fontId="40" fillId="28" borderId="324" xfId="0" applyFont="1" applyFill="1" applyBorder="1" applyAlignment="1">
      <alignment horizontal="center" vertical="center" shrinkToFit="1"/>
    </xf>
    <xf numFmtId="0" fontId="40" fillId="28" borderId="326" xfId="0" applyFont="1" applyFill="1" applyBorder="1" applyAlignment="1">
      <alignment horizontal="center" vertical="center" shrinkToFit="1"/>
    </xf>
    <xf numFmtId="0" fontId="40" fillId="47" borderId="332" xfId="0" applyFont="1" applyFill="1" applyBorder="1" applyAlignment="1">
      <alignment horizontal="center" vertical="center" shrinkToFit="1"/>
    </xf>
    <xf numFmtId="0" fontId="40" fillId="47" borderId="326" xfId="0" applyFont="1" applyFill="1" applyBorder="1" applyAlignment="1">
      <alignment horizontal="center" vertical="center" shrinkToFit="1"/>
    </xf>
    <xf numFmtId="0" fontId="40" fillId="48" borderId="340" xfId="0" applyFont="1" applyFill="1" applyBorder="1" applyAlignment="1">
      <alignment horizontal="center" vertical="center" shrinkToFit="1"/>
    </xf>
    <xf numFmtId="0" fontId="183" fillId="0" borderId="339" xfId="0" applyFont="1" applyBorder="1" applyAlignment="1">
      <alignment vertical="center"/>
    </xf>
    <xf numFmtId="0" fontId="183" fillId="0" borderId="337" xfId="0" applyFont="1" applyBorder="1" applyAlignment="1">
      <alignment horizontal="center" vertical="center"/>
    </xf>
    <xf numFmtId="0" fontId="183" fillId="0" borderId="337" xfId="0" applyFont="1" applyBorder="1" applyAlignment="1">
      <alignment horizontal="left" vertical="center"/>
    </xf>
    <xf numFmtId="0" fontId="183" fillId="0" borderId="337" xfId="0" applyFont="1" applyBorder="1"/>
    <xf numFmtId="0" fontId="183" fillId="0" borderId="338" xfId="0" applyFont="1" applyBorder="1"/>
    <xf numFmtId="0" fontId="183" fillId="0" borderId="334" xfId="0" applyFont="1" applyBorder="1" applyAlignment="1">
      <alignment vertical="center"/>
    </xf>
    <xf numFmtId="0" fontId="183" fillId="0" borderId="324" xfId="0" applyFont="1" applyBorder="1" applyAlignment="1">
      <alignment horizontal="left" vertical="center"/>
    </xf>
    <xf numFmtId="0" fontId="183" fillId="0" borderId="324" xfId="0" applyFont="1" applyBorder="1" applyAlignment="1">
      <alignment horizontal="center" vertical="center"/>
    </xf>
    <xf numFmtId="0" fontId="183" fillId="0" borderId="324" xfId="0" applyFont="1" applyBorder="1"/>
    <xf numFmtId="0" fontId="183" fillId="0" borderId="323" xfId="0" applyFont="1" applyBorder="1"/>
    <xf numFmtId="0" fontId="40" fillId="24" borderId="332" xfId="0" applyFont="1" applyFill="1" applyBorder="1" applyAlignment="1">
      <alignment horizontal="center" wrapText="1"/>
    </xf>
    <xf numFmtId="0" fontId="40" fillId="24" borderId="324" xfId="0" applyFont="1" applyFill="1" applyBorder="1" applyAlignment="1">
      <alignment horizontal="center" wrapText="1"/>
    </xf>
    <xf numFmtId="0" fontId="40" fillId="24" borderId="326" xfId="0" applyFont="1" applyFill="1" applyBorder="1" applyAlignment="1">
      <alignment horizontal="center" wrapText="1"/>
    </xf>
    <xf numFmtId="0" fontId="40" fillId="24" borderId="323" xfId="0" applyFont="1" applyFill="1" applyBorder="1" applyAlignment="1">
      <alignment horizontal="center" wrapText="1"/>
    </xf>
    <xf numFmtId="177" fontId="172" fillId="0" borderId="337" xfId="0" applyNumberFormat="1" applyFont="1" applyBorder="1" applyAlignment="1">
      <alignment vertical="center"/>
    </xf>
    <xf numFmtId="177" fontId="172" fillId="0" borderId="337" xfId="0" applyNumberFormat="1" applyFont="1" applyBorder="1" applyAlignment="1">
      <alignment vertical="center" wrapText="1"/>
    </xf>
    <xf numFmtId="49" fontId="172" fillId="0" borderId="337" xfId="0" applyNumberFormat="1" applyFont="1" applyBorder="1" applyAlignment="1">
      <alignment vertical="center"/>
    </xf>
    <xf numFmtId="177" fontId="44" fillId="0" borderId="337" xfId="0" applyNumberFormat="1" applyFont="1" applyBorder="1" applyAlignment="1">
      <alignment vertical="center" wrapText="1"/>
    </xf>
    <xf numFmtId="177" fontId="44" fillId="0" borderId="337" xfId="0" applyNumberFormat="1" applyFont="1" applyBorder="1" applyAlignment="1">
      <alignment vertical="center"/>
    </xf>
    <xf numFmtId="177" fontId="150" fillId="0" borderId="337" xfId="0" applyNumberFormat="1" applyFont="1" applyBorder="1" applyAlignment="1">
      <alignment horizontal="right" vertical="center"/>
    </xf>
    <xf numFmtId="0" fontId="47" fillId="0" borderId="339" xfId="0" applyFont="1" applyBorder="1" applyAlignment="1">
      <alignment vertical="center"/>
    </xf>
    <xf numFmtId="0" fontId="40" fillId="0" borderId="337" xfId="0" applyFont="1" applyBorder="1"/>
    <xf numFmtId="0" fontId="40" fillId="0" borderId="338" xfId="0" applyFont="1" applyBorder="1"/>
    <xf numFmtId="0" fontId="40" fillId="0" borderId="324" xfId="0" applyFont="1" applyBorder="1"/>
    <xf numFmtId="0" fontId="40" fillId="0" borderId="323" xfId="0" applyFont="1" applyBorder="1"/>
    <xf numFmtId="177" fontId="87" fillId="0" borderId="324" xfId="0" applyNumberFormat="1" applyFont="1" applyBorder="1" applyAlignment="1">
      <alignment horizontal="center" vertical="center"/>
    </xf>
    <xf numFmtId="0" fontId="44" fillId="0" borderId="323" xfId="0" applyFont="1" applyBorder="1" applyAlignment="1">
      <alignment horizontal="left" vertical="center"/>
    </xf>
    <xf numFmtId="0" fontId="53" fillId="0" borderId="336" xfId="0" applyFont="1" applyBorder="1" applyAlignment="1">
      <alignment horizontal="center" vertical="center"/>
    </xf>
    <xf numFmtId="0" fontId="44" fillId="0" borderId="339" xfId="0" applyFont="1" applyBorder="1" applyAlignment="1">
      <alignment horizontal="left" vertical="center"/>
    </xf>
    <xf numFmtId="0" fontId="44" fillId="0" borderId="338" xfId="0" applyFont="1" applyBorder="1" applyAlignment="1">
      <alignment horizontal="left" vertical="center"/>
    </xf>
    <xf numFmtId="0" fontId="44" fillId="0" borderId="334" xfId="0" applyFont="1" applyBorder="1" applyAlignment="1">
      <alignment horizontal="left" vertical="center"/>
    </xf>
    <xf numFmtId="0" fontId="44" fillId="0" borderId="323" xfId="0" applyFont="1" applyBorder="1" applyAlignment="1">
      <alignment vertical="center"/>
    </xf>
    <xf numFmtId="0" fontId="40" fillId="0" borderId="337" xfId="0" applyFont="1" applyBorder="1" applyAlignment="1">
      <alignment vertical="center"/>
    </xf>
    <xf numFmtId="0" fontId="130" fillId="0" borderId="334" xfId="0" applyFont="1" applyBorder="1" applyAlignment="1">
      <alignment vertical="center"/>
    </xf>
    <xf numFmtId="0" fontId="41" fillId="24" borderId="347" xfId="0" applyFont="1" applyFill="1" applyBorder="1" applyAlignment="1">
      <alignment horizontal="center" vertical="center" shrinkToFit="1"/>
    </xf>
    <xf numFmtId="0" fontId="37" fillId="0" borderId="320" xfId="0" applyFont="1" applyBorder="1" applyAlignment="1">
      <alignment vertical="center"/>
    </xf>
    <xf numFmtId="0" fontId="41" fillId="24" borderId="321" xfId="0" applyFont="1" applyFill="1" applyBorder="1" applyAlignment="1">
      <alignment horizontal="center" vertical="center" shrinkToFit="1"/>
    </xf>
    <xf numFmtId="0" fontId="41" fillId="24" borderId="348" xfId="0" applyFont="1" applyFill="1" applyBorder="1" applyAlignment="1">
      <alignment horizontal="center" vertical="center" shrinkToFit="1"/>
    </xf>
    <xf numFmtId="0" fontId="41" fillId="24" borderId="349" xfId="0" applyFont="1" applyFill="1" applyBorder="1" applyAlignment="1">
      <alignment horizontal="center" vertical="center" shrinkToFit="1"/>
    </xf>
    <xf numFmtId="0" fontId="41" fillId="24" borderId="323" xfId="0" applyFont="1" applyFill="1" applyBorder="1" applyAlignment="1">
      <alignment horizontal="center" vertical="center" shrinkToFit="1"/>
    </xf>
    <xf numFmtId="0" fontId="41" fillId="24" borderId="330" xfId="0" applyFont="1" applyFill="1" applyBorder="1" applyAlignment="1">
      <alignment horizontal="center" vertical="center" shrinkToFit="1"/>
    </xf>
    <xf numFmtId="0" fontId="53" fillId="0" borderId="348" xfId="0" applyFont="1" applyBorder="1" applyAlignment="1">
      <alignment horizontal="center" vertical="center"/>
    </xf>
    <xf numFmtId="0" fontId="44" fillId="0" borderId="349" xfId="0" applyFont="1" applyBorder="1" applyAlignment="1">
      <alignment horizontal="left" vertical="center"/>
    </xf>
    <xf numFmtId="0" fontId="44" fillId="0" borderId="320" xfId="0" applyFont="1" applyBorder="1" applyAlignment="1">
      <alignment horizontal="left" vertical="center"/>
    </xf>
    <xf numFmtId="0" fontId="44" fillId="0" borderId="321" xfId="0" applyFont="1" applyBorder="1" applyAlignment="1">
      <alignment horizontal="left" vertical="center"/>
    </xf>
    <xf numFmtId="0" fontId="44" fillId="0" borderId="349" xfId="0" applyFont="1" applyBorder="1" applyAlignment="1">
      <alignment vertical="center"/>
    </xf>
    <xf numFmtId="0" fontId="44" fillId="0" borderId="320" xfId="0" applyFont="1" applyBorder="1" applyAlignment="1">
      <alignment vertical="center"/>
    </xf>
    <xf numFmtId="0" fontId="40" fillId="0" borderId="320" xfId="0" applyFont="1" applyBorder="1" applyAlignment="1">
      <alignment vertical="center"/>
    </xf>
    <xf numFmtId="0" fontId="44" fillId="0" borderId="321" xfId="0" applyFont="1" applyBorder="1" applyAlignment="1">
      <alignment vertical="center"/>
    </xf>
    <xf numFmtId="0" fontId="41" fillId="24" borderId="346" xfId="0" applyFont="1" applyFill="1" applyBorder="1" applyAlignment="1">
      <alignment horizontal="center" vertical="center" shrinkToFit="1"/>
    </xf>
    <xf numFmtId="0" fontId="41" fillId="24" borderId="351" xfId="0" applyFont="1" applyFill="1" applyBorder="1" applyAlignment="1">
      <alignment horizontal="center" vertical="center" shrinkToFit="1"/>
    </xf>
    <xf numFmtId="0" fontId="41" fillId="24" borderId="352" xfId="0" applyFont="1" applyFill="1" applyBorder="1" applyAlignment="1">
      <alignment horizontal="center" vertical="center" shrinkToFit="1"/>
    </xf>
    <xf numFmtId="0" fontId="41" fillId="24" borderId="353" xfId="0" applyFont="1" applyFill="1" applyBorder="1" applyAlignment="1">
      <alignment horizontal="center" vertical="center" shrinkToFit="1"/>
    </xf>
    <xf numFmtId="0" fontId="41" fillId="32" borderId="359" xfId="0" applyFont="1" applyFill="1" applyBorder="1" applyAlignment="1">
      <alignment horizontal="center" vertical="center"/>
    </xf>
    <xf numFmtId="0" fontId="41" fillId="32" borderId="360" xfId="0" applyFont="1" applyFill="1" applyBorder="1" applyAlignment="1">
      <alignment horizontal="center" vertical="center"/>
    </xf>
    <xf numFmtId="0" fontId="147" fillId="49" borderId="363" xfId="0" applyFont="1" applyFill="1" applyBorder="1" applyAlignment="1" applyProtection="1">
      <alignment horizontal="center" vertical="center"/>
      <protection locked="0"/>
    </xf>
    <xf numFmtId="0" fontId="37" fillId="0" borderId="321" xfId="0" applyFont="1" applyBorder="1" applyAlignment="1">
      <alignment vertical="center"/>
    </xf>
    <xf numFmtId="0" fontId="153" fillId="0" borderId="351" xfId="0" applyFont="1" applyBorder="1" applyAlignment="1">
      <alignment horizontal="left" vertical="center"/>
    </xf>
    <xf numFmtId="0" fontId="39" fillId="0" borderId="345" xfId="0" applyFont="1" applyBorder="1"/>
    <xf numFmtId="0" fontId="0" fillId="0" borderId="345" xfId="0" applyBorder="1"/>
    <xf numFmtId="0" fontId="37" fillId="0" borderId="345" xfId="0" applyFont="1" applyBorder="1" applyAlignment="1">
      <alignment vertical="center"/>
    </xf>
    <xf numFmtId="0" fontId="0" fillId="0" borderId="345" xfId="0" applyBorder="1" applyAlignment="1">
      <alignment horizontal="left" vertical="center"/>
    </xf>
    <xf numFmtId="0" fontId="153" fillId="0" borderId="345" xfId="0" applyFont="1" applyBorder="1" applyAlignment="1">
      <alignment horizontal="left" vertical="center"/>
    </xf>
    <xf numFmtId="0" fontId="37" fillId="0" borderId="346" xfId="0" applyFont="1" applyBorder="1" applyAlignment="1">
      <alignment vertical="center"/>
    </xf>
    <xf numFmtId="0" fontId="44" fillId="0" borderId="355" xfId="0" applyFont="1" applyBorder="1" applyAlignment="1">
      <alignment vertical="center"/>
    </xf>
    <xf numFmtId="0" fontId="157" fillId="0" borderId="355" xfId="0" applyFont="1" applyBorder="1" applyAlignment="1">
      <alignment vertical="center"/>
    </xf>
    <xf numFmtId="0" fontId="44" fillId="0" borderId="348" xfId="0" applyFont="1" applyBorder="1" applyAlignment="1">
      <alignment vertical="center"/>
    </xf>
    <xf numFmtId="0" fontId="47" fillId="0" borderId="321" xfId="0" applyFont="1" applyBorder="1"/>
    <xf numFmtId="0" fontId="44" fillId="0" borderId="347" xfId="0" applyFont="1" applyBorder="1" applyAlignment="1">
      <alignment vertical="center"/>
    </xf>
    <xf numFmtId="0" fontId="44" fillId="0" borderId="345" xfId="0" applyFont="1" applyBorder="1" applyAlignment="1">
      <alignment vertical="center"/>
    </xf>
    <xf numFmtId="0" fontId="41" fillId="0" borderId="345" xfId="0" applyFont="1" applyBorder="1" applyAlignment="1">
      <alignment horizontal="left" vertical="center"/>
    </xf>
    <xf numFmtId="0" fontId="47" fillId="0" borderId="345" xfId="0" applyFont="1" applyBorder="1"/>
    <xf numFmtId="0" fontId="47" fillId="0" borderId="346" xfId="0" applyFont="1" applyBorder="1"/>
    <xf numFmtId="0" fontId="44" fillId="0" borderId="351" xfId="0" applyFont="1" applyBorder="1" applyAlignment="1">
      <alignment vertical="center"/>
    </xf>
    <xf numFmtId="0" fontId="47" fillId="0" borderId="345" xfId="0" applyFont="1" applyBorder="1" applyAlignment="1">
      <alignment vertical="center"/>
    </xf>
    <xf numFmtId="0" fontId="44" fillId="0" borderId="351" xfId="0" applyFont="1" applyBorder="1"/>
    <xf numFmtId="0" fontId="44" fillId="0" borderId="345" xfId="0" applyFont="1" applyBorder="1" applyAlignment="1">
      <alignment horizontal="center" vertical="center"/>
    </xf>
    <xf numFmtId="0" fontId="47" fillId="0" borderId="345" xfId="0" applyFont="1" applyBorder="1" applyAlignment="1">
      <alignment horizontal="center" vertical="center"/>
    </xf>
    <xf numFmtId="0" fontId="41" fillId="32" borderId="366" xfId="0" applyFont="1" applyFill="1" applyBorder="1" applyAlignment="1">
      <alignment horizontal="center" vertical="center" shrinkToFit="1"/>
    </xf>
    <xf numFmtId="0" fontId="41" fillId="32" borderId="361" xfId="0" applyFont="1" applyFill="1" applyBorder="1" applyAlignment="1">
      <alignment horizontal="center" vertical="center" wrapText="1"/>
    </xf>
    <xf numFmtId="0" fontId="41" fillId="32" borderId="367" xfId="0" applyFont="1" applyFill="1" applyBorder="1" applyAlignment="1">
      <alignment horizontal="center" vertical="center" wrapText="1"/>
    </xf>
    <xf numFmtId="0" fontId="147" fillId="0" borderId="348" xfId="0" applyFont="1" applyBorder="1" applyAlignment="1">
      <alignment horizontal="center" vertical="center"/>
    </xf>
    <xf numFmtId="177" fontId="147" fillId="41" borderId="368" xfId="0" applyNumberFormat="1" applyFont="1" applyFill="1" applyBorder="1" applyAlignment="1">
      <alignment horizontal="center" vertical="center"/>
    </xf>
    <xf numFmtId="0" fontId="44" fillId="0" borderId="369" xfId="0" applyFont="1" applyBorder="1" applyAlignment="1">
      <alignment vertical="center"/>
    </xf>
    <xf numFmtId="0" fontId="105" fillId="0" borderId="373" xfId="0" applyFont="1" applyBorder="1" applyAlignment="1">
      <alignment vertical="center"/>
    </xf>
    <xf numFmtId="0" fontId="53" fillId="0" borderId="373" xfId="0" applyFont="1" applyBorder="1" applyAlignment="1">
      <alignment vertical="center"/>
    </xf>
    <xf numFmtId="0" fontId="45" fillId="0" borderId="369" xfId="0" applyFont="1" applyBorder="1"/>
    <xf numFmtId="0" fontId="0" fillId="0" borderId="373" xfId="0" applyBorder="1"/>
    <xf numFmtId="0" fontId="0" fillId="0" borderId="372" xfId="0" applyBorder="1" applyAlignment="1">
      <alignment vertical="center" shrinkToFit="1"/>
    </xf>
    <xf numFmtId="0" fontId="0" fillId="0" borderId="375" xfId="0" applyBorder="1" applyAlignment="1">
      <alignment vertical="center" shrinkToFit="1"/>
    </xf>
    <xf numFmtId="0" fontId="41" fillId="32" borderId="386" xfId="0" applyFont="1" applyFill="1" applyBorder="1" applyAlignment="1">
      <alignment horizontal="center" vertical="center" wrapText="1"/>
    </xf>
    <xf numFmtId="0" fontId="41" fillId="32" borderId="379" xfId="0" applyFont="1" applyFill="1" applyBorder="1" applyAlignment="1">
      <alignment horizontal="center" vertical="center"/>
    </xf>
    <xf numFmtId="0" fontId="41" fillId="32" borderId="387" xfId="0" applyFont="1" applyFill="1" applyBorder="1" applyAlignment="1">
      <alignment horizontal="center" vertical="center"/>
    </xf>
    <xf numFmtId="179" fontId="147" fillId="54" borderId="389" xfId="0" applyNumberFormat="1" applyFont="1" applyFill="1" applyBorder="1" applyAlignment="1">
      <alignment horizontal="center" vertical="center"/>
    </xf>
    <xf numFmtId="183" fontId="147" fillId="54" borderId="390" xfId="0" applyNumberFormat="1" applyFont="1" applyFill="1" applyBorder="1" applyAlignment="1">
      <alignment horizontal="center" vertical="center"/>
    </xf>
    <xf numFmtId="179" fontId="147" fillId="54" borderId="368" xfId="0" applyNumberFormat="1" applyFont="1" applyFill="1" applyBorder="1" applyAlignment="1">
      <alignment horizontal="center" vertical="center"/>
    </xf>
    <xf numFmtId="179" fontId="147" fillId="54" borderId="391" xfId="0" applyNumberFormat="1" applyFont="1" applyFill="1" applyBorder="1" applyAlignment="1" applyProtection="1">
      <alignment horizontal="center" vertical="center"/>
      <protection locked="0"/>
    </xf>
    <xf numFmtId="179" fontId="147" fillId="54" borderId="392" xfId="0" applyNumberFormat="1" applyFont="1" applyFill="1" applyBorder="1" applyAlignment="1" applyProtection="1">
      <alignment horizontal="center" vertical="center"/>
      <protection locked="0"/>
    </xf>
    <xf numFmtId="177" fontId="147" fillId="54" borderId="368" xfId="0" applyNumberFormat="1" applyFont="1" applyFill="1" applyBorder="1" applyAlignment="1">
      <alignment horizontal="center" vertical="center"/>
    </xf>
    <xf numFmtId="179" fontId="147" fillId="0" borderId="398" xfId="0" applyNumberFormat="1" applyFont="1" applyBorder="1" applyAlignment="1" applyProtection="1">
      <alignment horizontal="center" vertical="center"/>
      <protection locked="0"/>
    </xf>
    <xf numFmtId="182" fontId="147" fillId="0" borderId="399" xfId="0" applyNumberFormat="1" applyFont="1" applyBorder="1" applyAlignment="1">
      <alignment horizontal="center" vertical="center" wrapText="1"/>
    </xf>
    <xf numFmtId="179" fontId="147" fillId="0" borderId="400" xfId="0" applyNumberFormat="1" applyFont="1" applyBorder="1" applyAlignment="1">
      <alignment horizontal="center" vertical="center" wrapText="1"/>
    </xf>
    <xf numFmtId="179" fontId="147" fillId="0" borderId="401" xfId="0" applyNumberFormat="1" applyFont="1" applyBorder="1" applyAlignment="1">
      <alignment horizontal="center" vertical="center" wrapText="1"/>
    </xf>
    <xf numFmtId="179" fontId="147" fillId="41" borderId="402" xfId="0" applyNumberFormat="1" applyFont="1" applyFill="1" applyBorder="1" applyAlignment="1" applyProtection="1">
      <alignment horizontal="center" vertical="center"/>
      <protection locked="0"/>
    </xf>
    <xf numFmtId="179" fontId="147" fillId="41" borderId="403" xfId="0" applyNumberFormat="1" applyFont="1" applyFill="1" applyBorder="1" applyAlignment="1" applyProtection="1">
      <alignment horizontal="center" vertical="center"/>
      <protection locked="0"/>
    </xf>
    <xf numFmtId="182" fontId="147" fillId="41" borderId="404" xfId="0" applyNumberFormat="1" applyFont="1" applyFill="1" applyBorder="1" applyAlignment="1">
      <alignment horizontal="center" vertical="center" wrapText="1"/>
    </xf>
    <xf numFmtId="179" fontId="147" fillId="41" borderId="405" xfId="0" applyNumberFormat="1" applyFont="1" applyFill="1" applyBorder="1" applyAlignment="1">
      <alignment horizontal="center" vertical="center" wrapText="1"/>
    </xf>
    <xf numFmtId="179" fontId="147" fillId="41" borderId="401" xfId="0" applyNumberFormat="1" applyFont="1" applyFill="1" applyBorder="1" applyAlignment="1">
      <alignment horizontal="center" vertical="center" wrapText="1"/>
    </xf>
    <xf numFmtId="0" fontId="147" fillId="0" borderId="403" xfId="0" applyFont="1" applyBorder="1" applyAlignment="1" applyProtection="1">
      <alignment horizontal="center" vertical="center"/>
      <protection locked="0"/>
    </xf>
    <xf numFmtId="182" fontId="147" fillId="41" borderId="404" xfId="0" applyNumberFormat="1" applyFont="1" applyFill="1" applyBorder="1" applyAlignment="1">
      <alignment horizontal="center" vertical="center"/>
    </xf>
    <xf numFmtId="182" fontId="147" fillId="0" borderId="404" xfId="0" applyNumberFormat="1" applyFont="1" applyBorder="1" applyAlignment="1">
      <alignment horizontal="center" vertical="center"/>
    </xf>
    <xf numFmtId="177" fontId="44" fillId="0" borderId="371" xfId="0" applyNumberFormat="1" applyFont="1" applyBorder="1" applyAlignment="1">
      <alignment horizontal="center" vertical="center"/>
    </xf>
    <xf numFmtId="179" fontId="44" fillId="0" borderId="371" xfId="0" applyNumberFormat="1" applyFont="1" applyBorder="1" applyAlignment="1">
      <alignment horizontal="center" vertical="center"/>
    </xf>
    <xf numFmtId="179" fontId="44" fillId="0" borderId="371" xfId="0" applyNumberFormat="1" applyFont="1" applyBorder="1" applyAlignment="1" applyProtection="1">
      <alignment horizontal="center" vertical="center"/>
      <protection locked="0"/>
    </xf>
    <xf numFmtId="179" fontId="0" fillId="0" borderId="371" xfId="0" applyNumberFormat="1" applyBorder="1" applyAlignment="1">
      <alignment horizontal="center" vertical="center" wrapText="1"/>
    </xf>
    <xf numFmtId="0" fontId="52" fillId="0" borderId="399" xfId="0" applyFont="1" applyBorder="1" applyAlignment="1">
      <alignment horizontal="center" vertical="center"/>
    </xf>
    <xf numFmtId="0" fontId="0" fillId="0" borderId="399" xfId="0" applyBorder="1" applyAlignment="1">
      <alignment horizontal="center" vertical="center"/>
    </xf>
    <xf numFmtId="0" fontId="118" fillId="0" borderId="0" xfId="0" applyFont="1" applyFill="1" applyBorder="1" applyAlignment="1">
      <alignment horizontal="left" vertical="center"/>
    </xf>
    <xf numFmtId="179" fontId="44" fillId="0" borderId="219" xfId="0" applyNumberFormat="1" applyFont="1" applyFill="1" applyBorder="1" applyAlignment="1" applyProtection="1">
      <alignment horizontal="center" vertical="center"/>
    </xf>
    <xf numFmtId="179" fontId="44" fillId="0" borderId="252" xfId="0" applyNumberFormat="1" applyFont="1" applyFill="1" applyBorder="1" applyAlignment="1" applyProtection="1">
      <alignment horizontal="center" vertical="center"/>
    </xf>
    <xf numFmtId="177" fontId="44" fillId="0" borderId="254" xfId="0" applyNumberFormat="1" applyFont="1" applyFill="1" applyBorder="1" applyAlignment="1" applyProtection="1">
      <alignment horizontal="center" vertical="center"/>
      <protection locked="0"/>
    </xf>
    <xf numFmtId="179" fontId="44" fillId="0" borderId="202" xfId="0" applyNumberFormat="1" applyFont="1" applyFill="1" applyBorder="1" applyAlignment="1" applyProtection="1">
      <alignment horizontal="center" vertical="center"/>
      <protection locked="0"/>
    </xf>
    <xf numFmtId="177" fontId="44" fillId="0" borderId="205" xfId="0" applyNumberFormat="1" applyFont="1" applyFill="1" applyBorder="1" applyAlignment="1" applyProtection="1">
      <alignment horizontal="center" vertical="center"/>
    </xf>
    <xf numFmtId="0" fontId="0" fillId="0" borderId="266" xfId="0" applyFont="1" applyFill="1" applyBorder="1" applyAlignment="1">
      <alignment horizontal="center" vertical="center"/>
    </xf>
    <xf numFmtId="0" fontId="0" fillId="0" borderId="62" xfId="0" applyFont="1" applyFill="1" applyBorder="1" applyAlignment="1">
      <alignment horizontal="center" vertical="center"/>
    </xf>
    <xf numFmtId="177" fontId="44" fillId="0" borderId="307" xfId="0" applyNumberFormat="1" applyFont="1" applyFill="1" applyBorder="1" applyAlignment="1" applyProtection="1">
      <alignment horizontal="center" vertical="center"/>
    </xf>
    <xf numFmtId="179" fontId="44" fillId="0" borderId="42" xfId="0" applyNumberFormat="1" applyFont="1" applyFill="1" applyBorder="1" applyAlignment="1" applyProtection="1">
      <alignment horizontal="center" vertical="center"/>
      <protection locked="0"/>
    </xf>
    <xf numFmtId="177" fontId="44" fillId="51" borderId="205" xfId="0" applyNumberFormat="1" applyFont="1" applyFill="1" applyBorder="1" applyAlignment="1" applyProtection="1">
      <alignment horizontal="center" vertical="center"/>
    </xf>
    <xf numFmtId="177" fontId="261" fillId="51" borderId="205" xfId="0" applyNumberFormat="1" applyFont="1" applyFill="1" applyBorder="1" applyAlignment="1" applyProtection="1">
      <alignment horizontal="center" vertical="center"/>
    </xf>
    <xf numFmtId="177" fontId="261" fillId="51" borderId="307" xfId="0" applyNumberFormat="1" applyFont="1" applyFill="1" applyBorder="1" applyAlignment="1" applyProtection="1">
      <alignment horizontal="center" vertical="center"/>
    </xf>
    <xf numFmtId="177" fontId="190" fillId="51" borderId="290" xfId="0" applyNumberFormat="1" applyFont="1" applyFill="1" applyBorder="1" applyAlignment="1" applyProtection="1">
      <alignment horizontal="center" vertical="center"/>
    </xf>
    <xf numFmtId="179" fontId="190" fillId="51" borderId="218" xfId="0" applyNumberFormat="1" applyFont="1" applyFill="1" applyBorder="1" applyAlignment="1" applyProtection="1">
      <alignment horizontal="center" vertical="center"/>
    </xf>
    <xf numFmtId="179" fontId="190" fillId="51" borderId="219" xfId="0" applyNumberFormat="1" applyFont="1" applyFill="1" applyBorder="1" applyAlignment="1" applyProtection="1">
      <alignment horizontal="center" vertical="center"/>
    </xf>
    <xf numFmtId="177" fontId="44" fillId="51" borderId="218" xfId="0" applyNumberFormat="1" applyFont="1" applyFill="1" applyBorder="1" applyAlignment="1" applyProtection="1">
      <alignment horizontal="center" vertical="center"/>
    </xf>
    <xf numFmtId="179" fontId="44" fillId="51" borderId="219" xfId="0" applyNumberFormat="1" applyFont="1" applyFill="1" applyBorder="1" applyAlignment="1" applyProtection="1">
      <alignment horizontal="center" vertical="center"/>
    </xf>
    <xf numFmtId="177" fontId="44" fillId="51" borderId="290" xfId="0" applyNumberFormat="1" applyFont="1" applyFill="1" applyBorder="1" applyAlignment="1" applyProtection="1">
      <alignment horizontal="center" vertical="center"/>
    </xf>
    <xf numFmtId="177" fontId="44" fillId="51" borderId="307" xfId="0" applyNumberFormat="1" applyFont="1" applyFill="1" applyBorder="1" applyAlignment="1" applyProtection="1">
      <alignment horizontal="center" vertical="center"/>
    </xf>
    <xf numFmtId="177" fontId="310" fillId="0" borderId="290" xfId="0" applyNumberFormat="1" applyFont="1" applyFill="1" applyBorder="1" applyAlignment="1" applyProtection="1">
      <alignment horizontal="center" vertical="center"/>
    </xf>
    <xf numFmtId="177" fontId="310" fillId="0" borderId="12" xfId="0" applyNumberFormat="1" applyFont="1" applyFill="1" applyBorder="1" applyAlignment="1" applyProtection="1">
      <alignment horizontal="center" vertical="center"/>
      <protection locked="0"/>
    </xf>
    <xf numFmtId="179" fontId="310" fillId="0" borderId="218" xfId="0" applyNumberFormat="1" applyFont="1" applyFill="1" applyBorder="1" applyAlignment="1" applyProtection="1">
      <alignment horizontal="center" vertical="center"/>
    </xf>
    <xf numFmtId="179" fontId="310" fillId="0" borderId="219" xfId="0" applyNumberFormat="1" applyFont="1" applyFill="1" applyBorder="1" applyAlignment="1" applyProtection="1">
      <alignment horizontal="center" vertical="center"/>
    </xf>
    <xf numFmtId="178" fontId="310" fillId="0" borderId="254" xfId="0" applyNumberFormat="1" applyFont="1" applyFill="1" applyBorder="1" applyAlignment="1" applyProtection="1">
      <alignment horizontal="center" vertical="center"/>
    </xf>
    <xf numFmtId="178" fontId="310" fillId="0" borderId="252" xfId="0" applyNumberFormat="1" applyFont="1" applyFill="1" applyBorder="1" applyAlignment="1" applyProtection="1">
      <alignment horizontal="center" vertical="center"/>
    </xf>
    <xf numFmtId="177" fontId="310" fillId="0" borderId="218" xfId="0" applyNumberFormat="1" applyFont="1" applyFill="1" applyBorder="1" applyAlignment="1" applyProtection="1">
      <alignment horizontal="center" vertical="center"/>
    </xf>
    <xf numFmtId="179" fontId="310" fillId="0" borderId="265" xfId="0" applyNumberFormat="1" applyFont="1" applyFill="1" applyBorder="1" applyAlignment="1" applyProtection="1">
      <alignment horizontal="center" vertical="center"/>
      <protection locked="0"/>
    </xf>
    <xf numFmtId="0" fontId="44" fillId="0" borderId="271" xfId="0" applyFont="1" applyFill="1" applyBorder="1" applyAlignment="1" applyProtection="1">
      <alignment horizontal="center" vertical="center" shrinkToFit="1"/>
      <protection locked="0"/>
    </xf>
    <xf numFmtId="0" fontId="44" fillId="0" borderId="265" xfId="0" quotePrefix="1" applyFont="1" applyFill="1" applyBorder="1" applyAlignment="1" applyProtection="1">
      <alignment horizontal="center" vertical="center" shrinkToFit="1"/>
      <protection locked="0"/>
    </xf>
    <xf numFmtId="0" fontId="0" fillId="0" borderId="42" xfId="0" applyFont="1" applyFill="1" applyBorder="1" applyAlignment="1">
      <alignment horizontal="center" vertical="center"/>
    </xf>
    <xf numFmtId="0" fontId="52" fillId="24" borderId="311" xfId="0" applyFont="1" applyFill="1" applyBorder="1" applyAlignment="1">
      <alignment horizontal="center" vertical="center"/>
    </xf>
    <xf numFmtId="0" fontId="52" fillId="24" borderId="311" xfId="0" applyFont="1" applyFill="1" applyBorder="1" applyAlignment="1">
      <alignment horizontal="center" vertical="center" wrapText="1"/>
    </xf>
    <xf numFmtId="178" fontId="109" fillId="77" borderId="193" xfId="0" applyNumberFormat="1" applyFont="1" applyFill="1" applyBorder="1" applyAlignment="1" applyProtection="1">
      <alignment horizontal="center" vertical="center"/>
    </xf>
    <xf numFmtId="179" fontId="109" fillId="77" borderId="311" xfId="0" applyNumberFormat="1" applyFont="1" applyFill="1" applyBorder="1" applyAlignment="1" applyProtection="1">
      <alignment horizontal="center" vertical="center"/>
      <protection locked="0"/>
    </xf>
    <xf numFmtId="178" fontId="109" fillId="77" borderId="311" xfId="0" applyNumberFormat="1" applyFont="1" applyFill="1" applyBorder="1" applyAlignment="1" applyProtection="1">
      <alignment horizontal="center" vertical="center"/>
    </xf>
    <xf numFmtId="179" fontId="262" fillId="77" borderId="311" xfId="0" applyNumberFormat="1" applyFont="1" applyFill="1" applyBorder="1" applyAlignment="1" applyProtection="1">
      <alignment horizontal="center" vertical="center"/>
      <protection locked="0"/>
    </xf>
    <xf numFmtId="179" fontId="194" fillId="0" borderId="0" xfId="0" applyNumberFormat="1" applyFont="1" applyFill="1" applyBorder="1" applyAlignment="1" applyProtection="1">
      <alignment horizontal="center" vertical="center"/>
      <protection locked="0"/>
    </xf>
    <xf numFmtId="179" fontId="43" fillId="0" borderId="0" xfId="0" applyNumberFormat="1" applyFont="1" applyFill="1" applyBorder="1" applyAlignment="1" applyProtection="1">
      <alignment horizontal="center" vertical="center"/>
      <protection locked="0"/>
    </xf>
    <xf numFmtId="179" fontId="109" fillId="0" borderId="0" xfId="0" applyNumberFormat="1" applyFont="1" applyFill="1" applyBorder="1" applyAlignment="1" applyProtection="1">
      <alignment horizontal="center" vertical="center"/>
      <protection locked="0"/>
    </xf>
    <xf numFmtId="177" fontId="109" fillId="0" borderId="0" xfId="0" applyNumberFormat="1" applyFont="1" applyFill="1" applyBorder="1" applyAlignment="1" applyProtection="1">
      <alignment horizontal="center" vertical="center"/>
    </xf>
    <xf numFmtId="179" fontId="109" fillId="0" borderId="0" xfId="0" applyNumberFormat="1" applyFont="1" applyFill="1" applyBorder="1" applyAlignment="1" applyProtection="1">
      <alignment vertical="center"/>
      <protection locked="0"/>
    </xf>
    <xf numFmtId="179" fontId="194" fillId="0" borderId="0" xfId="0" applyNumberFormat="1" applyFont="1" applyFill="1" applyBorder="1" applyAlignment="1" applyProtection="1">
      <alignment vertical="center"/>
      <protection locked="0"/>
    </xf>
    <xf numFmtId="0" fontId="186" fillId="0" borderId="0" xfId="0" applyFont="1" applyFill="1" applyBorder="1" applyAlignment="1" applyProtection="1">
      <alignment vertical="center"/>
      <protection locked="0"/>
    </xf>
    <xf numFmtId="179" fontId="260" fillId="0" borderId="0" xfId="0" applyNumberFormat="1" applyFont="1" applyFill="1" applyBorder="1" applyAlignment="1" applyProtection="1">
      <alignment horizontal="center" vertical="center"/>
      <protection locked="0"/>
    </xf>
    <xf numFmtId="179" fontId="44" fillId="0" borderId="281" xfId="0" applyNumberFormat="1" applyFont="1" applyBorder="1" applyAlignment="1">
      <alignment horizontal="center" vertical="center"/>
    </xf>
    <xf numFmtId="0" fontId="40" fillId="24" borderId="0" xfId="0" applyFont="1" applyFill="1" applyBorder="1" applyAlignment="1">
      <alignment horizontal="center" wrapText="1"/>
    </xf>
    <xf numFmtId="177" fontId="196" fillId="51" borderId="0" xfId="0" quotePrefix="1" applyNumberFormat="1" applyFont="1" applyFill="1" applyBorder="1" applyAlignment="1">
      <alignment horizontal="center" vertical="center" wrapText="1"/>
    </xf>
    <xf numFmtId="177" fontId="44" fillId="51" borderId="0" xfId="0" quotePrefix="1" applyNumberFormat="1" applyFont="1" applyFill="1" applyBorder="1" applyAlignment="1">
      <alignment horizontal="center" vertical="center" wrapText="1"/>
    </xf>
    <xf numFmtId="0" fontId="150" fillId="0" borderId="0" xfId="0" applyFont="1" applyBorder="1" applyAlignment="1">
      <alignment vertical="center"/>
    </xf>
    <xf numFmtId="179" fontId="44" fillId="41" borderId="218" xfId="0" applyNumberFormat="1" applyFont="1" applyFill="1" applyBorder="1" applyAlignment="1" applyProtection="1">
      <alignment horizontal="center" vertical="center"/>
    </xf>
    <xf numFmtId="179" fontId="44" fillId="29" borderId="218" xfId="0" applyNumberFormat="1" applyFont="1" applyFill="1" applyBorder="1" applyAlignment="1" applyProtection="1">
      <alignment horizontal="center" vertical="center"/>
    </xf>
    <xf numFmtId="179" fontId="44" fillId="0" borderId="13" xfId="0" applyNumberFormat="1" applyFont="1" applyFill="1" applyBorder="1" applyAlignment="1" applyProtection="1">
      <alignment horizontal="center" vertical="center"/>
    </xf>
    <xf numFmtId="179" fontId="44" fillId="0" borderId="12" xfId="0" applyNumberFormat="1" applyFont="1" applyFill="1" applyBorder="1" applyAlignment="1" applyProtection="1">
      <alignment horizontal="center" vertical="center"/>
    </xf>
    <xf numFmtId="179" fontId="44" fillId="0" borderId="251" xfId="0" applyNumberFormat="1" applyFont="1" applyFill="1" applyBorder="1" applyAlignment="1" applyProtection="1">
      <alignment horizontal="center" vertical="center"/>
      <protection locked="0"/>
    </xf>
    <xf numFmtId="179" fontId="147" fillId="0" borderId="251" xfId="0" applyNumberFormat="1" applyFont="1" applyFill="1" applyBorder="1" applyAlignment="1" applyProtection="1">
      <alignment horizontal="center" vertical="center"/>
      <protection locked="0"/>
    </xf>
    <xf numFmtId="179" fontId="44" fillId="49" borderId="291" xfId="0" applyNumberFormat="1" applyFont="1" applyFill="1" applyBorder="1" applyAlignment="1">
      <alignment horizontal="center" vertical="center"/>
    </xf>
    <xf numFmtId="177" fontId="147" fillId="0" borderId="12" xfId="0" applyNumberFormat="1" applyFont="1" applyFill="1" applyBorder="1" applyAlignment="1" applyProtection="1">
      <alignment horizontal="center" vertical="center"/>
      <protection locked="0"/>
    </xf>
    <xf numFmtId="177" fontId="44" fillId="29" borderId="290" xfId="0" applyNumberFormat="1" applyFont="1" applyFill="1" applyBorder="1" applyAlignment="1" applyProtection="1">
      <alignment horizontal="center" vertical="center"/>
    </xf>
    <xf numFmtId="177" fontId="44" fillId="29" borderId="310" xfId="0" applyNumberFormat="1" applyFont="1" applyFill="1" applyBorder="1" applyAlignment="1" applyProtection="1">
      <alignment horizontal="center" vertical="center"/>
    </xf>
    <xf numFmtId="179" fontId="44" fillId="29" borderId="55" xfId="0" applyNumberFormat="1" applyFont="1" applyFill="1" applyBorder="1" applyAlignment="1" applyProtection="1">
      <alignment horizontal="center" vertical="center"/>
    </xf>
    <xf numFmtId="177" fontId="44" fillId="29" borderId="219" xfId="0" applyNumberFormat="1" applyFont="1" applyFill="1" applyBorder="1" applyAlignment="1" applyProtection="1">
      <alignment horizontal="center" vertical="center"/>
    </xf>
    <xf numFmtId="177" fontId="44" fillId="0" borderId="310" xfId="0" applyNumberFormat="1" applyFont="1" applyFill="1" applyBorder="1" applyAlignment="1" applyProtection="1">
      <alignment horizontal="center" vertical="center"/>
    </xf>
    <xf numFmtId="179" fontId="44" fillId="0" borderId="55" xfId="0" applyNumberFormat="1" applyFont="1" applyFill="1" applyBorder="1" applyAlignment="1" applyProtection="1">
      <alignment horizontal="center" vertical="center"/>
    </xf>
    <xf numFmtId="179" fontId="44" fillId="0" borderId="218" xfId="0" applyNumberFormat="1" applyFont="1" applyFill="1" applyBorder="1" applyAlignment="1" applyProtection="1">
      <alignment horizontal="center" vertical="center"/>
      <protection locked="0"/>
    </xf>
    <xf numFmtId="177" fontId="44" fillId="41" borderId="290" xfId="0" applyNumberFormat="1" applyFont="1" applyFill="1" applyBorder="1" applyAlignment="1" applyProtection="1">
      <alignment horizontal="center" vertical="center"/>
    </xf>
    <xf numFmtId="177" fontId="44" fillId="41" borderId="310" xfId="0" applyNumberFormat="1" applyFont="1" applyFill="1" applyBorder="1" applyAlignment="1" applyProtection="1">
      <alignment horizontal="center" vertical="center"/>
    </xf>
    <xf numFmtId="179" fontId="44" fillId="41" borderId="55" xfId="0" applyNumberFormat="1" applyFont="1" applyFill="1" applyBorder="1" applyAlignment="1" applyProtection="1">
      <alignment horizontal="center" vertical="center"/>
    </xf>
    <xf numFmtId="177" fontId="44" fillId="41" borderId="219" xfId="0" applyNumberFormat="1" applyFont="1" applyFill="1" applyBorder="1" applyAlignment="1" applyProtection="1">
      <alignment horizontal="center" vertical="center"/>
    </xf>
    <xf numFmtId="177" fontId="160" fillId="41" borderId="218" xfId="0" applyNumberFormat="1" applyFont="1" applyFill="1" applyBorder="1" applyAlignment="1" applyProtection="1">
      <alignment horizontal="center" vertical="center"/>
    </xf>
    <xf numFmtId="179" fontId="160" fillId="41" borderId="218" xfId="0" applyNumberFormat="1" applyFont="1" applyFill="1" applyBorder="1" applyAlignment="1" applyProtection="1">
      <alignment horizontal="center" vertical="center"/>
    </xf>
    <xf numFmtId="177" fontId="160" fillId="41" borderId="310" xfId="0" applyNumberFormat="1" applyFont="1" applyFill="1" applyBorder="1" applyAlignment="1" applyProtection="1">
      <alignment horizontal="center" vertical="center"/>
    </xf>
    <xf numFmtId="179" fontId="160" fillId="41" borderId="55" xfId="0" applyNumberFormat="1" applyFont="1" applyFill="1" applyBorder="1" applyAlignment="1" applyProtection="1">
      <alignment horizontal="center" vertical="center"/>
    </xf>
    <xf numFmtId="177" fontId="160" fillId="41" borderId="219" xfId="0" applyNumberFormat="1" applyFont="1" applyFill="1" applyBorder="1" applyAlignment="1" applyProtection="1">
      <alignment horizontal="center" vertical="center"/>
    </xf>
    <xf numFmtId="177" fontId="147" fillId="0" borderId="310" xfId="0" applyNumberFormat="1" applyFont="1" applyFill="1" applyBorder="1" applyAlignment="1" applyProtection="1">
      <alignment horizontal="center" vertical="center"/>
    </xf>
    <xf numFmtId="179" fontId="147" fillId="0" borderId="55" xfId="0" applyNumberFormat="1" applyFont="1" applyFill="1" applyBorder="1" applyAlignment="1" applyProtection="1">
      <alignment horizontal="center" vertical="center"/>
    </xf>
    <xf numFmtId="179" fontId="147" fillId="0" borderId="218" xfId="0" applyNumberFormat="1" applyFont="1" applyFill="1" applyBorder="1" applyAlignment="1" applyProtection="1">
      <alignment horizontal="center" vertical="center"/>
      <protection locked="0"/>
    </xf>
    <xf numFmtId="0" fontId="200" fillId="0" borderId="265" xfId="0" applyFont="1" applyFill="1" applyBorder="1" applyAlignment="1" applyProtection="1">
      <alignment horizontal="center" vertical="center"/>
      <protection locked="0"/>
    </xf>
    <xf numFmtId="177" fontId="200" fillId="0" borderId="218" xfId="0" applyNumberFormat="1" applyFont="1" applyFill="1" applyBorder="1" applyAlignment="1" applyProtection="1">
      <alignment horizontal="center" vertical="center"/>
    </xf>
    <xf numFmtId="177" fontId="200" fillId="0" borderId="12" xfId="0" applyNumberFormat="1" applyFont="1" applyFill="1" applyBorder="1" applyAlignment="1" applyProtection="1">
      <alignment horizontal="center" vertical="center"/>
      <protection locked="0"/>
    </xf>
    <xf numFmtId="177" fontId="53" fillId="0" borderId="291" xfId="0" applyNumberFormat="1" applyFont="1" applyFill="1" applyBorder="1" applyAlignment="1" applyProtection="1">
      <alignment horizontal="center" vertical="center"/>
    </xf>
    <xf numFmtId="177" fontId="44" fillId="49" borderId="12" xfId="0" applyNumberFormat="1" applyFont="1" applyFill="1" applyBorder="1" applyAlignment="1" applyProtection="1">
      <alignment horizontal="center" vertical="center"/>
      <protection locked="0"/>
    </xf>
    <xf numFmtId="0" fontId="41" fillId="0" borderId="404" xfId="0" applyFont="1" applyBorder="1" applyAlignment="1">
      <alignment vertical="center" shrinkToFit="1"/>
    </xf>
    <xf numFmtId="0" fontId="40" fillId="0" borderId="0" xfId="0" applyFont="1" applyFill="1" applyBorder="1" applyAlignment="1">
      <alignment horizontal="center" vertical="center"/>
    </xf>
    <xf numFmtId="179" fontId="172" fillId="0" borderId="0" xfId="0" applyNumberFormat="1" applyFont="1" applyFill="1" applyBorder="1" applyAlignment="1" applyProtection="1">
      <alignment horizontal="center" vertical="center"/>
      <protection locked="0"/>
    </xf>
    <xf numFmtId="179" fontId="44" fillId="0" borderId="0" xfId="0" applyNumberFormat="1" applyFont="1" applyFill="1" applyBorder="1" applyAlignment="1" applyProtection="1">
      <alignment horizontal="center" vertical="center"/>
      <protection locked="0"/>
    </xf>
    <xf numFmtId="179" fontId="172" fillId="0" borderId="0" xfId="0" applyNumberFormat="1" applyFont="1" applyFill="1" applyBorder="1" applyAlignment="1" applyProtection="1">
      <alignment horizontal="left" vertical="center"/>
      <protection locked="0"/>
    </xf>
    <xf numFmtId="0" fontId="150" fillId="0" borderId="0" xfId="0" applyFont="1" applyFill="1" applyAlignment="1">
      <alignment vertical="center"/>
    </xf>
    <xf numFmtId="0" fontId="306" fillId="0" borderId="0" xfId="0" applyFont="1" applyFill="1" applyBorder="1" applyAlignment="1">
      <alignment vertical="center" shrinkToFit="1"/>
    </xf>
    <xf numFmtId="0" fontId="164" fillId="0" borderId="0" xfId="0" applyFont="1" applyFill="1" applyBorder="1" applyAlignment="1">
      <alignment vertical="center" shrinkToFit="1"/>
    </xf>
    <xf numFmtId="0" fontId="314" fillId="0" borderId="0" xfId="0" applyFont="1" applyFill="1" applyBorder="1" applyAlignment="1">
      <alignment vertical="center" shrinkToFit="1"/>
    </xf>
    <xf numFmtId="177" fontId="87" fillId="0" borderId="280" xfId="0" applyNumberFormat="1" applyFont="1" applyFill="1" applyBorder="1" applyAlignment="1" applyProtection="1">
      <alignment horizontal="center" vertical="center"/>
    </xf>
    <xf numFmtId="177" fontId="87" fillId="0" borderId="65" xfId="0" applyNumberFormat="1" applyFont="1" applyFill="1" applyBorder="1" applyAlignment="1" applyProtection="1">
      <alignment horizontal="center" vertical="center"/>
      <protection locked="0"/>
    </xf>
    <xf numFmtId="177" fontId="87" fillId="40" borderId="280" xfId="0" applyNumberFormat="1" applyFont="1" applyFill="1" applyBorder="1" applyAlignment="1" applyProtection="1">
      <alignment horizontal="center" vertical="center"/>
    </xf>
    <xf numFmtId="177" fontId="87" fillId="40" borderId="65" xfId="0" applyNumberFormat="1" applyFont="1" applyFill="1" applyBorder="1" applyAlignment="1" applyProtection="1">
      <alignment horizontal="center" vertical="center"/>
      <protection locked="0"/>
    </xf>
    <xf numFmtId="179" fontId="53" fillId="0" borderId="332" xfId="0" applyNumberFormat="1" applyFont="1" applyFill="1" applyBorder="1" applyAlignment="1">
      <alignment horizontal="center" vertical="center" shrinkToFit="1"/>
    </xf>
    <xf numFmtId="179" fontId="53" fillId="0" borderId="14" xfId="0" applyNumberFormat="1" applyFont="1" applyFill="1" applyBorder="1" applyAlignment="1">
      <alignment horizontal="center" vertical="center" shrinkToFit="1"/>
    </xf>
    <xf numFmtId="179" fontId="53" fillId="0" borderId="27" xfId="0" applyNumberFormat="1" applyFont="1" applyFill="1" applyBorder="1" applyAlignment="1">
      <alignment horizontal="center" vertical="center" shrinkToFit="1"/>
    </xf>
    <xf numFmtId="179" fontId="53" fillId="0" borderId="10" xfId="0" applyNumberFormat="1" applyFont="1" applyFill="1" applyBorder="1" applyAlignment="1">
      <alignment horizontal="center" vertical="center" shrinkToFit="1"/>
    </xf>
    <xf numFmtId="179" fontId="44" fillId="0" borderId="281" xfId="0" applyNumberFormat="1" applyFont="1" applyBorder="1" applyAlignment="1">
      <alignment horizontal="center" vertical="center"/>
    </xf>
    <xf numFmtId="179" fontId="44" fillId="0" borderId="203" xfId="0" applyNumberFormat="1" applyFont="1" applyBorder="1" applyAlignment="1">
      <alignment horizontal="center" vertical="center"/>
    </xf>
    <xf numFmtId="0" fontId="48" fillId="0" borderId="0" xfId="0" applyFont="1" applyFill="1" applyAlignment="1">
      <alignment horizontal="center" vertical="center" shrinkToFit="1"/>
    </xf>
    <xf numFmtId="0" fontId="148" fillId="0" borderId="0" xfId="0" applyFont="1" applyBorder="1" applyAlignment="1">
      <alignment horizontal="left" vertical="center"/>
    </xf>
    <xf numFmtId="179" fontId="44" fillId="0" borderId="10" xfId="0" applyNumberFormat="1" applyFont="1" applyFill="1" applyBorder="1" applyAlignment="1" applyProtection="1">
      <alignment horizontal="center" vertical="center"/>
    </xf>
    <xf numFmtId="177" fontId="44" fillId="0" borderId="311" xfId="0" applyNumberFormat="1" applyFont="1" applyBorder="1" applyAlignment="1">
      <alignment horizontal="center" vertical="center"/>
    </xf>
    <xf numFmtId="177" fontId="0" fillId="0" borderId="219" xfId="0" applyNumberFormat="1" applyBorder="1" applyAlignment="1">
      <alignment horizontal="center" vertical="center"/>
    </xf>
    <xf numFmtId="177" fontId="0" fillId="0" borderId="311" xfId="0" applyNumberFormat="1" applyBorder="1" applyAlignment="1">
      <alignment horizontal="center" vertical="center"/>
    </xf>
    <xf numFmtId="179" fontId="44" fillId="0" borderId="311" xfId="0" applyNumberFormat="1" applyFont="1" applyBorder="1" applyAlignment="1">
      <alignment horizontal="center" vertical="center"/>
    </xf>
    <xf numFmtId="179" fontId="44" fillId="49" borderId="311" xfId="0" applyNumberFormat="1" applyFont="1" applyFill="1" applyBorder="1" applyAlignment="1">
      <alignment horizontal="center" vertical="center"/>
    </xf>
    <xf numFmtId="179" fontId="147" fillId="0" borderId="255" xfId="0" applyNumberFormat="1" applyFont="1" applyBorder="1" applyAlignment="1">
      <alignment horizontal="center" vertical="center"/>
    </xf>
    <xf numFmtId="179" fontId="87" fillId="0" borderId="425" xfId="0" applyNumberFormat="1" applyFont="1" applyFill="1" applyBorder="1" applyAlignment="1" applyProtection="1">
      <alignment horizontal="center" vertical="center"/>
      <protection locked="0"/>
    </xf>
    <xf numFmtId="0" fontId="40" fillId="24" borderId="424" xfId="0" applyFont="1" applyFill="1" applyBorder="1" applyAlignment="1">
      <alignment horizontal="center" vertical="center" wrapText="1"/>
    </xf>
    <xf numFmtId="0" fontId="0" fillId="0" borderId="0" xfId="0"/>
    <xf numFmtId="0" fontId="47" fillId="0" borderId="0" xfId="0" applyFont="1" applyAlignment="1">
      <alignment horizontal="left" vertical="center"/>
    </xf>
    <xf numFmtId="177" fontId="235" fillId="53" borderId="211" xfId="0" applyNumberFormat="1" applyFont="1" applyFill="1" applyBorder="1" applyAlignment="1">
      <alignment vertical="center" wrapText="1"/>
    </xf>
    <xf numFmtId="177" fontId="235" fillId="53" borderId="203" xfId="0" applyNumberFormat="1" applyFont="1" applyFill="1" applyBorder="1" applyAlignment="1">
      <alignment vertical="center" wrapText="1"/>
    </xf>
    <xf numFmtId="177" fontId="235" fillId="53" borderId="254" xfId="0" applyNumberFormat="1" applyFont="1" applyFill="1" applyBorder="1" applyAlignment="1">
      <alignment vertical="center" wrapText="1"/>
    </xf>
    <xf numFmtId="177" fontId="235" fillId="53" borderId="204" xfId="0" applyNumberFormat="1" applyFont="1" applyFill="1" applyBorder="1" applyAlignment="1">
      <alignment vertical="center" wrapText="1"/>
    </xf>
    <xf numFmtId="177" fontId="235" fillId="53" borderId="312" xfId="0" applyNumberFormat="1" applyFont="1" applyFill="1" applyBorder="1" applyAlignment="1">
      <alignment vertical="center" wrapText="1"/>
    </xf>
    <xf numFmtId="177" fontId="235" fillId="53" borderId="13" xfId="0" applyNumberFormat="1" applyFont="1" applyFill="1" applyBorder="1" applyAlignment="1">
      <alignment vertical="center" wrapText="1"/>
    </xf>
    <xf numFmtId="177" fontId="235" fillId="53" borderId="90" xfId="0" applyNumberFormat="1" applyFont="1" applyFill="1" applyBorder="1" applyAlignment="1">
      <alignment vertical="center" wrapText="1"/>
    </xf>
    <xf numFmtId="177" fontId="316" fillId="51" borderId="211" xfId="0" applyNumberFormat="1" applyFont="1" applyFill="1" applyBorder="1" applyAlignment="1">
      <alignment vertical="center" wrapText="1"/>
    </xf>
    <xf numFmtId="177" fontId="316" fillId="51" borderId="203" xfId="0" applyNumberFormat="1" applyFont="1" applyFill="1" applyBorder="1" applyAlignment="1">
      <alignment vertical="center" wrapText="1"/>
    </xf>
    <xf numFmtId="177" fontId="316" fillId="51" borderId="254" xfId="0" applyNumberFormat="1" applyFont="1" applyFill="1" applyBorder="1" applyAlignment="1">
      <alignment vertical="center" wrapText="1"/>
    </xf>
    <xf numFmtId="177" fontId="316" fillId="51" borderId="204" xfId="0" applyNumberFormat="1" applyFont="1" applyFill="1" applyBorder="1" applyAlignment="1">
      <alignment vertical="center" wrapText="1"/>
    </xf>
    <xf numFmtId="177" fontId="316" fillId="51" borderId="312" xfId="0" applyNumberFormat="1" applyFont="1" applyFill="1" applyBorder="1" applyAlignment="1">
      <alignment vertical="center" wrapText="1"/>
    </xf>
    <xf numFmtId="177" fontId="316" fillId="51" borderId="13" xfId="0" applyNumberFormat="1" applyFont="1" applyFill="1" applyBorder="1" applyAlignment="1">
      <alignment vertical="center" wrapText="1"/>
    </xf>
    <xf numFmtId="177" fontId="316" fillId="51" borderId="90" xfId="0" applyNumberFormat="1" applyFont="1" applyFill="1" applyBorder="1" applyAlignment="1">
      <alignment vertical="center" wrapText="1"/>
    </xf>
    <xf numFmtId="0" fontId="173" fillId="0" borderId="0" xfId="0" applyFont="1"/>
    <xf numFmtId="179" fontId="92" fillId="0" borderId="125" xfId="0" applyNumberFormat="1" applyFont="1" applyFill="1" applyBorder="1" applyAlignment="1" applyProtection="1">
      <alignment horizontal="center" vertical="center"/>
      <protection locked="0"/>
    </xf>
    <xf numFmtId="179" fontId="259" fillId="0" borderId="125" xfId="0" applyNumberFormat="1" applyFont="1" applyFill="1" applyBorder="1" applyAlignment="1" applyProtection="1">
      <alignment horizontal="left" vertical="center"/>
      <protection locked="0"/>
    </xf>
    <xf numFmtId="179" fontId="304" fillId="0" borderId="125" xfId="0" applyNumberFormat="1" applyFont="1" applyFill="1" applyBorder="1" applyAlignment="1" applyProtection="1">
      <alignment horizontal="left" vertical="center"/>
      <protection locked="0"/>
    </xf>
    <xf numFmtId="0" fontId="48" fillId="0" borderId="0" xfId="0" applyFont="1" applyFill="1" applyBorder="1" applyAlignment="1">
      <alignment vertical="center" wrapText="1"/>
    </xf>
    <xf numFmtId="0" fontId="48" fillId="0" borderId="0" xfId="0" applyFont="1" applyFill="1" applyBorder="1" applyAlignment="1">
      <alignment horizontal="left" vertical="center" shrinkToFit="1"/>
    </xf>
    <xf numFmtId="0" fontId="48" fillId="0" borderId="0" xfId="0" applyFont="1" applyFill="1" applyBorder="1" applyAlignment="1">
      <alignment horizontal="left" vertical="center" wrapText="1"/>
    </xf>
    <xf numFmtId="0" fontId="48" fillId="0" borderId="0" xfId="0" applyFont="1" applyFill="1" applyBorder="1" applyAlignment="1">
      <alignment horizontal="center" vertical="center" wrapText="1"/>
    </xf>
    <xf numFmtId="0" fontId="48" fillId="0" borderId="0" xfId="0" applyFont="1" applyFill="1" applyBorder="1" applyAlignment="1">
      <alignment horizontal="center" vertical="center" shrinkToFit="1"/>
    </xf>
    <xf numFmtId="0" fontId="165" fillId="0" borderId="0" xfId="0" applyFont="1" applyFill="1" applyBorder="1" applyAlignment="1">
      <alignment vertical="center" wrapText="1"/>
    </xf>
    <xf numFmtId="0" fontId="48" fillId="83" borderId="0" xfId="0" applyFont="1" applyFill="1" applyBorder="1" applyAlignment="1">
      <alignment horizontal="left" vertical="center" shrinkToFit="1"/>
    </xf>
    <xf numFmtId="0" fontId="48" fillId="83" borderId="0" xfId="0" applyFont="1" applyFill="1" applyAlignment="1">
      <alignment vertical="center"/>
    </xf>
    <xf numFmtId="0" fontId="48" fillId="83" borderId="0" xfId="0" applyFont="1" applyFill="1" applyBorder="1" applyAlignment="1">
      <alignment vertical="center" wrapText="1"/>
    </xf>
    <xf numFmtId="0" fontId="48" fillId="83" borderId="0" xfId="0" applyFont="1" applyFill="1" applyBorder="1" applyAlignment="1">
      <alignment horizontal="left" vertical="center" wrapText="1"/>
    </xf>
    <xf numFmtId="0" fontId="48" fillId="83" borderId="0" xfId="0" applyFont="1" applyFill="1" applyBorder="1" applyAlignment="1">
      <alignment horizontal="center" vertical="center" wrapText="1"/>
    </xf>
    <xf numFmtId="0" fontId="48" fillId="83" borderId="0" xfId="0" applyFont="1" applyFill="1" applyBorder="1" applyAlignment="1" applyProtection="1">
      <alignment horizontal="left" vertical="center"/>
      <protection locked="0"/>
    </xf>
    <xf numFmtId="0" fontId="48" fillId="83" borderId="0" xfId="0" applyFont="1" applyFill="1" applyBorder="1" applyAlignment="1">
      <alignment horizontal="left" vertical="center"/>
    </xf>
    <xf numFmtId="0" fontId="45" fillId="0" borderId="0" xfId="0" applyFont="1" applyAlignment="1">
      <alignment vertical="center"/>
    </xf>
    <xf numFmtId="0" fontId="172" fillId="0" borderId="0" xfId="0" applyFont="1" applyBorder="1" applyAlignment="1">
      <alignment vertical="center"/>
    </xf>
    <xf numFmtId="179" fontId="44" fillId="0" borderId="42" xfId="0" applyNumberFormat="1" applyFont="1" applyFill="1" applyBorder="1" applyAlignment="1" applyProtection="1">
      <alignment horizontal="center" vertical="center"/>
    </xf>
    <xf numFmtId="0" fontId="39" fillId="0" borderId="0" xfId="0" applyFont="1" applyBorder="1" applyAlignment="1">
      <alignment horizontal="left" vertical="center"/>
    </xf>
    <xf numFmtId="177" fontId="44" fillId="41" borderId="218" xfId="0" applyNumberFormat="1" applyFont="1" applyFill="1" applyBorder="1" applyAlignment="1" applyProtection="1">
      <alignment horizontal="center" vertical="center"/>
    </xf>
    <xf numFmtId="179" fontId="44" fillId="0" borderId="291" xfId="0" applyNumberFormat="1" applyFont="1" applyFill="1" applyBorder="1" applyAlignment="1">
      <alignment horizontal="center" vertical="center"/>
    </xf>
    <xf numFmtId="179" fontId="44" fillId="0" borderId="311" xfId="0" applyNumberFormat="1" applyFont="1" applyFill="1" applyBorder="1" applyAlignment="1">
      <alignment horizontal="center" vertical="center"/>
    </xf>
    <xf numFmtId="179" fontId="44" fillId="49" borderId="218" xfId="0" applyNumberFormat="1" applyFont="1" applyFill="1" applyBorder="1" applyAlignment="1" applyProtection="1">
      <alignment horizontal="center" vertical="center"/>
      <protection locked="0"/>
    </xf>
    <xf numFmtId="179" fontId="317" fillId="41" borderId="218" xfId="0" applyNumberFormat="1" applyFont="1" applyFill="1" applyBorder="1" applyAlignment="1" applyProtection="1">
      <alignment horizontal="center" vertical="center"/>
    </xf>
    <xf numFmtId="177" fontId="44" fillId="0" borderId="311" xfId="0" applyNumberFormat="1" applyFont="1" applyFill="1" applyBorder="1" applyAlignment="1">
      <alignment horizontal="center" vertical="center"/>
    </xf>
    <xf numFmtId="177" fontId="0" fillId="0" borderId="219" xfId="0" applyNumberFormat="1" applyFont="1" applyFill="1" applyBorder="1" applyAlignment="1">
      <alignment horizontal="center" vertical="center"/>
    </xf>
    <xf numFmtId="177" fontId="0" fillId="0" borderId="311" xfId="0" applyNumberFormat="1" applyFont="1" applyFill="1" applyBorder="1" applyAlignment="1">
      <alignment horizontal="center" vertical="center"/>
    </xf>
    <xf numFmtId="177" fontId="44" fillId="39" borderId="291" xfId="0" applyNumberFormat="1" applyFont="1" applyFill="1" applyBorder="1" applyAlignment="1">
      <alignment horizontal="center" vertical="center"/>
    </xf>
    <xf numFmtId="0" fontId="44" fillId="0" borderId="311" xfId="0" applyFont="1" applyBorder="1" applyAlignment="1" applyProtection="1">
      <alignment horizontal="center" vertical="center"/>
      <protection locked="0"/>
    </xf>
    <xf numFmtId="179" fontId="317" fillId="41" borderId="12" xfId="0" applyNumberFormat="1" applyFont="1" applyFill="1" applyBorder="1" applyAlignment="1" applyProtection="1">
      <alignment horizontal="center" vertical="center"/>
    </xf>
    <xf numFmtId="177" fontId="313" fillId="29" borderId="291" xfId="0" applyNumberFormat="1" applyFont="1" applyFill="1" applyBorder="1" applyAlignment="1" applyProtection="1">
      <alignment horizontal="center" vertical="center"/>
    </xf>
    <xf numFmtId="179" fontId="317" fillId="29" borderId="218" xfId="0" applyNumberFormat="1" applyFont="1" applyFill="1" applyBorder="1" applyAlignment="1" applyProtection="1">
      <alignment horizontal="center" vertical="center"/>
    </xf>
    <xf numFmtId="179" fontId="147" fillId="0" borderId="218" xfId="0" applyNumberFormat="1" applyFont="1" applyFill="1" applyBorder="1" applyAlignment="1" applyProtection="1">
      <alignment horizontal="center" vertical="center"/>
    </xf>
    <xf numFmtId="179" fontId="147" fillId="0" borderId="12" xfId="0" applyNumberFormat="1" applyFont="1" applyFill="1" applyBorder="1" applyAlignment="1" applyProtection="1">
      <alignment horizontal="center" vertical="center"/>
    </xf>
    <xf numFmtId="0" fontId="40" fillId="24" borderId="421" xfId="0" applyFont="1" applyFill="1" applyBorder="1" applyAlignment="1">
      <alignment horizontal="center" vertical="center" shrinkToFit="1"/>
    </xf>
    <xf numFmtId="179" fontId="44" fillId="51" borderId="271" xfId="0" applyNumberFormat="1" applyFont="1" applyFill="1" applyBorder="1" applyAlignment="1">
      <alignment horizontal="center" vertical="center"/>
    </xf>
    <xf numFmtId="0" fontId="172" fillId="0" borderId="0" xfId="0" applyFont="1" applyFill="1" applyBorder="1" applyAlignment="1">
      <alignment vertical="center" shrinkToFit="1"/>
    </xf>
    <xf numFmtId="0" fontId="180" fillId="0" borderId="0" xfId="0" applyFont="1" applyBorder="1" applyAlignment="1">
      <alignment vertical="center"/>
    </xf>
    <xf numFmtId="0" fontId="0" fillId="0" borderId="0" xfId="0" applyFont="1" applyAlignment="1">
      <alignment vertical="center"/>
    </xf>
    <xf numFmtId="0" fontId="47" fillId="0" borderId="0" xfId="0" applyFont="1" applyBorder="1" applyAlignment="1">
      <alignment vertical="center"/>
    </xf>
    <xf numFmtId="0" fontId="252" fillId="0" borderId="0" xfId="0" applyFont="1" applyFill="1" applyAlignment="1">
      <alignment vertical="center"/>
    </xf>
    <xf numFmtId="0" fontId="41" fillId="0" borderId="0" xfId="0" applyFont="1" applyBorder="1" applyAlignment="1">
      <alignment horizontal="left" vertical="center"/>
    </xf>
    <xf numFmtId="0" fontId="47" fillId="0" borderId="0" xfId="0" applyFont="1" applyBorder="1" applyAlignment="1">
      <alignment horizontal="left" vertical="center"/>
    </xf>
    <xf numFmtId="0" fontId="41" fillId="0" borderId="0" xfId="0" applyFont="1" applyBorder="1" applyAlignment="1">
      <alignment vertical="center"/>
    </xf>
    <xf numFmtId="0" fontId="47" fillId="0" borderId="0" xfId="0" applyFont="1" applyBorder="1" applyAlignment="1">
      <alignment horizontal="center" vertical="center"/>
    </xf>
    <xf numFmtId="0" fontId="189" fillId="0" borderId="374" xfId="0" applyFont="1" applyBorder="1" applyAlignment="1">
      <alignment vertical="center"/>
    </xf>
    <xf numFmtId="0" fontId="149" fillId="0" borderId="374" xfId="0" applyFont="1" applyBorder="1" applyAlignment="1">
      <alignment vertical="center"/>
    </xf>
    <xf numFmtId="177" fontId="319" fillId="0" borderId="211" xfId="0" applyNumberFormat="1" applyFont="1" applyBorder="1" applyAlignment="1">
      <alignment vertical="center" wrapText="1"/>
    </xf>
    <xf numFmtId="177" fontId="319" fillId="0" borderId="203" xfId="0" applyNumberFormat="1" applyFont="1" applyBorder="1" applyAlignment="1">
      <alignment vertical="center" wrapText="1"/>
    </xf>
    <xf numFmtId="177" fontId="319" fillId="0" borderId="254" xfId="0" applyNumberFormat="1" applyFont="1" applyBorder="1" applyAlignment="1">
      <alignment vertical="center" wrapText="1"/>
    </xf>
    <xf numFmtId="177" fontId="319" fillId="0" borderId="204" xfId="0" applyNumberFormat="1" applyFont="1" applyBorder="1" applyAlignment="1">
      <alignment vertical="center" wrapText="1"/>
    </xf>
    <xf numFmtId="177" fontId="319" fillId="0" borderId="312" xfId="0" applyNumberFormat="1" applyFont="1" applyBorder="1" applyAlignment="1">
      <alignment vertical="center" wrapText="1"/>
    </xf>
    <xf numFmtId="177" fontId="319" fillId="0" borderId="13" xfId="0" applyNumberFormat="1" applyFont="1" applyBorder="1" applyAlignment="1">
      <alignment vertical="center" wrapText="1"/>
    </xf>
    <xf numFmtId="177" fontId="319" fillId="0" borderId="90" xfId="0" applyNumberFormat="1" applyFont="1" applyBorder="1" applyAlignment="1">
      <alignment vertical="center" wrapText="1"/>
    </xf>
    <xf numFmtId="177" fontId="44" fillId="0" borderId="109" xfId="0" applyNumberFormat="1" applyFont="1" applyFill="1" applyBorder="1" applyAlignment="1">
      <alignment vertical="center"/>
    </xf>
    <xf numFmtId="184" fontId="40" fillId="0" borderId="437" xfId="0" applyNumberFormat="1" applyFont="1" applyFill="1" applyBorder="1" applyAlignment="1">
      <alignment horizontal="center" wrapText="1" shrinkToFit="1"/>
    </xf>
    <xf numFmtId="177" fontId="44" fillId="0" borderId="313" xfId="0" applyNumberFormat="1" applyFont="1" applyFill="1" applyBorder="1" applyAlignment="1">
      <alignment vertical="center"/>
    </xf>
    <xf numFmtId="177" fontId="40" fillId="0" borderId="440" xfId="0" quotePrefix="1" applyNumberFormat="1" applyFont="1" applyFill="1" applyBorder="1" applyAlignment="1">
      <alignment horizontal="center" vertical="center"/>
    </xf>
    <xf numFmtId="177" fontId="40" fillId="0" borderId="436" xfId="0" quotePrefix="1" applyNumberFormat="1" applyFont="1" applyFill="1" applyBorder="1" applyAlignment="1">
      <alignment horizontal="center" vertical="center"/>
    </xf>
    <xf numFmtId="177" fontId="40" fillId="0" borderId="438" xfId="0" quotePrefix="1" applyNumberFormat="1" applyFont="1" applyFill="1" applyBorder="1" applyAlignment="1">
      <alignment horizontal="center" vertical="center"/>
    </xf>
    <xf numFmtId="177" fontId="0" fillId="0" borderId="219" xfId="0" applyNumberFormat="1" applyFont="1" applyBorder="1" applyAlignment="1">
      <alignment horizontal="center" vertical="center"/>
    </xf>
    <xf numFmtId="177" fontId="0" fillId="0" borderId="311" xfId="0" applyNumberFormat="1" applyFont="1" applyBorder="1" applyAlignment="1">
      <alignment horizontal="center" vertical="center"/>
    </xf>
    <xf numFmtId="0" fontId="45" fillId="0" borderId="0" xfId="0" applyFont="1" applyAlignment="1">
      <alignment vertical="center"/>
    </xf>
    <xf numFmtId="179" fontId="44" fillId="0" borderId="281" xfId="0" applyNumberFormat="1" applyFont="1" applyBorder="1" applyAlignment="1">
      <alignment horizontal="center" vertical="center"/>
    </xf>
    <xf numFmtId="179" fontId="44" fillId="0" borderId="439" xfId="0" applyNumberFormat="1" applyFont="1" applyFill="1" applyBorder="1" applyAlignment="1" applyProtection="1">
      <alignment horizontal="center" vertical="center"/>
    </xf>
    <xf numFmtId="179" fontId="320" fillId="41" borderId="12" xfId="0" applyNumberFormat="1" applyFont="1" applyFill="1" applyBorder="1" applyAlignment="1" applyProtection="1">
      <alignment horizontal="center" vertical="center"/>
    </xf>
    <xf numFmtId="179" fontId="320" fillId="41" borderId="218" xfId="0" applyNumberFormat="1" applyFont="1" applyFill="1" applyBorder="1" applyAlignment="1" applyProtection="1">
      <alignment horizontal="center" vertical="center"/>
    </xf>
    <xf numFmtId="177" fontId="321" fillId="29" borderId="291" xfId="0" applyNumberFormat="1" applyFont="1" applyFill="1" applyBorder="1" applyAlignment="1" applyProtection="1">
      <alignment horizontal="center" vertical="center"/>
    </xf>
    <xf numFmtId="0" fontId="318" fillId="41" borderId="265" xfId="0" applyFont="1" applyFill="1" applyBorder="1" applyAlignment="1" applyProtection="1">
      <alignment horizontal="center" vertical="center"/>
      <protection locked="0"/>
    </xf>
    <xf numFmtId="0" fontId="0" fillId="0" borderId="0" xfId="0" applyAlignment="1">
      <alignment vertical="center"/>
    </xf>
    <xf numFmtId="177" fontId="44" fillId="45" borderId="109" xfId="0" applyNumberFormat="1" applyFont="1" applyFill="1" applyBorder="1" applyAlignment="1">
      <alignment vertical="center" wrapText="1"/>
    </xf>
    <xf numFmtId="177" fontId="44" fillId="45" borderId="61" xfId="0" applyNumberFormat="1" applyFont="1" applyFill="1" applyBorder="1" applyAlignment="1">
      <alignment vertical="center" wrapText="1"/>
    </xf>
    <xf numFmtId="177" fontId="44" fillId="45" borderId="51" xfId="0" applyNumberFormat="1" applyFont="1" applyFill="1" applyBorder="1" applyAlignment="1">
      <alignment vertical="center" wrapText="1"/>
    </xf>
    <xf numFmtId="49" fontId="44" fillId="45" borderId="62" xfId="0" applyNumberFormat="1" applyFont="1" applyFill="1" applyBorder="1" applyAlignment="1">
      <alignment vertical="center" wrapText="1"/>
    </xf>
    <xf numFmtId="177" fontId="44" fillId="45" borderId="313" xfId="0" applyNumberFormat="1" applyFont="1" applyFill="1" applyBorder="1" applyAlignment="1">
      <alignment vertical="center" wrapText="1"/>
    </xf>
    <xf numFmtId="177" fontId="44" fillId="45" borderId="14" xfId="0" applyNumberFormat="1" applyFont="1" applyFill="1" applyBorder="1" applyAlignment="1">
      <alignment vertical="center" wrapText="1"/>
    </xf>
    <xf numFmtId="177" fontId="44" fillId="45" borderId="13" xfId="0" applyNumberFormat="1" applyFont="1" applyFill="1" applyBorder="1" applyAlignment="1">
      <alignment vertical="center" wrapText="1"/>
    </xf>
    <xf numFmtId="49" fontId="44" fillId="45" borderId="44" xfId="0" applyNumberFormat="1" applyFont="1" applyFill="1" applyBorder="1" applyAlignment="1">
      <alignment vertical="center" wrapText="1"/>
    </xf>
    <xf numFmtId="0" fontId="40" fillId="24" borderId="448" xfId="0" applyFont="1" applyFill="1" applyBorder="1" applyAlignment="1">
      <alignment horizontal="center" vertical="center" shrinkToFit="1"/>
    </xf>
    <xf numFmtId="0" fontId="40" fillId="24" borderId="448" xfId="0" applyFont="1" applyFill="1" applyBorder="1" applyAlignment="1">
      <alignment horizontal="center" wrapText="1"/>
    </xf>
    <xf numFmtId="177" fontId="235" fillId="53" borderId="437" xfId="0" applyNumberFormat="1" applyFont="1" applyFill="1" applyBorder="1" applyAlignment="1">
      <alignment vertical="center" wrapText="1"/>
    </xf>
    <xf numFmtId="177" fontId="235" fillId="53" borderId="438" xfId="0" applyNumberFormat="1" applyFont="1" applyFill="1" applyBorder="1" applyAlignment="1">
      <alignment vertical="center" wrapText="1"/>
    </xf>
    <xf numFmtId="177" fontId="319" fillId="0" borderId="437" xfId="0" applyNumberFormat="1" applyFont="1" applyBorder="1" applyAlignment="1">
      <alignment vertical="center" wrapText="1"/>
    </xf>
    <xf numFmtId="177" fontId="319" fillId="0" borderId="438" xfId="0" applyNumberFormat="1" applyFont="1" applyBorder="1" applyAlignment="1">
      <alignment vertical="center" wrapText="1"/>
    </xf>
    <xf numFmtId="177" fontId="316" fillId="51" borderId="437" xfId="0" applyNumberFormat="1" applyFont="1" applyFill="1" applyBorder="1" applyAlignment="1">
      <alignment vertical="center" wrapText="1"/>
    </xf>
    <xf numFmtId="177" fontId="316" fillId="51" borderId="438" xfId="0" applyNumberFormat="1" applyFont="1" applyFill="1" applyBorder="1" applyAlignment="1">
      <alignment vertical="center" wrapText="1"/>
    </xf>
    <xf numFmtId="0" fontId="0" fillId="0" borderId="0" xfId="0" applyAlignment="1">
      <alignment vertical="center"/>
    </xf>
    <xf numFmtId="179" fontId="44" fillId="0" borderId="0" xfId="0" applyNumberFormat="1" applyFont="1" applyAlignment="1">
      <alignment horizontal="center" vertical="center"/>
    </xf>
    <xf numFmtId="0" fontId="40" fillId="24" borderId="440" xfId="0" applyFont="1" applyFill="1" applyBorder="1" applyAlignment="1">
      <alignment horizontal="center" wrapText="1"/>
    </xf>
    <xf numFmtId="0" fontId="40" fillId="24" borderId="438" xfId="0" applyFont="1" applyFill="1" applyBorder="1" applyAlignment="1">
      <alignment horizontal="center" wrapText="1"/>
    </xf>
    <xf numFmtId="0" fontId="149" fillId="51" borderId="437" xfId="0" applyFont="1" applyFill="1" applyBorder="1" applyAlignment="1">
      <alignment horizontal="center" vertical="center" shrinkToFit="1"/>
    </xf>
    <xf numFmtId="0" fontId="87" fillId="51" borderId="437" xfId="0" applyFont="1" applyFill="1" applyBorder="1" applyAlignment="1">
      <alignment horizontal="center" vertical="center" shrinkToFit="1"/>
    </xf>
    <xf numFmtId="0" fontId="308" fillId="51" borderId="437" xfId="0" applyFont="1" applyFill="1" applyBorder="1" applyAlignment="1">
      <alignment horizontal="center" vertical="center" shrinkToFit="1"/>
    </xf>
    <xf numFmtId="179" fontId="44" fillId="0" borderId="0" xfId="0" applyNumberFormat="1" applyFont="1" applyAlignment="1">
      <alignment horizontal="center" vertical="center"/>
    </xf>
    <xf numFmtId="179" fontId="44" fillId="0" borderId="281" xfId="0" applyNumberFormat="1" applyFont="1" applyBorder="1" applyAlignment="1">
      <alignment horizontal="center" vertical="center"/>
    </xf>
    <xf numFmtId="179" fontId="147" fillId="0" borderId="336" xfId="0" applyNumberFormat="1" applyFont="1" applyBorder="1" applyAlignment="1">
      <alignment horizontal="center" vertical="center"/>
    </xf>
    <xf numFmtId="0" fontId="41" fillId="24" borderId="266" xfId="0" applyFont="1" applyFill="1" applyBorder="1" applyAlignment="1">
      <alignment horizontal="center" vertical="center" wrapText="1"/>
    </xf>
    <xf numFmtId="0" fontId="41" fillId="24" borderId="438" xfId="0" applyFont="1" applyFill="1" applyBorder="1" applyAlignment="1">
      <alignment horizontal="center" vertical="center" wrapText="1"/>
    </xf>
    <xf numFmtId="179" fontId="320" fillId="29" borderId="12" xfId="0" applyNumberFormat="1" applyFont="1" applyFill="1" applyBorder="1" applyAlignment="1" applyProtection="1">
      <alignment horizontal="center" vertical="center"/>
    </xf>
    <xf numFmtId="179" fontId="320" fillId="29" borderId="218" xfId="0" applyNumberFormat="1" applyFont="1" applyFill="1" applyBorder="1" applyAlignment="1" applyProtection="1">
      <alignment horizontal="center" vertical="center"/>
    </xf>
    <xf numFmtId="179" fontId="44" fillId="0" borderId="448" xfId="0" applyNumberFormat="1" applyFont="1" applyFill="1" applyBorder="1" applyAlignment="1" applyProtection="1">
      <alignment horizontal="center" vertical="center"/>
    </xf>
    <xf numFmtId="177" fontId="321" fillId="41" borderId="291" xfId="0" applyNumberFormat="1" applyFont="1" applyFill="1" applyBorder="1" applyAlignment="1" applyProtection="1">
      <alignment horizontal="center" vertical="center"/>
    </xf>
    <xf numFmtId="179" fontId="317" fillId="29" borderId="12" xfId="0" applyNumberFormat="1" applyFont="1" applyFill="1" applyBorder="1" applyAlignment="1" applyProtection="1">
      <alignment horizontal="center" vertical="center"/>
    </xf>
    <xf numFmtId="0" fontId="317" fillId="41" borderId="265" xfId="0" applyFont="1" applyFill="1" applyBorder="1" applyAlignment="1" applyProtection="1">
      <alignment horizontal="center" vertical="center"/>
      <protection locked="0"/>
    </xf>
    <xf numFmtId="177" fontId="115" fillId="0" borderId="0" xfId="0" applyNumberFormat="1" applyFont="1" applyBorder="1" applyAlignment="1">
      <alignment horizontal="center" vertical="center"/>
    </xf>
    <xf numFmtId="194" fontId="317" fillId="29" borderId="218" xfId="0" applyNumberFormat="1" applyFont="1" applyFill="1" applyBorder="1" applyAlignment="1" applyProtection="1">
      <alignment horizontal="center" vertical="center"/>
    </xf>
    <xf numFmtId="179" fontId="320" fillId="41" borderId="10" xfId="0" applyNumberFormat="1" applyFont="1" applyFill="1" applyBorder="1" applyAlignment="1" applyProtection="1">
      <alignment horizontal="center" vertical="center"/>
    </xf>
    <xf numFmtId="179" fontId="317" fillId="41" borderId="10" xfId="0" applyNumberFormat="1" applyFont="1" applyFill="1" applyBorder="1" applyAlignment="1" applyProtection="1">
      <alignment horizontal="center" vertical="center"/>
    </xf>
    <xf numFmtId="179" fontId="147" fillId="0" borderId="10" xfId="0" applyNumberFormat="1" applyFont="1" applyFill="1" applyBorder="1" applyAlignment="1" applyProtection="1">
      <alignment horizontal="center" vertical="center"/>
    </xf>
    <xf numFmtId="179" fontId="44" fillId="0" borderId="447" xfId="0" applyNumberFormat="1" applyFont="1" applyBorder="1" applyAlignment="1">
      <alignment horizontal="center" vertical="center"/>
    </xf>
    <xf numFmtId="179" fontId="147" fillId="0" borderId="291" xfId="0" applyNumberFormat="1" applyFont="1" applyFill="1" applyBorder="1" applyAlignment="1">
      <alignment horizontal="center" vertical="center"/>
    </xf>
    <xf numFmtId="179" fontId="147" fillId="0" borderId="311" xfId="0" applyNumberFormat="1" applyFont="1" applyFill="1" applyBorder="1" applyAlignment="1">
      <alignment horizontal="center" vertical="center"/>
    </xf>
    <xf numFmtId="179" fontId="147" fillId="0" borderId="311" xfId="0" applyNumberFormat="1" applyFont="1" applyBorder="1" applyAlignment="1">
      <alignment horizontal="center" vertical="center"/>
    </xf>
    <xf numFmtId="179" fontId="147" fillId="49" borderId="291" xfId="0" applyNumberFormat="1" applyFont="1" applyFill="1" applyBorder="1" applyAlignment="1">
      <alignment horizontal="center" vertical="center"/>
    </xf>
    <xf numFmtId="179" fontId="147" fillId="49" borderId="311" xfId="0" applyNumberFormat="1" applyFont="1" applyFill="1" applyBorder="1" applyAlignment="1">
      <alignment horizontal="center" vertical="center"/>
    </xf>
    <xf numFmtId="179" fontId="147" fillId="0" borderId="256" xfId="0" applyNumberFormat="1" applyFont="1" applyBorder="1" applyAlignment="1">
      <alignment horizontal="center" vertical="center"/>
    </xf>
    <xf numFmtId="177" fontId="87" fillId="39" borderId="291" xfId="0" applyNumberFormat="1" applyFont="1" applyFill="1" applyBorder="1" applyAlignment="1" applyProtection="1">
      <alignment horizontal="center" vertical="center"/>
    </xf>
    <xf numFmtId="177" fontId="87" fillId="0" borderId="291" xfId="0" applyNumberFormat="1" applyFont="1" applyFill="1" applyBorder="1" applyAlignment="1" applyProtection="1">
      <alignment horizontal="center" vertical="center"/>
    </xf>
    <xf numFmtId="179" fontId="44" fillId="0" borderId="218" xfId="0" applyNumberFormat="1" applyFont="1" applyFill="1" applyBorder="1" applyAlignment="1" applyProtection="1">
      <alignment horizontal="center" vertical="center"/>
    </xf>
    <xf numFmtId="179" fontId="44" fillId="39" borderId="218" xfId="0" applyNumberFormat="1" applyFont="1" applyFill="1" applyBorder="1" applyAlignment="1" applyProtection="1">
      <alignment horizontal="center" vertical="center"/>
    </xf>
    <xf numFmtId="179" fontId="44" fillId="39" borderId="265" xfId="0" applyNumberFormat="1" applyFont="1" applyFill="1" applyBorder="1" applyAlignment="1" applyProtection="1">
      <alignment horizontal="center" vertical="center"/>
      <protection locked="0"/>
    </xf>
    <xf numFmtId="179" fontId="44" fillId="0" borderId="265" xfId="0" applyNumberFormat="1" applyFont="1" applyFill="1" applyBorder="1" applyAlignment="1" applyProtection="1">
      <alignment horizontal="center" vertical="center"/>
      <protection locked="0"/>
    </xf>
    <xf numFmtId="0" fontId="44" fillId="0" borderId="311" xfId="0" applyFont="1" applyFill="1" applyBorder="1" applyAlignment="1" applyProtection="1">
      <alignment horizontal="center" vertical="center" wrapText="1"/>
      <protection locked="0"/>
    </xf>
    <xf numFmtId="0" fontId="44" fillId="0" borderId="265" xfId="0" applyFont="1" applyFill="1" applyBorder="1" applyAlignment="1" applyProtection="1">
      <alignment horizontal="center" vertical="center"/>
      <protection locked="0"/>
    </xf>
    <xf numFmtId="0" fontId="44" fillId="39" borderId="311" xfId="0" applyFont="1" applyFill="1" applyBorder="1" applyAlignment="1" applyProtection="1">
      <alignment horizontal="center" vertical="center" wrapText="1"/>
      <protection locked="0"/>
    </xf>
    <xf numFmtId="177" fontId="44" fillId="39" borderId="290" xfId="0" applyNumberFormat="1" applyFont="1" applyFill="1" applyBorder="1" applyAlignment="1" applyProtection="1">
      <alignment horizontal="center" vertical="center"/>
    </xf>
    <xf numFmtId="177" fontId="44" fillId="39" borderId="12" xfId="0" applyNumberFormat="1" applyFont="1" applyFill="1" applyBorder="1" applyAlignment="1" applyProtection="1">
      <alignment horizontal="center" vertical="center"/>
      <protection locked="0"/>
    </xf>
    <xf numFmtId="177" fontId="44" fillId="0" borderId="12" xfId="0" applyNumberFormat="1" applyFont="1" applyFill="1" applyBorder="1" applyAlignment="1" applyProtection="1">
      <alignment horizontal="center" vertical="center"/>
      <protection locked="0"/>
    </xf>
    <xf numFmtId="0" fontId="44" fillId="39" borderId="265" xfId="0" applyFont="1" applyFill="1" applyBorder="1" applyAlignment="1" applyProtection="1">
      <alignment horizontal="center" vertical="center"/>
      <protection locked="0"/>
    </xf>
    <xf numFmtId="0" fontId="44" fillId="39" borderId="311" xfId="0" applyFont="1" applyFill="1" applyBorder="1" applyAlignment="1" applyProtection="1">
      <alignment horizontal="center" vertical="center"/>
      <protection locked="0"/>
    </xf>
    <xf numFmtId="0" fontId="45" fillId="0" borderId="0" xfId="0" applyFont="1" applyAlignment="1">
      <alignment horizontal="left" vertical="center"/>
    </xf>
    <xf numFmtId="179" fontId="200" fillId="0" borderId="279" xfId="0" applyNumberFormat="1" applyFont="1" applyFill="1" applyBorder="1" applyAlignment="1" applyProtection="1">
      <alignment horizontal="center" vertical="center"/>
    </xf>
    <xf numFmtId="0" fontId="44" fillId="0" borderId="0" xfId="0" applyFont="1" applyFill="1" applyBorder="1" applyAlignment="1" applyProtection="1">
      <alignment vertical="center"/>
      <protection locked="0"/>
    </xf>
    <xf numFmtId="177" fontId="321" fillId="29" borderId="306" xfId="0" applyNumberFormat="1" applyFont="1" applyFill="1" applyBorder="1" applyAlignment="1" applyProtection="1">
      <alignment horizontal="center" vertical="center"/>
    </xf>
    <xf numFmtId="177" fontId="321" fillId="41" borderId="306" xfId="0" applyNumberFormat="1" applyFont="1" applyFill="1" applyBorder="1" applyAlignment="1" applyProtection="1">
      <alignment horizontal="center" vertical="center"/>
    </xf>
    <xf numFmtId="177" fontId="313" fillId="29" borderId="306" xfId="0" applyNumberFormat="1" applyFont="1" applyFill="1" applyBorder="1" applyAlignment="1" applyProtection="1">
      <alignment horizontal="center" vertical="center"/>
    </xf>
    <xf numFmtId="0" fontId="0" fillId="0" borderId="0" xfId="0" applyAlignment="1">
      <alignment vertical="center"/>
    </xf>
    <xf numFmtId="0" fontId="148" fillId="0" borderId="0" xfId="0" applyFont="1" applyFill="1" applyAlignment="1">
      <alignment vertical="center"/>
    </xf>
    <xf numFmtId="177" fontId="87" fillId="0" borderId="0" xfId="0" applyNumberFormat="1" applyFont="1" applyFill="1" applyBorder="1" applyAlignment="1" applyProtection="1">
      <alignment horizontal="center" vertical="center"/>
      <protection locked="0"/>
    </xf>
    <xf numFmtId="179" fontId="87" fillId="0" borderId="0" xfId="0" applyNumberFormat="1" applyFont="1" applyFill="1" applyBorder="1" applyAlignment="1" applyProtection="1">
      <alignment horizontal="center" vertical="center"/>
    </xf>
    <xf numFmtId="177" fontId="87" fillId="0" borderId="0" xfId="0" applyNumberFormat="1" applyFont="1" applyFill="1" applyBorder="1" applyAlignment="1" applyProtection="1">
      <alignment horizontal="center" vertical="center"/>
    </xf>
    <xf numFmtId="49" fontId="0" fillId="0" borderId="0" xfId="0" applyNumberFormat="1" applyAlignment="1">
      <alignment vertical="center" shrinkToFit="1"/>
    </xf>
    <xf numFmtId="179" fontId="87" fillId="0" borderId="0" xfId="0" applyNumberFormat="1" applyFont="1" applyFill="1" applyBorder="1" applyAlignment="1" applyProtection="1">
      <alignment horizontal="center" vertical="center"/>
      <protection locked="0"/>
    </xf>
    <xf numFmtId="49" fontId="53" fillId="0" borderId="0" xfId="0" applyNumberFormat="1" applyFont="1" applyAlignment="1">
      <alignment vertical="center" shrinkToFit="1"/>
    </xf>
    <xf numFmtId="177" fontId="53" fillId="0" borderId="0" xfId="0" applyNumberFormat="1" applyFont="1" applyFill="1" applyBorder="1" applyAlignment="1">
      <alignment horizontal="center" vertical="center" wrapText="1"/>
    </xf>
    <xf numFmtId="0" fontId="53" fillId="0" borderId="0" xfId="0" applyFont="1" applyAlignment="1">
      <alignment vertical="center"/>
    </xf>
    <xf numFmtId="177" fontId="53" fillId="0" borderId="13" xfId="0" applyNumberFormat="1" applyFont="1" applyFill="1" applyBorder="1" applyAlignment="1" applyProtection="1">
      <alignment horizontal="center" vertical="center"/>
      <protection locked="0"/>
    </xf>
    <xf numFmtId="0" fontId="53" fillId="0" borderId="265" xfId="0" applyFont="1" applyFill="1" applyBorder="1" applyAlignment="1" applyProtection="1">
      <alignment horizontal="center" vertical="center"/>
      <protection locked="0"/>
    </xf>
    <xf numFmtId="0" fontId="53" fillId="0" borderId="311" xfId="0" applyFont="1" applyFill="1" applyBorder="1" applyAlignment="1" applyProtection="1">
      <alignment horizontal="center" vertical="center" shrinkToFit="1"/>
      <protection locked="0"/>
    </xf>
    <xf numFmtId="177" fontId="53" fillId="49" borderId="436" xfId="0" applyNumberFormat="1" applyFont="1" applyFill="1" applyBorder="1" applyAlignment="1" applyProtection="1">
      <alignment horizontal="center" vertical="center"/>
    </xf>
    <xf numFmtId="177" fontId="53" fillId="49" borderId="13" xfId="0" applyNumberFormat="1" applyFont="1" applyFill="1" applyBorder="1" applyAlignment="1" applyProtection="1">
      <alignment horizontal="center" vertical="center"/>
      <protection locked="0"/>
    </xf>
    <xf numFmtId="179" fontId="53" fillId="49" borderId="436" xfId="0" applyNumberFormat="1" applyFont="1" applyFill="1" applyBorder="1" applyAlignment="1" applyProtection="1">
      <alignment horizontal="center" vertical="center"/>
    </xf>
    <xf numFmtId="179" fontId="53" fillId="49" borderId="439" xfId="0" applyNumberFormat="1" applyFont="1" applyFill="1" applyBorder="1" applyAlignment="1" applyProtection="1">
      <alignment horizontal="center" vertical="center"/>
      <protection locked="0"/>
    </xf>
    <xf numFmtId="179" fontId="53" fillId="0" borderId="436" xfId="0" applyNumberFormat="1" applyFont="1" applyFill="1" applyBorder="1" applyAlignment="1" applyProtection="1">
      <alignment horizontal="center" vertical="center"/>
    </xf>
    <xf numFmtId="179" fontId="53" fillId="49" borderId="436" xfId="0" applyNumberFormat="1" applyFont="1" applyFill="1" applyBorder="1" applyAlignment="1" applyProtection="1">
      <alignment horizontal="center" vertical="center"/>
      <protection locked="0"/>
    </xf>
    <xf numFmtId="0" fontId="151" fillId="0" borderId="0" xfId="0" applyFont="1" applyFill="1" applyBorder="1" applyAlignment="1" applyProtection="1">
      <alignment horizontal="center" vertical="center"/>
      <protection locked="0"/>
    </xf>
    <xf numFmtId="0" fontId="53" fillId="0" borderId="0" xfId="0" applyFont="1" applyBorder="1" applyAlignment="1">
      <alignment vertical="center"/>
    </xf>
    <xf numFmtId="0" fontId="116" fillId="0" borderId="0" xfId="0" applyFont="1" applyFill="1" applyBorder="1" applyAlignment="1" applyProtection="1">
      <alignment horizontal="center" vertical="center"/>
      <protection locked="0"/>
    </xf>
    <xf numFmtId="177" fontId="53" fillId="0" borderId="436" xfId="0" applyNumberFormat="1" applyFont="1" applyFill="1" applyBorder="1" applyAlignment="1" applyProtection="1">
      <alignment horizontal="center" vertical="center"/>
    </xf>
    <xf numFmtId="179" fontId="53" fillId="0" borderId="437" xfId="0" applyNumberFormat="1" applyFont="1" applyFill="1" applyBorder="1" applyAlignment="1" applyProtection="1">
      <alignment horizontal="center" vertical="center"/>
      <protection locked="0"/>
    </xf>
    <xf numFmtId="177" fontId="53" fillId="0" borderId="90" xfId="0" applyNumberFormat="1" applyFont="1" applyFill="1" applyBorder="1" applyAlignment="1" applyProtection="1">
      <alignment horizontal="center" vertical="center"/>
      <protection locked="0"/>
    </xf>
    <xf numFmtId="179" fontId="53" fillId="0" borderId="53" xfId="0" applyNumberFormat="1" applyFont="1" applyFill="1" applyBorder="1" applyAlignment="1" applyProtection="1">
      <alignment horizontal="center" vertical="center"/>
    </xf>
    <xf numFmtId="179" fontId="53" fillId="0" borderId="438" xfId="0" applyNumberFormat="1" applyFont="1" applyFill="1" applyBorder="1" applyAlignment="1" applyProtection="1">
      <alignment horizontal="center" vertical="center"/>
      <protection locked="0"/>
    </xf>
    <xf numFmtId="194" fontId="53" fillId="0" borderId="12" xfId="0" applyNumberFormat="1" applyFont="1" applyFill="1" applyBorder="1" applyAlignment="1" applyProtection="1">
      <alignment horizontal="center" vertical="center" shrinkToFit="1"/>
    </xf>
    <xf numFmtId="194" fontId="53" fillId="0" borderId="12" xfId="0" applyNumberFormat="1" applyFont="1" applyFill="1" applyBorder="1" applyAlignment="1" applyProtection="1">
      <alignment horizontal="center" vertical="center" shrinkToFit="1"/>
      <protection locked="0"/>
    </xf>
    <xf numFmtId="179" fontId="53" fillId="0" borderId="439" xfId="0" applyNumberFormat="1" applyFont="1" applyFill="1" applyBorder="1" applyAlignment="1" applyProtection="1">
      <alignment horizontal="center" vertical="center"/>
      <protection locked="0"/>
    </xf>
    <xf numFmtId="177" fontId="53" fillId="0" borderId="90" xfId="0" quotePrefix="1" applyNumberFormat="1" applyFont="1" applyFill="1" applyBorder="1" applyAlignment="1" applyProtection="1">
      <alignment horizontal="center" vertical="center"/>
      <protection locked="0"/>
    </xf>
    <xf numFmtId="179" fontId="53" fillId="0" borderId="53" xfId="0" applyNumberFormat="1" applyFont="1" applyFill="1" applyBorder="1" applyAlignment="1" applyProtection="1">
      <alignment horizontal="center" vertical="center"/>
      <protection locked="0"/>
    </xf>
    <xf numFmtId="179" fontId="53" fillId="0" borderId="436" xfId="0" applyNumberFormat="1" applyFont="1" applyFill="1" applyBorder="1" applyAlignment="1" applyProtection="1">
      <alignment horizontal="center" vertical="center"/>
      <protection locked="0"/>
    </xf>
    <xf numFmtId="0" fontId="0" fillId="0" borderId="0" xfId="0" applyAlignment="1">
      <alignment vertical="center" shrinkToFit="1"/>
    </xf>
    <xf numFmtId="0" fontId="37" fillId="0" borderId="0" xfId="0" applyFont="1" applyAlignment="1">
      <alignment vertical="center" shrinkToFit="1"/>
    </xf>
    <xf numFmtId="179" fontId="44" fillId="0" borderId="0" xfId="0" applyNumberFormat="1" applyFont="1" applyAlignment="1">
      <alignment horizontal="center" vertical="center"/>
    </xf>
    <xf numFmtId="179" fontId="44" fillId="0" borderId="447" xfId="0" applyNumberFormat="1" applyFont="1" applyFill="1" applyBorder="1" applyAlignment="1" applyProtection="1">
      <alignment horizontal="center" vertical="center"/>
    </xf>
    <xf numFmtId="179" fontId="323" fillId="29" borderId="12" xfId="0" applyNumberFormat="1" applyFont="1" applyFill="1" applyBorder="1" applyAlignment="1" applyProtection="1">
      <alignment horizontal="center" vertical="center"/>
    </xf>
    <xf numFmtId="179" fontId="323" fillId="29" borderId="218" xfId="0" applyNumberFormat="1" applyFont="1" applyFill="1" applyBorder="1" applyAlignment="1" applyProtection="1">
      <alignment horizontal="center" vertical="center"/>
    </xf>
    <xf numFmtId="179" fontId="324" fillId="29" borderId="12" xfId="0" applyNumberFormat="1" applyFont="1" applyFill="1" applyBorder="1" applyAlignment="1" applyProtection="1">
      <alignment horizontal="center" vertical="center"/>
    </xf>
    <xf numFmtId="179" fontId="324" fillId="29" borderId="218" xfId="0" applyNumberFormat="1" applyFont="1" applyFill="1" applyBorder="1" applyAlignment="1" applyProtection="1">
      <alignment horizontal="center" vertical="center"/>
    </xf>
    <xf numFmtId="0" fontId="147" fillId="0" borderId="265" xfId="0" applyFont="1" applyFill="1" applyBorder="1" applyAlignment="1" applyProtection="1">
      <alignment horizontal="center" vertical="center"/>
      <protection locked="0"/>
    </xf>
    <xf numFmtId="177" fontId="87" fillId="0" borderId="306" xfId="0" applyNumberFormat="1" applyFont="1" applyFill="1" applyBorder="1" applyAlignment="1" applyProtection="1">
      <alignment horizontal="center" vertical="center"/>
    </xf>
    <xf numFmtId="0" fontId="37" fillId="0" borderId="0" xfId="0" applyFont="1" applyFill="1" applyAlignment="1">
      <alignment vertical="center"/>
    </xf>
    <xf numFmtId="0" fontId="147" fillId="0" borderId="311" xfId="0" applyFont="1" applyFill="1" applyBorder="1" applyAlignment="1" applyProtection="1">
      <alignment horizontal="center" vertical="center"/>
      <protection locked="0"/>
    </xf>
    <xf numFmtId="177" fontId="147" fillId="0" borderId="290" xfId="0" applyNumberFormat="1" applyFont="1" applyFill="1" applyBorder="1" applyAlignment="1">
      <alignment horizontal="center" vertical="center"/>
    </xf>
    <xf numFmtId="179" fontId="147" fillId="0" borderId="219" xfId="0" applyNumberFormat="1" applyFont="1" applyFill="1" applyBorder="1" applyAlignment="1">
      <alignment horizontal="center" vertical="center"/>
    </xf>
    <xf numFmtId="179" fontId="147" fillId="0" borderId="42" xfId="0" applyNumberFormat="1" applyFont="1" applyFill="1" applyBorder="1" applyAlignment="1" applyProtection="1">
      <alignment horizontal="center" vertical="center"/>
      <protection locked="0"/>
    </xf>
    <xf numFmtId="177" fontId="147" fillId="0" borderId="306" xfId="0" applyNumberFormat="1" applyFont="1" applyFill="1" applyBorder="1" applyAlignment="1">
      <alignment horizontal="center" vertical="center"/>
    </xf>
    <xf numFmtId="0" fontId="40" fillId="24" borderId="436" xfId="0" applyFont="1" applyFill="1" applyBorder="1" applyAlignment="1">
      <alignment horizontal="center" wrapText="1"/>
    </xf>
    <xf numFmtId="0" fontId="0" fillId="0" borderId="0" xfId="0" applyAlignment="1">
      <alignment vertical="center"/>
    </xf>
    <xf numFmtId="179" fontId="44" fillId="0" borderId="281" xfId="0" applyNumberFormat="1" applyFont="1" applyBorder="1" applyAlignment="1">
      <alignment horizontal="center" vertical="center"/>
    </xf>
    <xf numFmtId="179" fontId="44" fillId="0" borderId="0" xfId="0" applyNumberFormat="1" applyFont="1" applyAlignment="1">
      <alignment horizontal="center" vertical="center"/>
    </xf>
    <xf numFmtId="179" fontId="44" fillId="0" borderId="281" xfId="0" applyNumberFormat="1" applyFont="1" applyBorder="1" applyAlignment="1">
      <alignment horizontal="center" vertical="center"/>
    </xf>
    <xf numFmtId="179" fontId="44" fillId="0" borderId="28" xfId="0" applyNumberFormat="1" applyFont="1" applyFill="1" applyBorder="1" applyAlignment="1">
      <alignment horizontal="center" vertical="center"/>
    </xf>
    <xf numFmtId="179" fontId="44" fillId="0" borderId="10" xfId="0" applyNumberFormat="1" applyFont="1" applyFill="1" applyBorder="1" applyAlignment="1">
      <alignment horizontal="center" vertical="center"/>
    </xf>
    <xf numFmtId="179" fontId="44" fillId="0" borderId="266" xfId="0" applyNumberFormat="1" applyFont="1" applyFill="1" applyBorder="1" applyAlignment="1">
      <alignment horizontal="center" vertical="center"/>
    </xf>
    <xf numFmtId="0" fontId="180" fillId="0" borderId="0" xfId="0" applyFont="1" applyFill="1" applyBorder="1" applyAlignment="1">
      <alignment horizontal="left" vertical="center"/>
    </xf>
    <xf numFmtId="49" fontId="53" fillId="0" borderId="0" xfId="0" quotePrefix="1" applyNumberFormat="1" applyFont="1" applyFill="1" applyBorder="1" applyAlignment="1" applyProtection="1">
      <alignment horizontal="center" vertical="center"/>
    </xf>
    <xf numFmtId="179" fontId="53" fillId="0" borderId="0" xfId="0" applyNumberFormat="1" applyFont="1" applyFill="1" applyBorder="1" applyAlignment="1">
      <alignment horizontal="center" vertical="center"/>
    </xf>
    <xf numFmtId="177" fontId="175" fillId="50" borderId="436" xfId="0" applyNumberFormat="1" applyFont="1" applyFill="1" applyBorder="1" applyAlignment="1" applyProtection="1">
      <alignment horizontal="center" vertical="center"/>
    </xf>
    <xf numFmtId="194" fontId="175" fillId="50" borderId="12" xfId="0" applyNumberFormat="1" applyFont="1" applyFill="1" applyBorder="1" applyAlignment="1" applyProtection="1">
      <alignment horizontal="center" vertical="center" shrinkToFit="1"/>
    </xf>
    <xf numFmtId="179" fontId="161" fillId="0" borderId="437" xfId="0" applyNumberFormat="1" applyFont="1" applyFill="1" applyBorder="1" applyAlignment="1" applyProtection="1">
      <alignment horizontal="center" vertical="center"/>
      <protection locked="0"/>
    </xf>
    <xf numFmtId="179" fontId="161" fillId="0" borderId="438" xfId="0" applyNumberFormat="1" applyFont="1" applyFill="1" applyBorder="1" applyAlignment="1" applyProtection="1">
      <alignment horizontal="center" vertical="center"/>
      <protection locked="0"/>
    </xf>
    <xf numFmtId="0" fontId="118" fillId="45" borderId="271" xfId="0" applyFont="1" applyFill="1" applyBorder="1" applyAlignment="1" applyProtection="1">
      <alignment horizontal="center" vertical="center" shrinkToFit="1"/>
      <protection locked="0"/>
    </xf>
    <xf numFmtId="0" fontId="118" fillId="45" borderId="265" xfId="0" quotePrefix="1" applyFont="1" applyFill="1" applyBorder="1" applyAlignment="1" applyProtection="1">
      <alignment horizontal="center" vertical="center" shrinkToFit="1"/>
      <protection locked="0"/>
    </xf>
    <xf numFmtId="179" fontId="310" fillId="45" borderId="253" xfId="0" applyNumberFormat="1" applyFont="1" applyFill="1" applyBorder="1" applyAlignment="1">
      <alignment horizontal="center" vertical="center" shrinkToFit="1"/>
    </xf>
    <xf numFmtId="179" fontId="310" fillId="45" borderId="204" xfId="0" applyNumberFormat="1" applyFont="1" applyFill="1" applyBorder="1" applyAlignment="1">
      <alignment horizontal="center" vertical="center" shrinkToFit="1"/>
    </xf>
    <xf numFmtId="179" fontId="310" fillId="45" borderId="255" xfId="0" applyNumberFormat="1" applyFont="1" applyFill="1" applyBorder="1" applyAlignment="1">
      <alignment horizontal="center" vertical="center" shrinkToFit="1"/>
    </xf>
    <xf numFmtId="179" fontId="310" fillId="45" borderId="266" xfId="0" applyNumberFormat="1" applyFont="1" applyFill="1" applyBorder="1" applyAlignment="1">
      <alignment horizontal="center" vertical="center" shrinkToFit="1"/>
    </xf>
    <xf numFmtId="179" fontId="310" fillId="45" borderId="338" xfId="0" applyNumberFormat="1" applyFont="1" applyFill="1" applyBorder="1" applyAlignment="1">
      <alignment horizontal="center" vertical="center" shrinkToFit="1"/>
    </xf>
    <xf numFmtId="179" fontId="310" fillId="45" borderId="203" xfId="0" applyNumberFormat="1" applyFont="1" applyFill="1" applyBorder="1" applyAlignment="1">
      <alignment horizontal="center" vertical="center" shrinkToFit="1"/>
    </xf>
    <xf numFmtId="179" fontId="310" fillId="45" borderId="340" xfId="0" applyNumberFormat="1" applyFont="1" applyFill="1" applyBorder="1" applyAlignment="1">
      <alignment horizontal="center" vertical="center"/>
    </xf>
    <xf numFmtId="179" fontId="310" fillId="45" borderId="254" xfId="0" applyNumberFormat="1" applyFont="1" applyFill="1" applyBorder="1" applyAlignment="1">
      <alignment horizontal="center" vertical="center"/>
    </xf>
    <xf numFmtId="179" fontId="310" fillId="45" borderId="255" xfId="0" applyNumberFormat="1" applyFont="1" applyFill="1" applyBorder="1" applyAlignment="1">
      <alignment horizontal="center" vertical="center"/>
    </xf>
    <xf numFmtId="179" fontId="310" fillId="45" borderId="203" xfId="0" applyNumberFormat="1" applyFont="1" applyFill="1" applyBorder="1" applyAlignment="1">
      <alignment horizontal="center" vertical="center"/>
    </xf>
    <xf numFmtId="179" fontId="310" fillId="45" borderId="337" xfId="0" applyNumberFormat="1" applyFont="1" applyFill="1" applyBorder="1" applyAlignment="1">
      <alignment horizontal="center" vertical="center"/>
    </xf>
    <xf numFmtId="179" fontId="310" fillId="45" borderId="336" xfId="0" applyNumberFormat="1" applyFont="1" applyFill="1" applyBorder="1" applyAlignment="1">
      <alignment horizontal="center" vertical="center"/>
    </xf>
    <xf numFmtId="179" fontId="310" fillId="45" borderId="211" xfId="0" applyNumberFormat="1" applyFont="1" applyFill="1" applyBorder="1" applyAlignment="1">
      <alignment horizontal="center" vertical="center"/>
    </xf>
    <xf numFmtId="179" fontId="310" fillId="45" borderId="339" xfId="0" applyNumberFormat="1" applyFont="1" applyFill="1" applyBorder="1" applyAlignment="1">
      <alignment horizontal="center" vertical="center"/>
    </xf>
    <xf numFmtId="179" fontId="310" fillId="45" borderId="338" xfId="0" applyNumberFormat="1" applyFont="1" applyFill="1" applyBorder="1" applyAlignment="1">
      <alignment horizontal="center" vertical="center"/>
    </xf>
    <xf numFmtId="179" fontId="310" fillId="45" borderId="253" xfId="0" applyNumberFormat="1" applyFont="1" applyFill="1" applyBorder="1" applyAlignment="1">
      <alignment horizontal="center" vertical="center"/>
    </xf>
    <xf numFmtId="179" fontId="310" fillId="45" borderId="204" xfId="0" applyNumberFormat="1" applyFont="1" applyFill="1" applyBorder="1" applyAlignment="1">
      <alignment horizontal="center" vertical="center"/>
    </xf>
    <xf numFmtId="177" fontId="44" fillId="0" borderId="219" xfId="0" applyNumberFormat="1" applyFont="1" applyFill="1" applyBorder="1" applyAlignment="1" applyProtection="1">
      <alignment horizontal="center" vertical="center"/>
    </xf>
    <xf numFmtId="177" fontId="44" fillId="0" borderId="218" xfId="0" applyNumberFormat="1" applyFont="1" applyFill="1" applyBorder="1" applyAlignment="1" applyProtection="1">
      <alignment horizontal="center" vertical="center"/>
    </xf>
    <xf numFmtId="177" fontId="44" fillId="0" borderId="290" xfId="0" applyNumberFormat="1" applyFont="1" applyFill="1" applyBorder="1" applyAlignment="1" applyProtection="1">
      <alignment horizontal="center" vertical="center"/>
    </xf>
    <xf numFmtId="0" fontId="40" fillId="50" borderId="311" xfId="0" applyFont="1" applyFill="1" applyBorder="1" applyAlignment="1" applyProtection="1">
      <alignment horizontal="center" vertical="center"/>
      <protection locked="0"/>
    </xf>
    <xf numFmtId="0" fontId="44" fillId="50" borderId="265" xfId="0" applyFont="1" applyFill="1" applyBorder="1" applyAlignment="1" applyProtection="1">
      <alignment horizontal="center" vertical="center"/>
      <protection locked="0"/>
    </xf>
    <xf numFmtId="177" fontId="147" fillId="0" borderId="311" xfId="0" applyNumberFormat="1" applyFont="1" applyBorder="1" applyAlignment="1">
      <alignment horizontal="center" vertical="center"/>
    </xf>
    <xf numFmtId="177" fontId="0" fillId="49" borderId="281" xfId="0" applyNumberFormat="1" applyFont="1" applyFill="1" applyBorder="1" applyAlignment="1">
      <alignment horizontal="center" vertical="center"/>
    </xf>
    <xf numFmtId="0" fontId="158" fillId="0" borderId="311" xfId="0" applyFont="1" applyBorder="1" applyAlignment="1" applyProtection="1">
      <alignment horizontal="center" vertical="center" shrinkToFit="1"/>
      <protection locked="0"/>
    </xf>
    <xf numFmtId="0" fontId="44" fillId="0" borderId="218" xfId="0" quotePrefix="1" applyFont="1" applyBorder="1" applyAlignment="1" applyProtection="1">
      <alignment horizontal="center" vertical="center"/>
      <protection locked="0"/>
    </xf>
    <xf numFmtId="194" fontId="172" fillId="49" borderId="265" xfId="0" applyNumberFormat="1" applyFont="1" applyFill="1" applyBorder="1" applyAlignment="1">
      <alignment horizontal="center" vertical="center"/>
    </xf>
    <xf numFmtId="177" fontId="147" fillId="0" borderId="219" xfId="0" applyNumberFormat="1" applyFont="1" applyFill="1" applyBorder="1" applyAlignment="1" applyProtection="1">
      <alignment horizontal="center" vertical="center"/>
    </xf>
    <xf numFmtId="177" fontId="159" fillId="41" borderId="12" xfId="0" applyNumberFormat="1" applyFont="1" applyFill="1" applyBorder="1" applyAlignment="1" applyProtection="1">
      <alignment horizontal="center" vertical="center"/>
      <protection locked="0"/>
    </xf>
    <xf numFmtId="0" fontId="158" fillId="0" borderId="0" xfId="0" applyFont="1" applyBorder="1" applyAlignment="1" applyProtection="1">
      <alignment horizontal="center" vertical="center" shrinkToFit="1"/>
      <protection locked="0"/>
    </xf>
    <xf numFmtId="0" fontId="160" fillId="0" borderId="0" xfId="0" applyFont="1" applyBorder="1" applyAlignment="1" applyProtection="1">
      <alignment horizontal="center" vertical="center" shrinkToFit="1"/>
      <protection locked="0"/>
    </xf>
    <xf numFmtId="0" fontId="180" fillId="0" borderId="0" xfId="0" applyFont="1" applyFill="1" applyBorder="1" applyAlignment="1" applyProtection="1">
      <alignment horizontal="left" vertical="center"/>
      <protection locked="0"/>
    </xf>
    <xf numFmtId="0" fontId="180" fillId="38" borderId="0" xfId="0" applyFont="1" applyFill="1" applyAlignment="1">
      <alignment vertical="center"/>
    </xf>
    <xf numFmtId="177" fontId="87" fillId="0" borderId="0" xfId="0" applyNumberFormat="1" applyFont="1" applyBorder="1" applyAlignment="1">
      <alignment horizontal="center" vertical="center"/>
    </xf>
    <xf numFmtId="177" fontId="92" fillId="38" borderId="14" xfId="0" applyNumberFormat="1" applyFont="1" applyFill="1" applyBorder="1" applyAlignment="1" applyProtection="1">
      <alignment horizontal="center" vertical="center"/>
    </xf>
    <xf numFmtId="177" fontId="92" fillId="38" borderId="448" xfId="0" applyNumberFormat="1" applyFont="1" applyFill="1" applyBorder="1" applyAlignment="1" applyProtection="1">
      <alignment horizontal="center" vertical="center"/>
      <protection locked="0"/>
    </xf>
    <xf numFmtId="178" fontId="92" fillId="38" borderId="219" xfId="0" applyNumberFormat="1" applyFont="1" applyFill="1" applyBorder="1" applyAlignment="1" applyProtection="1">
      <alignment horizontal="center" vertical="center"/>
    </xf>
    <xf numFmtId="179" fontId="92" fillId="38" borderId="436" xfId="0" quotePrefix="1" applyNumberFormat="1" applyFont="1" applyFill="1" applyBorder="1" applyAlignment="1" applyProtection="1">
      <alignment horizontal="center" vertical="center"/>
    </xf>
    <xf numFmtId="179" fontId="92" fillId="38" borderId="445" xfId="0" applyNumberFormat="1" applyFont="1" applyFill="1" applyBorder="1" applyAlignment="1" applyProtection="1">
      <alignment horizontal="center" vertical="center"/>
    </xf>
    <xf numFmtId="178" fontId="92" fillId="38" borderId="53" xfId="0" quotePrefix="1" applyNumberFormat="1" applyFont="1" applyFill="1" applyBorder="1" applyAlignment="1" applyProtection="1">
      <alignment horizontal="center" vertical="center"/>
    </xf>
    <xf numFmtId="179" fontId="92" fillId="38" borderId="265" xfId="0" quotePrefix="1" applyNumberFormat="1" applyFont="1" applyFill="1" applyBorder="1" applyAlignment="1" applyProtection="1">
      <alignment horizontal="center" vertical="center"/>
      <protection locked="0"/>
    </xf>
    <xf numFmtId="177" fontId="92" fillId="38" borderId="440" xfId="0" applyNumberFormat="1" applyFont="1" applyFill="1" applyBorder="1" applyAlignment="1" applyProtection="1">
      <alignment horizontal="center" vertical="center"/>
    </xf>
    <xf numFmtId="0" fontId="92" fillId="38" borderId="12" xfId="0" applyFont="1" applyFill="1" applyBorder="1" applyAlignment="1">
      <alignment horizontal="center" vertical="center" wrapText="1"/>
    </xf>
    <xf numFmtId="178" fontId="92" fillId="38" borderId="436" xfId="0" applyNumberFormat="1" applyFont="1" applyFill="1" applyBorder="1" applyAlignment="1" applyProtection="1">
      <alignment horizontal="center" vertical="center"/>
    </xf>
    <xf numFmtId="179" fontId="92" fillId="38" borderId="265" xfId="0" applyNumberFormat="1" applyFont="1" applyFill="1" applyBorder="1" applyAlignment="1" applyProtection="1">
      <alignment horizontal="center" vertical="center"/>
      <protection locked="0"/>
    </xf>
    <xf numFmtId="179" fontId="92" fillId="38" borderId="440" xfId="0" applyNumberFormat="1" applyFont="1" applyFill="1" applyBorder="1" applyAlignment="1" applyProtection="1">
      <alignment horizontal="center" vertical="center"/>
      <protection locked="0"/>
    </xf>
    <xf numFmtId="177" fontId="92" fillId="0" borderId="14" xfId="0" applyNumberFormat="1" applyFont="1" applyFill="1" applyBorder="1" applyAlignment="1" applyProtection="1">
      <alignment horizontal="center" vertical="center"/>
    </xf>
    <xf numFmtId="177" fontId="92" fillId="0" borderId="448" xfId="0" applyNumberFormat="1" applyFont="1" applyFill="1" applyBorder="1" applyAlignment="1" applyProtection="1">
      <alignment horizontal="center" vertical="center"/>
      <protection locked="0"/>
    </xf>
    <xf numFmtId="178" fontId="92" fillId="0" borderId="219" xfId="0" applyNumberFormat="1" applyFont="1" applyFill="1" applyBorder="1" applyAlignment="1" applyProtection="1">
      <alignment horizontal="center" vertical="center"/>
    </xf>
    <xf numFmtId="179" fontId="326" fillId="0" borderId="436" xfId="0" quotePrefix="1" applyNumberFormat="1" applyFont="1" applyFill="1" applyBorder="1" applyAlignment="1" applyProtection="1">
      <alignment horizontal="center" vertical="center"/>
    </xf>
    <xf numFmtId="179" fontId="92" fillId="0" borderId="445" xfId="0" applyNumberFormat="1" applyFont="1" applyFill="1" applyBorder="1" applyAlignment="1" applyProtection="1">
      <alignment horizontal="center" vertical="center"/>
    </xf>
    <xf numFmtId="178" fontId="92" fillId="0" borderId="53" xfId="0" quotePrefix="1" applyNumberFormat="1" applyFont="1" applyFill="1" applyBorder="1" applyAlignment="1" applyProtection="1">
      <alignment horizontal="center" vertical="center"/>
    </xf>
    <xf numFmtId="179" fontId="92" fillId="0" borderId="265" xfId="0" quotePrefix="1" applyNumberFormat="1" applyFont="1" applyFill="1" applyBorder="1" applyAlignment="1" applyProtection="1">
      <alignment horizontal="center" vertical="center"/>
      <protection locked="0"/>
    </xf>
    <xf numFmtId="177" fontId="92" fillId="0" borderId="440" xfId="0" applyNumberFormat="1" applyFont="1" applyFill="1" applyBorder="1" applyAlignment="1" applyProtection="1">
      <alignment horizontal="center" vertical="center"/>
    </xf>
    <xf numFmtId="0" fontId="92" fillId="0" borderId="12" xfId="0" applyFont="1" applyFill="1" applyBorder="1" applyAlignment="1">
      <alignment horizontal="center" vertical="center" wrapText="1"/>
    </xf>
    <xf numFmtId="178" fontId="92" fillId="0" borderId="436" xfId="0" applyNumberFormat="1" applyFont="1" applyFill="1" applyBorder="1" applyAlignment="1" applyProtection="1">
      <alignment horizontal="center" vertical="center"/>
    </xf>
    <xf numFmtId="179" fontId="92" fillId="0" borderId="440" xfId="0" applyNumberFormat="1" applyFont="1" applyFill="1" applyBorder="1" applyAlignment="1" applyProtection="1">
      <alignment horizontal="center" vertical="center"/>
      <protection locked="0"/>
    </xf>
    <xf numFmtId="179" fontId="92" fillId="0" borderId="436" xfId="0" quotePrefix="1" applyNumberFormat="1" applyFont="1" applyFill="1" applyBorder="1" applyAlignment="1" applyProtection="1">
      <alignment horizontal="center" vertical="center"/>
    </xf>
    <xf numFmtId="179" fontId="326" fillId="0" borderId="445" xfId="0" applyNumberFormat="1" applyFont="1" applyFill="1" applyBorder="1" applyAlignment="1" applyProtection="1">
      <alignment horizontal="center" vertical="center"/>
    </xf>
    <xf numFmtId="179" fontId="326" fillId="0" borderId="265" xfId="0" quotePrefix="1" applyNumberFormat="1" applyFont="1" applyFill="1" applyBorder="1" applyAlignment="1" applyProtection="1">
      <alignment horizontal="center" vertical="center"/>
      <protection locked="0"/>
    </xf>
    <xf numFmtId="179" fontId="92" fillId="0" borderId="265" xfId="0" applyNumberFormat="1" applyFont="1" applyFill="1" applyBorder="1" applyAlignment="1" applyProtection="1">
      <alignment horizontal="center" vertical="center"/>
      <protection locked="0"/>
    </xf>
    <xf numFmtId="0" fontId="92" fillId="38" borderId="265" xfId="1019" applyFont="1" applyFill="1" applyBorder="1" applyAlignment="1" applyProtection="1">
      <alignment horizontal="center" vertical="center"/>
      <protection locked="0"/>
    </xf>
    <xf numFmtId="0" fontId="48" fillId="0" borderId="311" xfId="1019" applyFont="1" applyFill="1" applyBorder="1" applyAlignment="1" applyProtection="1">
      <alignment horizontal="center" vertical="center" shrinkToFit="1"/>
      <protection locked="0"/>
    </xf>
    <xf numFmtId="0" fontId="92" fillId="0" borderId="265" xfId="1019" applyFont="1" applyFill="1" applyBorder="1" applyAlignment="1" applyProtection="1">
      <alignment horizontal="center" vertical="center"/>
      <protection locked="0"/>
    </xf>
    <xf numFmtId="0" fontId="48" fillId="38" borderId="311" xfId="1019" applyFont="1" applyFill="1" applyBorder="1" applyAlignment="1" applyProtection="1">
      <alignment horizontal="center" vertical="center" shrinkToFit="1"/>
      <protection locked="0"/>
    </xf>
    <xf numFmtId="194" fontId="92" fillId="0" borderId="448" xfId="0" applyNumberFormat="1" applyFont="1" applyFill="1" applyBorder="1" applyAlignment="1" applyProtection="1">
      <alignment horizontal="center" vertical="center"/>
    </xf>
    <xf numFmtId="194" fontId="92" fillId="38" borderId="448" xfId="0" applyNumberFormat="1" applyFont="1" applyFill="1" applyBorder="1" applyAlignment="1" applyProtection="1">
      <alignment horizontal="center" vertical="center"/>
    </xf>
    <xf numFmtId="177" fontId="327" fillId="84" borderId="310" xfId="0" applyNumberFormat="1" applyFont="1" applyFill="1" applyBorder="1" applyAlignment="1" applyProtection="1">
      <alignment horizontal="center" vertical="center"/>
    </xf>
    <xf numFmtId="177" fontId="327" fillId="84" borderId="12" xfId="0" applyNumberFormat="1" applyFont="1" applyFill="1" applyBorder="1" applyAlignment="1" applyProtection="1">
      <alignment horizontal="center" vertical="center"/>
      <protection locked="0"/>
    </xf>
    <xf numFmtId="179" fontId="327" fillId="84" borderId="55" xfId="0" applyNumberFormat="1" applyFont="1" applyFill="1" applyBorder="1" applyAlignment="1" applyProtection="1">
      <alignment horizontal="center" vertical="center"/>
    </xf>
    <xf numFmtId="179" fontId="327" fillId="84" borderId="251" xfId="0" applyNumberFormat="1" applyFont="1" applyFill="1" applyBorder="1" applyAlignment="1" applyProtection="1">
      <alignment horizontal="center" vertical="center"/>
      <protection locked="0"/>
    </xf>
    <xf numFmtId="177" fontId="327" fillId="84" borderId="219" xfId="0" applyNumberFormat="1" applyFont="1" applyFill="1" applyBorder="1" applyAlignment="1" applyProtection="1">
      <alignment horizontal="center" vertical="center"/>
    </xf>
    <xf numFmtId="179" fontId="175" fillId="50" borderId="437" xfId="0" applyNumberFormat="1" applyFont="1" applyFill="1" applyBorder="1" applyAlignment="1" applyProtection="1">
      <alignment horizontal="center" vertical="center"/>
      <protection locked="0"/>
    </xf>
    <xf numFmtId="179" fontId="175" fillId="50" borderId="438" xfId="0" applyNumberFormat="1" applyFont="1" applyFill="1" applyBorder="1" applyAlignment="1" applyProtection="1">
      <alignment horizontal="center" vertical="center"/>
      <protection locked="0"/>
    </xf>
    <xf numFmtId="177" fontId="175" fillId="50" borderId="90" xfId="0" applyNumberFormat="1" applyFont="1" applyFill="1" applyBorder="1" applyAlignment="1" applyProtection="1">
      <alignment horizontal="center" vertical="center"/>
      <protection locked="0"/>
    </xf>
    <xf numFmtId="179" fontId="175" fillId="50" borderId="53" xfId="0" applyNumberFormat="1" applyFont="1" applyFill="1" applyBorder="1" applyAlignment="1" applyProtection="1">
      <alignment horizontal="center" vertical="center"/>
    </xf>
    <xf numFmtId="0" fontId="39" fillId="0" borderId="0" xfId="0" applyFont="1" applyAlignment="1">
      <alignment horizontal="left" vertical="center"/>
    </xf>
    <xf numFmtId="179" fontId="53" fillId="0" borderId="331" xfId="0" applyNumberFormat="1" applyFont="1" applyFill="1" applyBorder="1" applyAlignment="1">
      <alignment horizontal="center" vertical="center" shrinkToFit="1"/>
    </xf>
    <xf numFmtId="179" fontId="175" fillId="50" borderId="436" xfId="0" applyNumberFormat="1" applyFont="1" applyFill="1" applyBorder="1" applyAlignment="1" applyProtection="1">
      <alignment horizontal="center" vertical="center"/>
    </xf>
    <xf numFmtId="177" fontId="175" fillId="50" borderId="13" xfId="0" applyNumberFormat="1" applyFont="1" applyFill="1" applyBorder="1" applyAlignment="1" applyProtection="1">
      <alignment horizontal="center" vertical="center"/>
      <protection locked="0"/>
    </xf>
    <xf numFmtId="177" fontId="53" fillId="0" borderId="461" xfId="0" applyNumberFormat="1" applyFont="1" applyFill="1" applyBorder="1" applyAlignment="1">
      <alignment horizontal="center" vertical="center"/>
    </xf>
    <xf numFmtId="177" fontId="201" fillId="0" borderId="291" xfId="0" applyNumberFormat="1" applyFont="1" applyFill="1" applyBorder="1" applyAlignment="1">
      <alignment horizontal="center" vertical="center"/>
    </xf>
    <xf numFmtId="177" fontId="201" fillId="0" borderId="311" xfId="0" applyNumberFormat="1" applyFont="1" applyFill="1" applyBorder="1" applyAlignment="1">
      <alignment horizontal="center" vertical="center"/>
    </xf>
    <xf numFmtId="177" fontId="117" fillId="0" borderId="461" xfId="0" applyNumberFormat="1" applyFont="1" applyFill="1" applyBorder="1" applyAlignment="1">
      <alignment horizontal="center" vertical="center"/>
    </xf>
    <xf numFmtId="177" fontId="117" fillId="0" borderId="311" xfId="0" applyNumberFormat="1" applyFont="1" applyFill="1" applyBorder="1" applyAlignment="1">
      <alignment horizontal="center" vertical="center"/>
    </xf>
    <xf numFmtId="177" fontId="53" fillId="0" borderId="311" xfId="0" applyNumberFormat="1" applyFont="1" applyFill="1" applyBorder="1" applyAlignment="1">
      <alignment horizontal="center" vertical="center"/>
    </xf>
    <xf numFmtId="177" fontId="201" fillId="0" borderId="461" xfId="0" applyNumberFormat="1" applyFont="1" applyFill="1" applyBorder="1" applyAlignment="1">
      <alignment horizontal="center" vertical="center"/>
    </xf>
    <xf numFmtId="177" fontId="117" fillId="0" borderId="191" xfId="0" applyNumberFormat="1" applyFont="1" applyFill="1" applyBorder="1" applyAlignment="1">
      <alignment horizontal="center" vertical="center"/>
    </xf>
    <xf numFmtId="177" fontId="117" fillId="0" borderId="190" xfId="0" applyNumberFormat="1" applyFont="1" applyFill="1" applyBorder="1" applyAlignment="1">
      <alignment horizontal="center" vertical="center"/>
    </xf>
    <xf numFmtId="177" fontId="53" fillId="0" borderId="291" xfId="0" applyNumberFormat="1" applyFont="1" applyFill="1" applyBorder="1" applyAlignment="1">
      <alignment horizontal="center" vertical="center"/>
    </xf>
    <xf numFmtId="177" fontId="53" fillId="0" borderId="311" xfId="0" applyNumberFormat="1" applyFont="1" applyBorder="1" applyAlignment="1">
      <alignment horizontal="center" vertical="center"/>
    </xf>
    <xf numFmtId="177" fontId="53" fillId="0" borderId="191" xfId="0" applyNumberFormat="1" applyFont="1" applyFill="1" applyBorder="1" applyAlignment="1">
      <alignment horizontal="center" vertical="center"/>
    </xf>
    <xf numFmtId="177" fontId="53" fillId="0" borderId="190" xfId="0" applyNumberFormat="1" applyFont="1" applyFill="1" applyBorder="1" applyAlignment="1">
      <alignment horizontal="center" vertical="center"/>
    </xf>
    <xf numFmtId="0" fontId="44" fillId="0" borderId="0" xfId="0" applyFont="1" applyBorder="1" applyAlignment="1">
      <alignment vertical="center"/>
    </xf>
    <xf numFmtId="0" fontId="87" fillId="0" borderId="0" xfId="0" applyFont="1" applyFill="1" applyBorder="1" applyAlignment="1" applyProtection="1">
      <alignment horizontal="center" vertical="center"/>
      <protection locked="0"/>
    </xf>
    <xf numFmtId="0" fontId="87" fillId="0" borderId="463" xfId="1019" applyFont="1" applyFill="1" applyBorder="1" applyAlignment="1" applyProtection="1">
      <alignment horizontal="center" vertical="center"/>
      <protection locked="0"/>
    </xf>
    <xf numFmtId="179" fontId="87" fillId="0" borderId="464" xfId="0" applyNumberFormat="1" applyFont="1" applyFill="1" applyBorder="1" applyAlignment="1" applyProtection="1">
      <alignment horizontal="center" vertical="center"/>
    </xf>
    <xf numFmtId="179" fontId="87" fillId="0" borderId="465" xfId="0" applyNumberFormat="1" applyFont="1" applyFill="1" applyBorder="1" applyAlignment="1" applyProtection="1">
      <alignment horizontal="center" vertical="center"/>
      <protection locked="0"/>
    </xf>
    <xf numFmtId="179" fontId="87" fillId="40" borderId="464" xfId="0" applyNumberFormat="1" applyFont="1" applyFill="1" applyBorder="1" applyAlignment="1" applyProtection="1">
      <alignment horizontal="center" vertical="center"/>
    </xf>
    <xf numFmtId="0" fontId="87" fillId="0" borderId="463" xfId="0" applyNumberFormat="1" applyFont="1" applyFill="1" applyBorder="1" applyAlignment="1" applyProtection="1">
      <alignment horizontal="center" vertical="center"/>
      <protection locked="0"/>
    </xf>
    <xf numFmtId="185" fontId="87" fillId="0" borderId="463" xfId="0" applyNumberFormat="1" applyFont="1" applyFill="1" applyBorder="1" applyAlignment="1" applyProtection="1">
      <alignment horizontal="center" vertical="center"/>
      <protection locked="0"/>
    </xf>
    <xf numFmtId="179" fontId="266" fillId="49" borderId="438" xfId="0" applyNumberFormat="1" applyFont="1" applyFill="1" applyBorder="1" applyAlignment="1" applyProtection="1">
      <alignment horizontal="center" vertical="center"/>
      <protection locked="0"/>
    </xf>
    <xf numFmtId="179" fontId="266" fillId="49" borderId="439" xfId="0" applyNumberFormat="1" applyFont="1" applyFill="1" applyBorder="1" applyAlignment="1" applyProtection="1">
      <alignment horizontal="center" vertical="center"/>
      <protection locked="0"/>
    </xf>
    <xf numFmtId="177" fontId="266" fillId="0" borderId="291" xfId="0" applyNumberFormat="1" applyFont="1" applyFill="1" applyBorder="1" applyAlignment="1" applyProtection="1">
      <alignment horizontal="center" vertical="center"/>
    </xf>
    <xf numFmtId="177" fontId="266" fillId="49" borderId="436" xfId="0" applyNumberFormat="1" applyFont="1" applyFill="1" applyBorder="1" applyAlignment="1" applyProtection="1">
      <alignment horizontal="center" vertical="center"/>
    </xf>
    <xf numFmtId="177" fontId="266" fillId="49" borderId="13" xfId="0" applyNumberFormat="1" applyFont="1" applyFill="1" applyBorder="1" applyAlignment="1" applyProtection="1">
      <alignment horizontal="center" vertical="center"/>
      <protection locked="0"/>
    </xf>
    <xf numFmtId="179" fontId="266" fillId="49" borderId="13" xfId="0" applyNumberFormat="1" applyFont="1" applyFill="1" applyBorder="1" applyAlignment="1" applyProtection="1">
      <alignment horizontal="center" vertical="center"/>
      <protection locked="0"/>
    </xf>
    <xf numFmtId="177" fontId="266" fillId="0" borderId="28" xfId="0" applyNumberFormat="1" applyFont="1" applyFill="1" applyBorder="1" applyAlignment="1">
      <alignment horizontal="center" vertical="center" wrapText="1"/>
    </xf>
    <xf numFmtId="0" fontId="266" fillId="0" borderId="12" xfId="0" applyFont="1" applyFill="1" applyBorder="1" applyAlignment="1">
      <alignment horizontal="center" vertical="center" wrapText="1"/>
    </xf>
    <xf numFmtId="177" fontId="266" fillId="0" borderId="218" xfId="0" applyNumberFormat="1" applyFont="1" applyFill="1" applyBorder="1" applyAlignment="1">
      <alignment horizontal="center" vertical="center" wrapText="1"/>
    </xf>
    <xf numFmtId="177" fontId="266" fillId="0" borderId="461" xfId="0" applyNumberFormat="1" applyFont="1" applyFill="1" applyBorder="1" applyAlignment="1">
      <alignment horizontal="center" vertical="center"/>
    </xf>
    <xf numFmtId="177" fontId="266" fillId="0" borderId="311" xfId="0" applyNumberFormat="1" applyFont="1" applyFill="1" applyBorder="1" applyAlignment="1">
      <alignment horizontal="center" vertical="center"/>
    </xf>
    <xf numFmtId="177" fontId="266" fillId="0" borderId="191" xfId="0" applyNumberFormat="1" applyFont="1" applyFill="1" applyBorder="1" applyAlignment="1">
      <alignment horizontal="center" vertical="center"/>
    </xf>
    <xf numFmtId="177" fontId="266" fillId="0" borderId="190" xfId="0" applyNumberFormat="1" applyFont="1" applyFill="1" applyBorder="1" applyAlignment="1">
      <alignment horizontal="center" vertical="center"/>
    </xf>
    <xf numFmtId="0" fontId="187" fillId="0" borderId="311" xfId="0" applyFont="1" applyFill="1" applyBorder="1" applyAlignment="1">
      <alignment vertical="center"/>
    </xf>
    <xf numFmtId="0" fontId="158" fillId="0" borderId="311" xfId="0" applyFont="1" applyFill="1" applyBorder="1" applyAlignment="1" applyProtection="1">
      <alignment horizontal="center" vertical="center" shrinkToFit="1"/>
      <protection locked="0"/>
    </xf>
    <xf numFmtId="0" fontId="44" fillId="0" borderId="218" xfId="0" quotePrefix="1" applyFont="1" applyFill="1" applyBorder="1" applyAlignment="1" applyProtection="1">
      <alignment horizontal="center" vertical="center"/>
      <protection locked="0"/>
    </xf>
    <xf numFmtId="0" fontId="92" fillId="77" borderId="466" xfId="0" applyFont="1" applyFill="1" applyBorder="1" applyAlignment="1" applyProtection="1">
      <alignment horizontal="center" vertical="center"/>
      <protection locked="0"/>
    </xf>
    <xf numFmtId="177" fontId="235" fillId="53" borderId="462" xfId="0" applyNumberFormat="1" applyFont="1" applyFill="1" applyBorder="1" applyAlignment="1">
      <alignment vertical="center" wrapText="1"/>
    </xf>
    <xf numFmtId="177" fontId="319" fillId="0" borderId="462" xfId="0" applyNumberFormat="1" applyFont="1" applyBorder="1" applyAlignment="1">
      <alignment vertical="center" wrapText="1"/>
    </xf>
    <xf numFmtId="177" fontId="316" fillId="51" borderId="462" xfId="0" applyNumberFormat="1" applyFont="1" applyFill="1" applyBorder="1" applyAlignment="1">
      <alignment vertical="center" wrapText="1"/>
    </xf>
    <xf numFmtId="194" fontId="317" fillId="29" borderId="461" xfId="0" applyNumberFormat="1" applyFont="1" applyFill="1" applyBorder="1" applyAlignment="1" applyProtection="1">
      <alignment horizontal="center" vertical="center"/>
    </xf>
    <xf numFmtId="179" fontId="317" fillId="41" borderId="461" xfId="0" applyNumberFormat="1" applyFont="1" applyFill="1" applyBorder="1" applyAlignment="1" applyProtection="1">
      <alignment horizontal="center" vertical="center"/>
    </xf>
    <xf numFmtId="0" fontId="41" fillId="32" borderId="483" xfId="0" applyFont="1" applyFill="1" applyBorder="1" applyAlignment="1">
      <alignment horizontal="center" vertical="center"/>
    </xf>
    <xf numFmtId="0" fontId="41" fillId="32" borderId="470" xfId="0" applyFont="1" applyFill="1" applyBorder="1" applyAlignment="1">
      <alignment horizontal="center" vertical="center"/>
    </xf>
    <xf numFmtId="0" fontId="41" fillId="32" borderId="469" xfId="0" applyFont="1" applyFill="1" applyBorder="1" applyAlignment="1">
      <alignment horizontal="center" vertical="center"/>
    </xf>
    <xf numFmtId="179" fontId="194" fillId="0" borderId="484" xfId="0" applyNumberFormat="1" applyFont="1" applyFill="1" applyBorder="1" applyAlignment="1" applyProtection="1">
      <alignment vertical="center"/>
      <protection locked="0"/>
    </xf>
    <xf numFmtId="0" fontId="186" fillId="0" borderId="484" xfId="0" applyFont="1" applyFill="1" applyBorder="1" applyAlignment="1" applyProtection="1">
      <alignment vertical="center"/>
      <protection locked="0"/>
    </xf>
    <xf numFmtId="179" fontId="147" fillId="0" borderId="255" xfId="0" applyNumberFormat="1" applyFont="1" applyBorder="1" applyAlignment="1">
      <alignment horizontal="center" vertical="center"/>
    </xf>
    <xf numFmtId="179" fontId="327" fillId="84" borderId="218" xfId="0" applyNumberFormat="1" applyFont="1" applyFill="1" applyBorder="1" applyAlignment="1" applyProtection="1">
      <alignment horizontal="center" vertical="center"/>
      <protection locked="0"/>
    </xf>
    <xf numFmtId="0" fontId="48" fillId="0" borderId="0" xfId="0" applyFont="1" applyAlignment="1">
      <alignment horizontal="center" vertical="center"/>
    </xf>
    <xf numFmtId="0" fontId="39" fillId="0" borderId="0" xfId="0" applyFont="1" applyAlignment="1">
      <alignment horizontal="center" vertical="center"/>
    </xf>
    <xf numFmtId="0" fontId="40" fillId="0" borderId="0" xfId="0" applyFont="1" applyAlignment="1">
      <alignment horizontal="center" vertical="center"/>
    </xf>
    <xf numFmtId="0" fontId="180" fillId="75" borderId="0" xfId="0" applyFont="1" applyFill="1" applyBorder="1" applyAlignment="1">
      <alignment vertical="center"/>
    </xf>
    <xf numFmtId="0" fontId="180" fillId="75" borderId="0" xfId="0" applyFont="1" applyFill="1" applyAlignment="1">
      <alignment vertical="center"/>
    </xf>
    <xf numFmtId="0" fontId="53" fillId="0" borderId="436" xfId="0" applyFont="1" applyFill="1" applyBorder="1" applyAlignment="1" applyProtection="1">
      <alignment horizontal="center" vertical="center"/>
      <protection locked="0"/>
    </xf>
    <xf numFmtId="0" fontId="41" fillId="24" borderId="461" xfId="0" applyFont="1" applyFill="1" applyBorder="1" applyAlignment="1">
      <alignment horizontal="center" vertical="center"/>
    </xf>
    <xf numFmtId="0" fontId="41" fillId="24" borderId="439" xfId="0" applyFont="1" applyFill="1" applyBorder="1" applyAlignment="1">
      <alignment horizontal="center" vertical="center" shrinkToFit="1"/>
    </xf>
    <xf numFmtId="177" fontId="53" fillId="0" borderId="12" xfId="0" applyNumberFormat="1" applyFont="1" applyFill="1" applyBorder="1" applyAlignment="1" applyProtection="1">
      <alignment horizontal="center" vertical="center"/>
      <protection locked="0"/>
    </xf>
    <xf numFmtId="179" fontId="53" fillId="0" borderId="10" xfId="0" applyNumberFormat="1" applyFont="1" applyFill="1" applyBorder="1" applyAlignment="1" applyProtection="1">
      <alignment horizontal="center" vertical="center"/>
      <protection locked="0"/>
    </xf>
    <xf numFmtId="177" fontId="53" fillId="0" borderId="13" xfId="0" quotePrefix="1" applyNumberFormat="1" applyFont="1" applyFill="1" applyBorder="1" applyAlignment="1" applyProtection="1">
      <alignment horizontal="center" vertical="center"/>
      <protection locked="0"/>
    </xf>
    <xf numFmtId="179" fontId="53" fillId="0" borderId="10" xfId="0" applyNumberFormat="1" applyFont="1" applyFill="1" applyBorder="1" applyAlignment="1" applyProtection="1">
      <alignment horizontal="center" vertical="center"/>
    </xf>
    <xf numFmtId="179" fontId="53" fillId="49" borderId="53" xfId="0" applyNumberFormat="1" applyFont="1" applyFill="1" applyBorder="1" applyAlignment="1" applyProtection="1">
      <alignment horizontal="center" vertical="center"/>
    </xf>
    <xf numFmtId="179" fontId="53" fillId="0" borderId="13" xfId="0" applyNumberFormat="1" applyFont="1" applyFill="1" applyBorder="1" applyAlignment="1" applyProtection="1">
      <alignment horizontal="center" vertical="center"/>
    </xf>
    <xf numFmtId="0" fontId="116" fillId="75" borderId="0" xfId="0" applyFont="1" applyFill="1" applyBorder="1" applyAlignment="1" applyProtection="1">
      <alignment horizontal="center" vertical="center"/>
      <protection locked="0"/>
    </xf>
    <xf numFmtId="0" fontId="87" fillId="75" borderId="0" xfId="0" applyFont="1" applyFill="1" applyBorder="1" applyAlignment="1" applyProtection="1">
      <alignment horizontal="center" vertical="center"/>
      <protection locked="0"/>
    </xf>
    <xf numFmtId="0" fontId="87" fillId="0" borderId="481" xfId="1019" applyFont="1" applyFill="1" applyBorder="1" applyAlignment="1" applyProtection="1">
      <alignment horizontal="center" vertical="center"/>
      <protection locked="0"/>
    </xf>
    <xf numFmtId="0" fontId="133" fillId="40" borderId="481" xfId="1019" applyFont="1" applyFill="1" applyBorder="1" applyAlignment="1" applyProtection="1">
      <alignment horizontal="center" vertical="center"/>
      <protection locked="0"/>
    </xf>
    <xf numFmtId="0" fontId="87" fillId="40" borderId="463" xfId="1019" applyFont="1" applyFill="1" applyBorder="1" applyAlignment="1" applyProtection="1">
      <alignment horizontal="center" vertical="center"/>
      <protection locked="0"/>
    </xf>
    <xf numFmtId="0" fontId="44" fillId="0" borderId="338" xfId="0" applyFont="1" applyBorder="1" applyAlignment="1">
      <alignment horizontal="right" vertical="center"/>
    </xf>
    <xf numFmtId="0" fontId="39" fillId="0" borderId="0" xfId="0" applyFont="1" applyAlignment="1">
      <alignment horizontal="left" vertical="center"/>
    </xf>
    <xf numFmtId="179" fontId="44" fillId="0" borderId="312" xfId="0" applyNumberFormat="1" applyFont="1" applyFill="1" applyBorder="1" applyAlignment="1" applyProtection="1">
      <alignment horizontal="center" vertical="center"/>
      <protection locked="0"/>
    </xf>
    <xf numFmtId="179" fontId="160" fillId="0" borderId="12" xfId="0" applyNumberFormat="1" applyFont="1" applyFill="1" applyBorder="1" applyAlignment="1" applyProtection="1">
      <alignment horizontal="center" vertical="center"/>
    </xf>
    <xf numFmtId="179" fontId="160" fillId="0" borderId="219" xfId="0" applyNumberFormat="1" applyFont="1" applyFill="1" applyBorder="1" applyAlignment="1" applyProtection="1">
      <alignment horizontal="center" vertical="center"/>
    </xf>
    <xf numFmtId="179" fontId="160" fillId="0" borderId="218" xfId="0" applyNumberFormat="1" applyFont="1" applyFill="1" applyBorder="1" applyAlignment="1" applyProtection="1">
      <alignment horizontal="center" vertical="center"/>
    </xf>
    <xf numFmtId="177" fontId="328" fillId="0" borderId="291" xfId="0" applyNumberFormat="1" applyFont="1" applyFill="1" applyBorder="1" applyAlignment="1" applyProtection="1">
      <alignment horizontal="center" vertical="center"/>
    </xf>
    <xf numFmtId="177" fontId="328" fillId="0" borderId="306" xfId="0" applyNumberFormat="1" applyFont="1" applyFill="1" applyBorder="1" applyAlignment="1" applyProtection="1">
      <alignment horizontal="center" vertical="center"/>
    </xf>
    <xf numFmtId="179" fontId="180" fillId="0" borderId="0" xfId="0" applyNumberFormat="1" applyFont="1" applyFill="1" applyBorder="1" applyAlignment="1" applyProtection="1">
      <alignment horizontal="left" vertical="center"/>
    </xf>
    <xf numFmtId="0" fontId="151" fillId="0" borderId="0" xfId="0" applyFont="1" applyBorder="1" applyAlignment="1">
      <alignment vertical="center"/>
    </xf>
    <xf numFmtId="177" fontId="207" fillId="51" borderId="122" xfId="0" applyNumberFormat="1" applyFont="1" applyFill="1" applyBorder="1" applyAlignment="1">
      <alignment horizontal="right" vertical="center"/>
    </xf>
    <xf numFmtId="177" fontId="160" fillId="51" borderId="0" xfId="0" quotePrefix="1" applyNumberFormat="1" applyFont="1" applyFill="1" applyBorder="1" applyAlignment="1">
      <alignment horizontal="center" vertical="center" wrapText="1"/>
    </xf>
    <xf numFmtId="177" fontId="207" fillId="51" borderId="123" xfId="0" applyNumberFormat="1" applyFont="1" applyFill="1" applyBorder="1" applyAlignment="1">
      <alignment horizontal="left" vertical="center"/>
    </xf>
    <xf numFmtId="0" fontId="160" fillId="41" borderId="265" xfId="0" applyFont="1" applyFill="1" applyBorder="1" applyAlignment="1" applyProtection="1">
      <alignment horizontal="center" vertical="center"/>
      <protection locked="0"/>
    </xf>
    <xf numFmtId="0" fontId="145" fillId="0" borderId="0" xfId="0" applyFont="1" applyAlignment="1">
      <alignment horizontal="left" vertical="center"/>
    </xf>
    <xf numFmtId="0" fontId="151" fillId="0" borderId="0" xfId="0" applyFont="1" applyBorder="1" applyAlignment="1">
      <alignment horizontal="left" vertical="center"/>
    </xf>
    <xf numFmtId="0" fontId="92" fillId="85" borderId="151" xfId="0" applyFont="1" applyFill="1" applyBorder="1" applyAlignment="1" applyProtection="1">
      <alignment horizontal="center" vertical="center"/>
      <protection locked="0"/>
    </xf>
    <xf numFmtId="0" fontId="109" fillId="85" borderId="265" xfId="0" applyFont="1" applyFill="1" applyBorder="1" applyAlignment="1" applyProtection="1">
      <alignment horizontal="center" vertical="center"/>
      <protection locked="0"/>
    </xf>
    <xf numFmtId="0" fontId="259" fillId="49" borderId="0" xfId="0" applyFont="1" applyFill="1" applyAlignment="1">
      <alignment vertical="center"/>
    </xf>
    <xf numFmtId="179" fontId="194" fillId="49" borderId="0" xfId="0" applyNumberFormat="1" applyFont="1" applyFill="1" applyBorder="1" applyAlignment="1" applyProtection="1">
      <alignment horizontal="left" vertical="center"/>
      <protection locked="0"/>
    </xf>
    <xf numFmtId="179" fontId="43" fillId="49" borderId="0" xfId="0" applyNumberFormat="1" applyFont="1" applyFill="1" applyBorder="1" applyAlignment="1" applyProtection="1">
      <alignment horizontal="center" vertical="center"/>
      <protection locked="0"/>
    </xf>
    <xf numFmtId="0" fontId="92" fillId="0" borderId="128" xfId="0" applyFont="1" applyBorder="1" applyAlignment="1">
      <alignment horizontal="left" vertical="center"/>
    </xf>
    <xf numFmtId="0" fontId="92" fillId="0" borderId="487" xfId="0" applyFont="1" applyBorder="1" applyAlignment="1">
      <alignment horizontal="left" vertical="center"/>
    </xf>
    <xf numFmtId="0" fontId="92" fillId="0" borderId="218" xfId="0" applyFont="1" applyBorder="1" applyAlignment="1">
      <alignment horizontal="left" vertical="center"/>
    </xf>
    <xf numFmtId="0" fontId="92" fillId="0" borderId="192" xfId="0" applyFont="1" applyBorder="1" applyAlignment="1">
      <alignment horizontal="left" vertical="center"/>
    </xf>
    <xf numFmtId="0" fontId="92" fillId="0" borderId="38" xfId="0" applyFont="1" applyBorder="1" applyAlignment="1">
      <alignment horizontal="left" vertical="center"/>
    </xf>
    <xf numFmtId="0" fontId="92" fillId="0" borderId="70" xfId="0" applyFont="1" applyBorder="1" applyAlignment="1">
      <alignment horizontal="left" vertical="center"/>
    </xf>
    <xf numFmtId="0" fontId="47" fillId="0" borderId="0" xfId="0" applyFont="1" applyFill="1"/>
    <xf numFmtId="0" fontId="47" fillId="0" borderId="0" xfId="0" applyFont="1" applyFill="1" applyAlignment="1">
      <alignment horizontal="center" vertical="center"/>
    </xf>
    <xf numFmtId="0" fontId="37" fillId="0" borderId="0" xfId="0" applyFont="1" applyFill="1"/>
    <xf numFmtId="177" fontId="310" fillId="45" borderId="290" xfId="0" applyNumberFormat="1" applyFont="1" applyFill="1" applyBorder="1" applyAlignment="1" applyProtection="1">
      <alignment horizontal="center" vertical="center"/>
    </xf>
    <xf numFmtId="177" fontId="310" fillId="45" borderId="12" xfId="0" applyNumberFormat="1" applyFont="1" applyFill="1" applyBorder="1" applyAlignment="1" applyProtection="1">
      <alignment horizontal="center" vertical="center"/>
      <protection locked="0"/>
    </xf>
    <xf numFmtId="179" fontId="310" fillId="45" borderId="218" xfId="0" applyNumberFormat="1" applyFont="1" applyFill="1" applyBorder="1" applyAlignment="1" applyProtection="1">
      <alignment horizontal="center" vertical="center"/>
    </xf>
    <xf numFmtId="179" fontId="310" fillId="45" borderId="219" xfId="0" applyNumberFormat="1" applyFont="1" applyFill="1" applyBorder="1" applyAlignment="1" applyProtection="1">
      <alignment horizontal="center" vertical="center"/>
    </xf>
    <xf numFmtId="178" fontId="310" fillId="45" borderId="254" xfId="0" applyNumberFormat="1" applyFont="1" applyFill="1" applyBorder="1" applyAlignment="1" applyProtection="1">
      <alignment horizontal="center" vertical="center"/>
    </xf>
    <xf numFmtId="178" fontId="310" fillId="45" borderId="252" xfId="0" applyNumberFormat="1" applyFont="1" applyFill="1" applyBorder="1" applyAlignment="1" applyProtection="1">
      <alignment horizontal="center" vertical="center"/>
    </xf>
    <xf numFmtId="177" fontId="310" fillId="45" borderId="218" xfId="0" applyNumberFormat="1" applyFont="1" applyFill="1" applyBorder="1" applyAlignment="1" applyProtection="1">
      <alignment horizontal="center" vertical="center"/>
    </xf>
    <xf numFmtId="179" fontId="310" fillId="45" borderId="265" xfId="0" applyNumberFormat="1" applyFont="1" applyFill="1" applyBorder="1" applyAlignment="1" applyProtection="1">
      <alignment horizontal="center" vertical="center"/>
      <protection locked="0"/>
    </xf>
    <xf numFmtId="177" fontId="310" fillId="45" borderId="205" xfId="0" applyNumberFormat="1" applyFont="1" applyFill="1" applyBorder="1" applyAlignment="1" applyProtection="1">
      <alignment horizontal="center" vertical="center"/>
    </xf>
    <xf numFmtId="177" fontId="310" fillId="45" borderId="254" xfId="0" applyNumberFormat="1" applyFont="1" applyFill="1" applyBorder="1" applyAlignment="1" applyProtection="1">
      <alignment horizontal="center" vertical="center"/>
      <protection locked="0"/>
    </xf>
    <xf numFmtId="179" fontId="310" fillId="45" borderId="42" xfId="0" applyNumberFormat="1" applyFont="1" applyFill="1" applyBorder="1" applyAlignment="1" applyProtection="1">
      <alignment horizontal="center" vertical="center"/>
      <protection locked="0"/>
    </xf>
    <xf numFmtId="177" fontId="310" fillId="45" borderId="307" xfId="0" applyNumberFormat="1" applyFont="1" applyFill="1" applyBorder="1" applyAlignment="1" applyProtection="1">
      <alignment horizontal="center" vertical="center"/>
    </xf>
    <xf numFmtId="177" fontId="166" fillId="0" borderId="307" xfId="0" applyNumberFormat="1" applyFont="1" applyFill="1" applyBorder="1" applyAlignment="1" applyProtection="1">
      <alignment horizontal="center" vertical="center"/>
    </xf>
    <xf numFmtId="0" fontId="44" fillId="0" borderId="439" xfId="0" applyFont="1" applyBorder="1" applyAlignment="1">
      <alignment vertical="center"/>
    </xf>
    <xf numFmtId="0" fontId="44" fillId="0" borderId="436" xfId="0" applyFont="1" applyBorder="1" applyAlignment="1">
      <alignment horizontal="center" vertical="center"/>
    </xf>
    <xf numFmtId="0" fontId="44" fillId="0" borderId="436" xfId="0" applyFont="1" applyBorder="1" applyAlignment="1">
      <alignment horizontal="left" vertical="center"/>
    </xf>
    <xf numFmtId="0" fontId="44" fillId="0" borderId="436" xfId="0" applyFont="1" applyBorder="1" applyAlignment="1">
      <alignment vertical="center"/>
    </xf>
    <xf numFmtId="0" fontId="134" fillId="0" borderId="436" xfId="0" applyFont="1" applyBorder="1"/>
    <xf numFmtId="0" fontId="134" fillId="0" borderId="436" xfId="0" applyFont="1" applyBorder="1" applyAlignment="1">
      <alignment horizontal="left" vertical="center"/>
    </xf>
    <xf numFmtId="0" fontId="134" fillId="0" borderId="436" xfId="0" applyFont="1" applyBorder="1" applyAlignment="1">
      <alignment horizontal="center" vertical="center"/>
    </xf>
    <xf numFmtId="0" fontId="44" fillId="0" borderId="436" xfId="0" applyFont="1" applyBorder="1"/>
    <xf numFmtId="0" fontId="44" fillId="0" borderId="447" xfId="0" applyFont="1" applyBorder="1"/>
    <xf numFmtId="0" fontId="0" fillId="0" borderId="436" xfId="0" applyBorder="1" applyAlignment="1">
      <alignment horizontal="center" vertical="center"/>
    </xf>
    <xf numFmtId="0" fontId="53" fillId="0" borderId="192" xfId="0" applyFont="1" applyFill="1" applyBorder="1" applyAlignment="1">
      <alignment horizontal="right" vertical="center"/>
    </xf>
    <xf numFmtId="0" fontId="0" fillId="0" borderId="436" xfId="0" applyBorder="1" applyAlignment="1">
      <alignment horizontal="left" vertical="center"/>
    </xf>
    <xf numFmtId="0" fontId="53" fillId="0" borderId="488" xfId="0" applyFont="1" applyFill="1" applyBorder="1" applyAlignment="1">
      <alignment horizontal="right" vertical="center"/>
    </xf>
    <xf numFmtId="0" fontId="118" fillId="86" borderId="0" xfId="0" applyFont="1" applyFill="1" applyBorder="1" applyAlignment="1" applyProtection="1">
      <alignment horizontal="left" vertical="center"/>
      <protection locked="0"/>
    </xf>
    <xf numFmtId="0" fontId="0" fillId="86" borderId="0" xfId="0" applyFill="1"/>
    <xf numFmtId="0" fontId="37" fillId="86" borderId="0" xfId="0" applyFont="1" applyFill="1" applyAlignment="1">
      <alignment vertical="center"/>
    </xf>
    <xf numFmtId="0" fontId="52" fillId="86" borderId="0" xfId="0" applyFont="1" applyFill="1" applyAlignment="1">
      <alignment horizontal="left" vertical="center" shrinkToFit="1"/>
    </xf>
    <xf numFmtId="0" fontId="92" fillId="0" borderId="0" xfId="0" applyFont="1" applyFill="1" applyBorder="1" applyAlignment="1">
      <alignment vertical="center" wrapText="1"/>
    </xf>
    <xf numFmtId="0" fontId="48" fillId="0" borderId="0" xfId="0" applyFont="1" applyFill="1" applyBorder="1" applyAlignment="1">
      <alignment horizontal="left" vertical="center"/>
    </xf>
    <xf numFmtId="0" fontId="53" fillId="0" borderId="0" xfId="0" applyFont="1" applyFill="1" applyBorder="1" applyAlignment="1" applyProtection="1">
      <alignment horizontal="left" vertical="center"/>
      <protection locked="0"/>
    </xf>
    <xf numFmtId="0" fontId="165" fillId="38" borderId="0" xfId="0" applyFont="1" applyFill="1" applyBorder="1" applyAlignment="1">
      <alignment vertical="center" wrapText="1"/>
    </xf>
    <xf numFmtId="0" fontId="165" fillId="38" borderId="0" xfId="0" applyFont="1" applyFill="1" applyBorder="1" applyAlignment="1">
      <alignment vertical="center"/>
    </xf>
    <xf numFmtId="0" fontId="48" fillId="0" borderId="0" xfId="0" applyFont="1" applyFill="1" applyAlignment="1">
      <alignment vertical="center"/>
    </xf>
    <xf numFmtId="0" fontId="92" fillId="0" borderId="43" xfId="0" applyFont="1" applyFill="1" applyBorder="1" applyAlignment="1">
      <alignment vertical="center"/>
    </xf>
    <xf numFmtId="0" fontId="92" fillId="0" borderId="57" xfId="0" applyFont="1" applyFill="1" applyBorder="1" applyAlignment="1">
      <alignment horizontal="center" vertical="center"/>
    </xf>
    <xf numFmtId="0" fontId="92" fillId="0" borderId="57" xfId="0" applyFont="1" applyFill="1" applyBorder="1" applyAlignment="1">
      <alignment horizontal="left" vertical="center"/>
    </xf>
    <xf numFmtId="0" fontId="0" fillId="0" borderId="57" xfId="0" applyFill="1" applyBorder="1" applyAlignment="1">
      <alignment horizontal="left" vertical="center"/>
    </xf>
    <xf numFmtId="0" fontId="0" fillId="0" borderId="57" xfId="0" applyFill="1" applyBorder="1" applyAlignment="1">
      <alignment horizontal="center" vertical="center"/>
    </xf>
    <xf numFmtId="0" fontId="0" fillId="0" borderId="58" xfId="0" applyFill="1" applyBorder="1"/>
    <xf numFmtId="0" fontId="92" fillId="0" borderId="40" xfId="0" applyFont="1" applyFill="1" applyBorder="1" applyAlignment="1">
      <alignment vertical="center"/>
    </xf>
    <xf numFmtId="0" fontId="0" fillId="0" borderId="69" xfId="0" applyFill="1" applyBorder="1" applyAlignment="1">
      <alignment horizontal="left" vertical="center"/>
    </xf>
    <xf numFmtId="0" fontId="92" fillId="0" borderId="69" xfId="0" applyFont="1" applyFill="1" applyBorder="1" applyAlignment="1">
      <alignment vertical="center"/>
    </xf>
    <xf numFmtId="0" fontId="0" fillId="0" borderId="69" xfId="0" applyFill="1" applyBorder="1" applyAlignment="1">
      <alignment horizontal="center" vertical="center"/>
    </xf>
    <xf numFmtId="0" fontId="92" fillId="0" borderId="69" xfId="0" applyFont="1" applyFill="1" applyBorder="1" applyAlignment="1">
      <alignment horizontal="left" vertical="center"/>
    </xf>
    <xf numFmtId="0" fontId="0" fillId="0" borderId="70" xfId="0" applyFill="1" applyBorder="1"/>
    <xf numFmtId="0" fontId="92" fillId="0" borderId="80" xfId="0" applyFont="1" applyFill="1" applyBorder="1" applyAlignment="1">
      <alignment horizontal="left" vertical="center"/>
    </xf>
    <xf numFmtId="0" fontId="92" fillId="0" borderId="59" xfId="0" applyFont="1" applyFill="1" applyBorder="1" applyAlignment="1">
      <alignment vertical="center"/>
    </xf>
    <xf numFmtId="0" fontId="0" fillId="87" borderId="57" xfId="0" applyFill="1" applyBorder="1" applyAlignment="1">
      <alignment horizontal="left" vertical="center"/>
    </xf>
    <xf numFmtId="0" fontId="92" fillId="87" borderId="57" xfId="0" applyFont="1" applyFill="1" applyBorder="1" applyAlignment="1">
      <alignment horizontal="left" vertical="center"/>
    </xf>
    <xf numFmtId="0" fontId="259" fillId="87" borderId="80" xfId="0" applyFont="1" applyFill="1" applyBorder="1" applyAlignment="1">
      <alignment horizontal="left" vertical="center"/>
    </xf>
    <xf numFmtId="0" fontId="92" fillId="87" borderId="80" xfId="0" applyFont="1" applyFill="1" applyBorder="1" applyAlignment="1">
      <alignment horizontal="left" vertical="center"/>
    </xf>
    <xf numFmtId="0" fontId="0" fillId="87" borderId="57" xfId="0" applyFill="1" applyBorder="1" applyAlignment="1">
      <alignment horizontal="center" vertical="center"/>
    </xf>
    <xf numFmtId="0" fontId="39" fillId="87" borderId="57" xfId="0" applyFont="1" applyFill="1" applyBorder="1" applyAlignment="1">
      <alignment horizontal="center" vertical="center"/>
    </xf>
    <xf numFmtId="0" fontId="165" fillId="87" borderId="58" xfId="0" applyFont="1" applyFill="1" applyBorder="1" applyAlignment="1">
      <alignment horizontal="right"/>
    </xf>
    <xf numFmtId="0" fontId="92" fillId="87" borderId="40" xfId="0" applyFont="1" applyFill="1" applyBorder="1" applyAlignment="1">
      <alignment vertical="center"/>
    </xf>
    <xf numFmtId="0" fontId="0" fillId="87" borderId="69" xfId="0" applyFill="1" applyBorder="1" applyAlignment="1">
      <alignment horizontal="left" vertical="center"/>
    </xf>
    <xf numFmtId="0" fontId="92" fillId="87" borderId="69" xfId="0" applyFont="1" applyFill="1" applyBorder="1" applyAlignment="1">
      <alignment vertical="center"/>
    </xf>
    <xf numFmtId="0" fontId="0" fillId="87" borderId="69" xfId="0" applyFill="1" applyBorder="1" applyAlignment="1">
      <alignment horizontal="center" vertical="center"/>
    </xf>
    <xf numFmtId="0" fontId="92" fillId="87" borderId="59" xfId="0" applyFont="1" applyFill="1" applyBorder="1" applyAlignment="1">
      <alignment vertical="center"/>
    </xf>
    <xf numFmtId="0" fontId="92" fillId="87" borderId="70" xfId="0" applyFont="1" applyFill="1" applyBorder="1" applyAlignment="1">
      <alignment horizontal="right"/>
    </xf>
    <xf numFmtId="0" fontId="41" fillId="24" borderId="490" xfId="0" applyFont="1" applyFill="1" applyBorder="1" applyAlignment="1">
      <alignment horizontal="center" vertical="center"/>
    </xf>
    <xf numFmtId="0" fontId="332" fillId="0" borderId="0" xfId="41" quotePrefix="1" applyFont="1" applyBorder="1" applyAlignment="1" applyProtection="1">
      <alignment vertical="top"/>
    </xf>
    <xf numFmtId="0" fontId="44" fillId="0" borderId="0" xfId="0" applyFont="1" applyAlignment="1">
      <alignment vertical="top"/>
    </xf>
    <xf numFmtId="0" fontId="87" fillId="0" borderId="0" xfId="0" applyFont="1" applyBorder="1" applyAlignment="1">
      <alignment horizontal="left" vertical="center"/>
    </xf>
    <xf numFmtId="0" fontId="332" fillId="0" borderId="0" xfId="41" applyFont="1" applyBorder="1" applyAlignment="1" applyProtection="1">
      <alignment horizontal="left" vertical="center"/>
    </xf>
    <xf numFmtId="0" fontId="53" fillId="0" borderId="219" xfId="0" applyFont="1" applyFill="1" applyBorder="1" applyAlignment="1" applyProtection="1">
      <alignment horizontal="center" vertical="center"/>
      <protection locked="0"/>
    </xf>
    <xf numFmtId="0" fontId="53" fillId="0" borderId="12" xfId="0" applyFont="1" applyFill="1" applyBorder="1" applyAlignment="1" applyProtection="1">
      <alignment horizontal="center" vertical="center"/>
      <protection locked="0"/>
    </xf>
    <xf numFmtId="0" fontId="332" fillId="0" borderId="0" xfId="41" quotePrefix="1" applyFont="1" applyBorder="1" applyAlignment="1" applyProtection="1">
      <alignment vertical="center"/>
    </xf>
    <xf numFmtId="0" fontId="87" fillId="0" borderId="0" xfId="0" applyFont="1" applyAlignment="1">
      <alignment vertical="top"/>
    </xf>
    <xf numFmtId="0" fontId="333" fillId="0" borderId="0" xfId="41" applyFont="1" applyBorder="1" applyAlignment="1" applyProtection="1">
      <alignment horizontal="left" vertical="top"/>
    </xf>
    <xf numFmtId="0" fontId="44" fillId="49" borderId="436" xfId="0" applyFont="1" applyFill="1" applyBorder="1" applyAlignment="1">
      <alignment vertical="center" shrinkToFit="1"/>
    </xf>
    <xf numFmtId="0" fontId="37" fillId="49" borderId="445" xfId="0" applyFont="1" applyFill="1" applyBorder="1" applyAlignment="1">
      <alignment vertical="center"/>
    </xf>
    <xf numFmtId="0" fontId="331" fillId="49" borderId="436" xfId="0" applyFont="1" applyFill="1" applyBorder="1" applyAlignment="1">
      <alignment vertical="center" shrinkToFit="1"/>
    </xf>
    <xf numFmtId="0" fontId="44" fillId="0" borderId="265" xfId="0" applyFont="1" applyBorder="1" applyAlignment="1">
      <alignment horizontal="center" vertical="center"/>
    </xf>
    <xf numFmtId="0" fontId="0" fillId="0" borderId="125" xfId="0" applyBorder="1" applyAlignment="1">
      <alignment vertical="center" shrinkToFit="1"/>
    </xf>
    <xf numFmtId="0" fontId="37" fillId="0" borderId="22" xfId="0" applyFont="1" applyBorder="1" applyAlignment="1">
      <alignment vertical="center" shrinkToFit="1"/>
    </xf>
    <xf numFmtId="0" fontId="87" fillId="0" borderId="34" xfId="0" applyFont="1" applyBorder="1" applyAlignment="1">
      <alignment horizontal="center" vertical="center"/>
    </xf>
    <xf numFmtId="179" fontId="87" fillId="40" borderId="425" xfId="0" applyNumberFormat="1" applyFont="1" applyFill="1" applyBorder="1" applyAlignment="1" applyProtection="1">
      <alignment horizontal="center" vertical="center"/>
      <protection locked="0"/>
    </xf>
    <xf numFmtId="179" fontId="87" fillId="40" borderId="465" xfId="0" applyNumberFormat="1" applyFont="1" applyFill="1" applyBorder="1" applyAlignment="1" applyProtection="1">
      <alignment horizontal="center" vertical="center"/>
      <protection locked="0"/>
    </xf>
    <xf numFmtId="0" fontId="87" fillId="0" borderId="454" xfId="1019" applyFont="1" applyFill="1" applyBorder="1" applyAlignment="1" applyProtection="1">
      <alignment horizontal="center" vertical="center"/>
      <protection locked="0"/>
    </xf>
    <xf numFmtId="0" fontId="133" fillId="0" borderId="481" xfId="1019" applyFont="1" applyFill="1" applyBorder="1" applyAlignment="1" applyProtection="1">
      <alignment horizontal="center" vertical="center"/>
      <protection locked="0"/>
    </xf>
    <xf numFmtId="0" fontId="237" fillId="0" borderId="0" xfId="0" applyFont="1" applyFill="1" applyBorder="1" applyAlignment="1">
      <alignment vertical="center"/>
    </xf>
    <xf numFmtId="0" fontId="237" fillId="0" borderId="0" xfId="0" applyFont="1" applyFill="1" applyAlignment="1">
      <alignment vertical="center"/>
    </xf>
    <xf numFmtId="0" fontId="0" fillId="0" borderId="0" xfId="0" applyFill="1"/>
    <xf numFmtId="0" fontId="238" fillId="0" borderId="34" xfId="0" applyFont="1" applyFill="1" applyBorder="1" applyAlignment="1">
      <alignment horizontal="center" vertical="center"/>
    </xf>
    <xf numFmtId="0" fontId="278" fillId="0" borderId="0" xfId="0" applyFont="1" applyBorder="1" applyAlignment="1">
      <alignment horizontal="left" vertical="center"/>
    </xf>
    <xf numFmtId="0" fontId="238" fillId="0" borderId="0" xfId="0" applyFont="1" applyBorder="1" applyAlignment="1">
      <alignment horizontal="left" vertical="center"/>
    </xf>
    <xf numFmtId="0" fontId="238" fillId="0" borderId="445" xfId="0" applyFont="1" applyBorder="1" applyAlignment="1">
      <alignment horizontal="center"/>
    </xf>
    <xf numFmtId="0" fontId="238" fillId="0" borderId="439" xfId="0" applyFont="1" applyBorder="1" applyAlignment="1">
      <alignment vertical="center"/>
    </xf>
    <xf numFmtId="0" fontId="238" fillId="0" borderId="436" xfId="0" applyFont="1" applyBorder="1" applyAlignment="1">
      <alignment horizontal="left" vertical="center"/>
    </xf>
    <xf numFmtId="0" fontId="37" fillId="0" borderId="0" xfId="0" applyFont="1" applyBorder="1" applyAlignment="1">
      <alignment vertical="center"/>
    </xf>
    <xf numFmtId="0" fontId="238" fillId="0" borderId="125" xfId="0" applyFont="1" applyBorder="1" applyAlignment="1">
      <alignment vertical="center"/>
    </xf>
    <xf numFmtId="0" fontId="337" fillId="42" borderId="34" xfId="0" applyFont="1" applyFill="1" applyBorder="1" applyAlignment="1">
      <alignment horizontal="left" vertical="center"/>
    </xf>
    <xf numFmtId="0" fontId="238" fillId="42" borderId="125" xfId="0" applyFont="1" applyFill="1" applyBorder="1" applyAlignment="1">
      <alignment horizontal="left" vertical="center"/>
    </xf>
    <xf numFmtId="0" fontId="238" fillId="42" borderId="0" xfId="0" applyFont="1" applyFill="1" applyBorder="1" applyAlignment="1">
      <alignment horizontal="left" vertical="center"/>
    </xf>
    <xf numFmtId="0" fontId="337" fillId="42" borderId="0" xfId="0" applyFont="1" applyFill="1" applyBorder="1" applyAlignment="1">
      <alignment horizontal="left" vertical="center"/>
    </xf>
    <xf numFmtId="0" fontId="335" fillId="42" borderId="22" xfId="0" applyFont="1" applyFill="1" applyBorder="1" applyAlignment="1">
      <alignment horizontal="right" vertical="center"/>
    </xf>
    <xf numFmtId="0" fontId="337" fillId="42" borderId="445" xfId="0" applyFont="1" applyFill="1" applyBorder="1" applyAlignment="1">
      <alignment horizontal="center" vertical="center"/>
    </xf>
    <xf numFmtId="0" fontId="238" fillId="42" borderId="439" xfId="0" applyFont="1" applyFill="1" applyBorder="1" applyAlignment="1">
      <alignment vertical="center"/>
    </xf>
    <xf numFmtId="0" fontId="238" fillId="42" borderId="436" xfId="0" applyFont="1" applyFill="1" applyBorder="1" applyAlignment="1">
      <alignment horizontal="left" vertical="center"/>
    </xf>
    <xf numFmtId="0" fontId="339" fillId="42" borderId="436" xfId="0" applyFont="1" applyFill="1" applyBorder="1" applyAlignment="1">
      <alignment horizontal="left" vertical="center"/>
    </xf>
    <xf numFmtId="0" fontId="337" fillId="42" borderId="436" xfId="0" applyFont="1" applyFill="1" applyBorder="1" applyAlignment="1">
      <alignment horizontal="left" vertical="center"/>
    </xf>
    <xf numFmtId="0" fontId="238" fillId="42" borderId="447" xfId="0" applyFont="1" applyFill="1" applyBorder="1" applyAlignment="1">
      <alignment horizontal="right" vertical="center"/>
    </xf>
    <xf numFmtId="177" fontId="87" fillId="0" borderId="476" xfId="0" applyNumberFormat="1" applyFont="1" applyFill="1" applyBorder="1" applyAlignment="1">
      <alignment horizontal="center" vertical="center" shrinkToFit="1"/>
    </xf>
    <xf numFmtId="177" fontId="87" fillId="0" borderId="478" xfId="0" applyNumberFormat="1" applyFont="1" applyFill="1" applyBorder="1" applyAlignment="1" applyProtection="1">
      <alignment horizontal="center" vertical="center" shrinkToFit="1"/>
    </xf>
    <xf numFmtId="177" fontId="87" fillId="0" borderId="478" xfId="0" applyNumberFormat="1" applyFont="1" applyFill="1" applyBorder="1" applyAlignment="1">
      <alignment horizontal="center" vertical="center" shrinkToFit="1"/>
    </xf>
    <xf numFmtId="177" fontId="87" fillId="0" borderId="473" xfId="0" applyNumberFormat="1" applyFont="1" applyFill="1" applyBorder="1" applyAlignment="1">
      <alignment horizontal="center" vertical="center" shrinkToFit="1"/>
    </xf>
    <xf numFmtId="177" fontId="87" fillId="0" borderId="467" xfId="0" applyNumberFormat="1" applyFont="1" applyFill="1" applyBorder="1" applyAlignment="1">
      <alignment horizontal="center" vertical="center" shrinkToFit="1"/>
    </xf>
    <xf numFmtId="177" fontId="87" fillId="40" borderId="476" xfId="0" applyNumberFormat="1" applyFont="1" applyFill="1" applyBorder="1" applyAlignment="1">
      <alignment horizontal="center" vertical="center" shrinkToFit="1"/>
    </xf>
    <xf numFmtId="177" fontId="87" fillId="40" borderId="478" xfId="0" applyNumberFormat="1" applyFont="1" applyFill="1" applyBorder="1" applyAlignment="1" applyProtection="1">
      <alignment horizontal="center" vertical="center" shrinkToFit="1"/>
    </xf>
    <xf numFmtId="177" fontId="87" fillId="40" borderId="478" xfId="0" applyNumberFormat="1" applyFont="1" applyFill="1" applyBorder="1" applyAlignment="1">
      <alignment horizontal="center" vertical="center" shrinkToFit="1"/>
    </xf>
    <xf numFmtId="177" fontId="87" fillId="40" borderId="473" xfId="0" applyNumberFormat="1" applyFont="1" applyFill="1" applyBorder="1" applyAlignment="1">
      <alignment horizontal="center" vertical="center" shrinkToFit="1"/>
    </xf>
    <xf numFmtId="177" fontId="87" fillId="40" borderId="467" xfId="0" applyNumberFormat="1" applyFont="1" applyFill="1" applyBorder="1" applyAlignment="1">
      <alignment horizontal="center" vertical="center" shrinkToFit="1"/>
    </xf>
    <xf numFmtId="177" fontId="271" fillId="0" borderId="280" xfId="0" applyNumberFormat="1" applyFont="1" applyFill="1" applyBorder="1" applyAlignment="1" applyProtection="1">
      <alignment horizontal="center" vertical="center"/>
    </xf>
    <xf numFmtId="177" fontId="271" fillId="0" borderId="65" xfId="0" applyNumberFormat="1" applyFont="1" applyFill="1" applyBorder="1" applyAlignment="1" applyProtection="1">
      <alignment horizontal="center" vertical="center"/>
      <protection locked="0"/>
    </xf>
    <xf numFmtId="179" fontId="271" fillId="0" borderId="464" xfId="0" applyNumberFormat="1" applyFont="1" applyFill="1" applyBorder="1" applyAlignment="1" applyProtection="1">
      <alignment horizontal="center" vertical="center"/>
    </xf>
    <xf numFmtId="179" fontId="271" fillId="0" borderId="425" xfId="0" applyNumberFormat="1" applyFont="1" applyFill="1" applyBorder="1" applyAlignment="1" applyProtection="1">
      <alignment horizontal="center" vertical="center"/>
      <protection locked="0"/>
    </xf>
    <xf numFmtId="179" fontId="271" fillId="0" borderId="465" xfId="0" applyNumberFormat="1" applyFont="1" applyFill="1" applyBorder="1" applyAlignment="1" applyProtection="1">
      <alignment horizontal="center" vertical="center"/>
      <protection locked="0"/>
    </xf>
    <xf numFmtId="177" fontId="271" fillId="0" borderId="476" xfId="0" applyNumberFormat="1" applyFont="1" applyFill="1" applyBorder="1" applyAlignment="1">
      <alignment horizontal="center" vertical="center" shrinkToFit="1"/>
    </xf>
    <xf numFmtId="177" fontId="271" fillId="0" borderId="478" xfId="0" applyNumberFormat="1" applyFont="1" applyFill="1" applyBorder="1" applyAlignment="1" applyProtection="1">
      <alignment horizontal="center" vertical="center" shrinkToFit="1"/>
    </xf>
    <xf numFmtId="177" fontId="271" fillId="0" borderId="478" xfId="0" applyNumberFormat="1" applyFont="1" applyFill="1" applyBorder="1" applyAlignment="1">
      <alignment horizontal="center" vertical="center" shrinkToFit="1"/>
    </xf>
    <xf numFmtId="177" fontId="271" fillId="0" borderId="473" xfId="0" applyNumberFormat="1" applyFont="1" applyFill="1" applyBorder="1" applyAlignment="1">
      <alignment horizontal="center" vertical="center" shrinkToFit="1"/>
    </xf>
    <xf numFmtId="177" fontId="271" fillId="0" borderId="467" xfId="0" applyNumberFormat="1" applyFont="1" applyFill="1" applyBorder="1" applyAlignment="1">
      <alignment horizontal="center" vertical="center" shrinkToFit="1"/>
    </xf>
    <xf numFmtId="0" fontId="87" fillId="0" borderId="481" xfId="0" applyFont="1" applyFill="1" applyBorder="1" applyAlignment="1" applyProtection="1">
      <alignment horizontal="center" vertical="center"/>
      <protection locked="0"/>
    </xf>
    <xf numFmtId="0" fontId="237" fillId="0" borderId="0" xfId="0" applyFont="1" applyBorder="1" applyAlignment="1">
      <alignment vertical="center"/>
    </xf>
    <xf numFmtId="0" fontId="0" fillId="0" borderId="0" xfId="0" applyBorder="1"/>
    <xf numFmtId="0" fontId="238" fillId="0" borderId="0" xfId="0" applyFont="1" applyFill="1" applyBorder="1" applyAlignment="1">
      <alignment horizontal="left" vertical="center"/>
    </xf>
    <xf numFmtId="0" fontId="238" fillId="0" borderId="125" xfId="0" applyFont="1" applyBorder="1" applyAlignment="1">
      <alignment horizontal="left" vertical="center"/>
    </xf>
    <xf numFmtId="0" fontId="238" fillId="0" borderId="0" xfId="0" applyFont="1" applyFill="1" applyBorder="1" applyAlignment="1">
      <alignment horizontal="center" vertical="center"/>
    </xf>
    <xf numFmtId="0" fontId="87" fillId="0" borderId="491" xfId="0" applyFont="1" applyBorder="1" applyAlignment="1">
      <alignment horizontal="center" vertical="center"/>
    </xf>
    <xf numFmtId="0" fontId="87" fillId="0" borderId="445" xfId="0" applyFont="1" applyBorder="1" applyAlignment="1">
      <alignment horizontal="center" vertical="center"/>
    </xf>
    <xf numFmtId="0" fontId="47" fillId="0" borderId="492" xfId="0" applyFont="1" applyFill="1" applyBorder="1"/>
    <xf numFmtId="0" fontId="47" fillId="0" borderId="125" xfId="0" applyFont="1" applyFill="1" applyBorder="1"/>
    <xf numFmtId="0" fontId="45" fillId="0" borderId="439" xfId="0" applyFont="1" applyFill="1" applyBorder="1"/>
    <xf numFmtId="0" fontId="47" fillId="0" borderId="439" xfId="0" applyFont="1" applyFill="1" applyBorder="1"/>
    <xf numFmtId="0" fontId="0" fillId="0" borderId="324" xfId="0" applyBorder="1" applyAlignment="1">
      <alignment vertical="center"/>
    </xf>
    <xf numFmtId="0" fontId="45" fillId="0" borderId="0" xfId="0" applyFont="1" applyAlignment="1">
      <alignment vertical="center"/>
    </xf>
    <xf numFmtId="0" fontId="0" fillId="0" borderId="0" xfId="0" applyAlignment="1">
      <alignment vertical="center"/>
    </xf>
    <xf numFmtId="0" fontId="39" fillId="0" borderId="22" xfId="0" applyFont="1" applyBorder="1" applyAlignment="1">
      <alignment vertical="center" shrinkToFit="1"/>
    </xf>
    <xf numFmtId="0" fontId="87" fillId="0" borderId="336" xfId="0" applyFont="1" applyBorder="1" applyAlignment="1">
      <alignment horizontal="center" vertical="center"/>
    </xf>
    <xf numFmtId="0" fontId="87" fillId="0" borderId="330" xfId="0" applyFont="1" applyBorder="1" applyAlignment="1">
      <alignment horizontal="center" vertical="center"/>
    </xf>
    <xf numFmtId="0" fontId="44" fillId="0" borderId="0" xfId="0" applyFont="1" applyAlignment="1">
      <alignment horizontal="left" vertical="center" shrinkToFit="1"/>
    </xf>
    <xf numFmtId="0" fontId="47" fillId="0" borderId="324" xfId="0" applyFont="1" applyBorder="1" applyAlignment="1">
      <alignment horizontal="center" vertical="center"/>
    </xf>
    <xf numFmtId="0" fontId="44" fillId="0" borderId="0" xfId="0" applyFont="1" applyAlignment="1">
      <alignment horizontal="center" vertical="center" shrinkToFit="1"/>
    </xf>
    <xf numFmtId="0" fontId="37" fillId="0" borderId="0" xfId="0" applyFont="1" applyAlignment="1">
      <alignment horizontal="center" vertical="center" shrinkToFit="1"/>
    </xf>
    <xf numFmtId="0" fontId="0" fillId="0" borderId="0" xfId="0" applyAlignment="1">
      <alignment horizontal="left" vertical="center" shrinkToFit="1"/>
    </xf>
    <xf numFmtId="0" fontId="148" fillId="0" borderId="324" xfId="0" applyFont="1" applyBorder="1" applyAlignment="1">
      <alignment horizontal="center" vertical="center" shrinkToFit="1"/>
    </xf>
    <xf numFmtId="0" fontId="44" fillId="0" borderId="334" xfId="0" applyFont="1" applyBorder="1" applyAlignment="1">
      <alignment vertical="center"/>
    </xf>
    <xf numFmtId="0" fontId="87" fillId="0" borderId="0" xfId="0" applyFont="1" applyAlignment="1">
      <alignment horizontal="center" vertical="center"/>
    </xf>
    <xf numFmtId="0" fontId="41" fillId="0" borderId="436" xfId="0" applyFont="1" applyBorder="1" applyAlignment="1">
      <alignment horizontal="center"/>
    </xf>
    <xf numFmtId="0" fontId="148" fillId="0" borderId="436" xfId="0" applyFont="1" applyBorder="1" applyAlignment="1">
      <alignment horizontal="center" vertical="center" shrinkToFit="1"/>
    </xf>
    <xf numFmtId="0" fontId="41" fillId="0" borderId="436" xfId="0" applyFont="1" applyBorder="1" applyAlignment="1">
      <alignment horizontal="left"/>
    </xf>
    <xf numFmtId="0" fontId="148" fillId="0" borderId="436" xfId="0" applyFont="1" applyBorder="1" applyAlignment="1">
      <alignment vertical="center" shrinkToFit="1"/>
    </xf>
    <xf numFmtId="0" fontId="39" fillId="0" borderId="0" xfId="0" applyFont="1" applyBorder="1" applyAlignment="1">
      <alignment vertical="center"/>
    </xf>
    <xf numFmtId="179" fontId="341" fillId="85" borderId="188" xfId="0" applyNumberFormat="1" applyFont="1" applyFill="1" applyBorder="1" applyAlignment="1" applyProtection="1">
      <alignment horizontal="center" vertical="center"/>
      <protection locked="0"/>
    </xf>
    <xf numFmtId="178" fontId="341" fillId="85" borderId="193" xfId="0" applyNumberFormat="1" applyFont="1" applyFill="1" applyBorder="1" applyAlignment="1" applyProtection="1">
      <alignment horizontal="center" vertical="center"/>
    </xf>
    <xf numFmtId="179" fontId="341" fillId="85" borderId="311" xfId="0" applyNumberFormat="1" applyFont="1" applyFill="1" applyBorder="1" applyAlignment="1" applyProtection="1">
      <alignment horizontal="center" vertical="center"/>
      <protection locked="0"/>
    </xf>
    <xf numFmtId="179" fontId="341" fillId="85" borderId="219" xfId="0" applyNumberFormat="1" applyFont="1" applyFill="1" applyBorder="1" applyAlignment="1" applyProtection="1">
      <alignment horizontal="center" vertical="center"/>
      <protection locked="0"/>
    </xf>
    <xf numFmtId="178" fontId="341" fillId="85" borderId="311" xfId="0" applyNumberFormat="1" applyFont="1" applyFill="1" applyBorder="1" applyAlignment="1" applyProtection="1">
      <alignment horizontal="center" vertical="center"/>
    </xf>
    <xf numFmtId="0" fontId="281" fillId="77" borderId="265" xfId="0" applyFont="1" applyFill="1" applyBorder="1" applyAlignment="1" applyProtection="1">
      <alignment horizontal="center" vertical="center"/>
      <protection locked="0"/>
    </xf>
    <xf numFmtId="0" fontId="259" fillId="77" borderId="151" xfId="0" applyFont="1" applyFill="1" applyBorder="1" applyAlignment="1" applyProtection="1">
      <alignment horizontal="center" vertical="center"/>
      <protection locked="0"/>
    </xf>
    <xf numFmtId="179" fontId="180" fillId="0" borderId="0" xfId="0" applyNumberFormat="1" applyFont="1" applyFill="1" applyBorder="1" applyAlignment="1" applyProtection="1">
      <alignment vertical="center"/>
      <protection locked="0"/>
    </xf>
    <xf numFmtId="177" fontId="44" fillId="0" borderId="496" xfId="0" applyNumberFormat="1" applyFont="1" applyFill="1" applyBorder="1" applyAlignment="1" applyProtection="1">
      <alignment horizontal="center" vertical="center"/>
    </xf>
    <xf numFmtId="179" fontId="44" fillId="0" borderId="497" xfId="0" applyNumberFormat="1" applyFont="1" applyFill="1" applyBorder="1" applyAlignment="1" applyProtection="1">
      <alignment horizontal="center" vertical="center"/>
    </xf>
    <xf numFmtId="179" fontId="310" fillId="45" borderId="497" xfId="0" applyNumberFormat="1" applyFont="1" applyFill="1" applyBorder="1" applyAlignment="1" applyProtection="1">
      <alignment horizontal="center" vertical="center"/>
    </xf>
    <xf numFmtId="179" fontId="44" fillId="51" borderId="496" xfId="0" applyNumberFormat="1" applyFont="1" applyFill="1" applyBorder="1" applyAlignment="1" applyProtection="1">
      <alignment horizontal="center" vertical="center"/>
    </xf>
    <xf numFmtId="179" fontId="261" fillId="51" borderId="497" xfId="0" applyNumberFormat="1" applyFont="1" applyFill="1" applyBorder="1" applyAlignment="1" applyProtection="1">
      <alignment horizontal="center" vertical="center"/>
    </xf>
    <xf numFmtId="177" fontId="310" fillId="51" borderId="496" xfId="0" applyNumberFormat="1" applyFont="1" applyFill="1" applyBorder="1" applyAlignment="1" applyProtection="1">
      <alignment horizontal="center" vertical="center"/>
    </xf>
    <xf numFmtId="177" fontId="261" fillId="51" borderId="496" xfId="0" applyNumberFormat="1" applyFont="1" applyFill="1" applyBorder="1" applyAlignment="1" applyProtection="1">
      <alignment horizontal="center" vertical="center"/>
    </xf>
    <xf numFmtId="0" fontId="118" fillId="0" borderId="271" xfId="0" applyFont="1" applyFill="1" applyBorder="1" applyAlignment="1" applyProtection="1">
      <alignment horizontal="center" vertical="center" shrinkToFit="1"/>
      <protection locked="0"/>
    </xf>
    <xf numFmtId="0" fontId="118" fillId="0" borderId="265" xfId="0" quotePrefix="1" applyFont="1" applyFill="1" applyBorder="1" applyAlignment="1" applyProtection="1">
      <alignment horizontal="center" vertical="center" shrinkToFit="1"/>
      <protection locked="0"/>
    </xf>
    <xf numFmtId="179" fontId="175" fillId="50" borderId="436" xfId="0" applyNumberFormat="1" applyFont="1" applyFill="1" applyBorder="1" applyAlignment="1" applyProtection="1">
      <alignment horizontal="center" vertical="center"/>
      <protection locked="0"/>
    </xf>
    <xf numFmtId="179" fontId="175" fillId="50" borderId="439" xfId="0" applyNumberFormat="1" applyFont="1" applyFill="1" applyBorder="1" applyAlignment="1" applyProtection="1">
      <alignment horizontal="center" vertical="center"/>
      <protection locked="0"/>
    </xf>
    <xf numFmtId="177" fontId="175" fillId="50" borderId="291" xfId="0" applyNumberFormat="1" applyFont="1" applyFill="1" applyBorder="1" applyAlignment="1" applyProtection="1">
      <alignment horizontal="center" vertical="center"/>
    </xf>
    <xf numFmtId="0" fontId="87" fillId="0" borderId="492" xfId="0" applyFont="1" applyBorder="1" applyAlignment="1">
      <alignment vertical="center"/>
    </xf>
    <xf numFmtId="0" fontId="87" fillId="0" borderId="445" xfId="0" applyFont="1" applyBorder="1"/>
    <xf numFmtId="0" fontId="149" fillId="0" borderId="498" xfId="0" applyFont="1" applyBorder="1" applyAlignment="1">
      <alignment shrinkToFit="1"/>
    </xf>
    <xf numFmtId="0" fontId="202" fillId="51" borderId="473" xfId="0" applyFont="1" applyFill="1" applyBorder="1" applyAlignment="1">
      <alignment vertical="center"/>
    </xf>
    <xf numFmtId="0" fontId="327" fillId="84" borderId="265" xfId="0" applyFont="1" applyFill="1" applyBorder="1" applyAlignment="1" applyProtection="1">
      <alignment horizontal="center" vertical="center"/>
      <protection locked="0"/>
    </xf>
    <xf numFmtId="179" fontId="327" fillId="84" borderId="218" xfId="0" applyNumberFormat="1" applyFont="1" applyFill="1" applyBorder="1" applyAlignment="1" applyProtection="1">
      <alignment horizontal="center" vertical="center"/>
    </xf>
    <xf numFmtId="0" fontId="44" fillId="0" borderId="281" xfId="0" applyFont="1" applyFill="1" applyBorder="1" applyAlignment="1">
      <alignment horizontal="center" vertical="center"/>
    </xf>
    <xf numFmtId="177" fontId="343" fillId="84" borderId="211" xfId="0" applyNumberFormat="1" applyFont="1" applyFill="1" applyBorder="1" applyAlignment="1">
      <alignment vertical="center" wrapText="1"/>
    </xf>
    <xf numFmtId="177" fontId="343" fillId="84" borderId="203" xfId="0" applyNumberFormat="1" applyFont="1" applyFill="1" applyBorder="1" applyAlignment="1">
      <alignment vertical="center" wrapText="1"/>
    </xf>
    <xf numFmtId="177" fontId="343" fillId="84" borderId="254" xfId="0" applyNumberFormat="1" applyFont="1" applyFill="1" applyBorder="1" applyAlignment="1">
      <alignment vertical="center" wrapText="1"/>
    </xf>
    <xf numFmtId="177" fontId="343" fillId="84" borderId="204" xfId="0" applyNumberFormat="1" applyFont="1" applyFill="1" applyBorder="1" applyAlignment="1">
      <alignment vertical="center" wrapText="1"/>
    </xf>
    <xf numFmtId="177" fontId="343" fillId="84" borderId="462" xfId="0" applyNumberFormat="1" applyFont="1" applyFill="1" applyBorder="1" applyAlignment="1">
      <alignment vertical="center" wrapText="1"/>
    </xf>
    <xf numFmtId="177" fontId="343" fillId="84" borderId="312" xfId="0" applyNumberFormat="1" applyFont="1" applyFill="1" applyBorder="1" applyAlignment="1">
      <alignment vertical="center" wrapText="1"/>
    </xf>
    <xf numFmtId="177" fontId="343" fillId="84" borderId="437" xfId="0" applyNumberFormat="1" applyFont="1" applyFill="1" applyBorder="1" applyAlignment="1">
      <alignment vertical="center" wrapText="1"/>
    </xf>
    <xf numFmtId="177" fontId="343" fillId="84" borderId="13" xfId="0" applyNumberFormat="1" applyFont="1" applyFill="1" applyBorder="1" applyAlignment="1">
      <alignment vertical="center" wrapText="1"/>
    </xf>
    <xf numFmtId="177" fontId="343" fillId="84" borderId="90" xfId="0" applyNumberFormat="1" applyFont="1" applyFill="1" applyBorder="1" applyAlignment="1">
      <alignment vertical="center" wrapText="1"/>
    </xf>
    <xf numFmtId="177" fontId="343" fillId="84" borderId="438" xfId="0" applyNumberFormat="1" applyFont="1" applyFill="1" applyBorder="1" applyAlignment="1">
      <alignment vertical="center" wrapText="1"/>
    </xf>
    <xf numFmtId="0" fontId="154" fillId="51" borderId="437" xfId="0" applyFont="1" applyFill="1" applyBorder="1" applyAlignment="1">
      <alignment horizontal="center" vertical="center" shrinkToFit="1"/>
    </xf>
    <xf numFmtId="49" fontId="340" fillId="51" borderId="44" xfId="0" applyNumberFormat="1" applyFont="1" applyFill="1" applyBorder="1" applyAlignment="1">
      <alignment horizontal="center" vertical="center" shrinkToFit="1"/>
    </xf>
    <xf numFmtId="0" fontId="0" fillId="0" borderId="0" xfId="0" applyFont="1" applyBorder="1" applyAlignment="1">
      <alignment horizontal="left" vertical="center" wrapText="1"/>
    </xf>
    <xf numFmtId="194" fontId="172" fillId="0" borderId="265" xfId="0" applyNumberFormat="1" applyFont="1" applyFill="1" applyBorder="1" applyAlignment="1">
      <alignment horizontal="center" vertical="center"/>
    </xf>
    <xf numFmtId="179" fontId="44" fillId="0" borderId="291" xfId="0" applyNumberFormat="1" applyFont="1" applyFill="1" applyBorder="1" applyAlignment="1" applyProtection="1">
      <alignment horizontal="center" vertical="center"/>
      <protection locked="0"/>
    </xf>
    <xf numFmtId="0" fontId="148" fillId="0" borderId="0" xfId="0" applyFont="1" applyBorder="1" applyAlignment="1">
      <alignment vertical="center"/>
    </xf>
    <xf numFmtId="0" fontId="238" fillId="0" borderId="501" xfId="0" applyFont="1" applyFill="1" applyBorder="1" applyAlignment="1">
      <alignment horizontal="left" vertical="center"/>
    </xf>
    <xf numFmtId="0" fontId="238" fillId="0" borderId="502" xfId="0" applyFont="1" applyBorder="1" applyAlignment="1">
      <alignment vertical="center"/>
    </xf>
    <xf numFmtId="0" fontId="238" fillId="0" borderId="496" xfId="0" applyFont="1" applyBorder="1" applyAlignment="1">
      <alignment horizontal="left" vertical="center"/>
    </xf>
    <xf numFmtId="0" fontId="37" fillId="0" borderId="496" xfId="0" applyFont="1" applyBorder="1" applyAlignment="1">
      <alignment vertical="center"/>
    </xf>
    <xf numFmtId="0" fontId="37" fillId="0" borderId="497" xfId="0" applyFont="1" applyBorder="1" applyAlignment="1">
      <alignment vertical="center"/>
    </xf>
    <xf numFmtId="0" fontId="37" fillId="0" borderId="436" xfId="0" applyFont="1" applyBorder="1" applyAlignment="1">
      <alignment vertical="center"/>
    </xf>
    <xf numFmtId="0" fontId="37" fillId="0" borderId="447" xfId="0" applyFont="1" applyBorder="1" applyAlignment="1">
      <alignment vertical="center"/>
    </xf>
    <xf numFmtId="0" fontId="278" fillId="42" borderId="501" xfId="0" applyFont="1" applyFill="1" applyBorder="1" applyAlignment="1">
      <alignment horizontal="left" vertical="center"/>
    </xf>
    <xf numFmtId="0" fontId="335" fillId="42" borderId="496" xfId="0" applyFont="1" applyFill="1" applyBorder="1" applyAlignment="1">
      <alignment horizontal="left" vertical="center"/>
    </xf>
    <xf numFmtId="0" fontId="336" fillId="42" borderId="496" xfId="0" applyFont="1" applyFill="1" applyBorder="1" applyAlignment="1">
      <alignment horizontal="left" vertical="center"/>
    </xf>
    <xf numFmtId="0" fontId="336" fillId="42" borderId="497" xfId="0" applyFont="1" applyFill="1" applyBorder="1" applyAlignment="1">
      <alignment horizontal="right" vertical="center"/>
    </xf>
    <xf numFmtId="0" fontId="278" fillId="0" borderId="0" xfId="0" applyFont="1" applyFill="1" applyBorder="1" applyAlignment="1">
      <alignment horizontal="left" vertical="center"/>
    </xf>
    <xf numFmtId="0" fontId="335" fillId="0" borderId="0" xfId="0" applyFont="1" applyFill="1" applyBorder="1" applyAlignment="1">
      <alignment horizontal="left" vertical="center"/>
    </xf>
    <xf numFmtId="0" fontId="336" fillId="0" borderId="0" xfId="0" applyFont="1" applyFill="1" applyBorder="1" applyAlignment="1">
      <alignment horizontal="left" vertical="center"/>
    </xf>
    <xf numFmtId="0" fontId="336" fillId="0" borderId="0" xfId="0" applyFont="1" applyFill="1" applyBorder="1" applyAlignment="1">
      <alignment horizontal="right" vertical="center"/>
    </xf>
    <xf numFmtId="0" fontId="337" fillId="0" borderId="0" xfId="0" applyFont="1" applyFill="1" applyBorder="1" applyAlignment="1">
      <alignment horizontal="left" vertical="center"/>
    </xf>
    <xf numFmtId="0" fontId="335" fillId="0" borderId="0" xfId="0" applyFont="1" applyFill="1" applyBorder="1" applyAlignment="1">
      <alignment horizontal="right" vertical="center"/>
    </xf>
    <xf numFmtId="0" fontId="337" fillId="0" borderId="0" xfId="0" applyFont="1" applyFill="1" applyBorder="1" applyAlignment="1">
      <alignment horizontal="center" vertical="center"/>
    </xf>
    <xf numFmtId="0" fontId="238" fillId="0" borderId="0" xfId="0" applyFont="1" applyFill="1" applyBorder="1" applyAlignment="1">
      <alignment vertical="center"/>
    </xf>
    <xf numFmtId="0" fontId="339" fillId="0" borderId="0" xfId="0" applyFont="1" applyFill="1" applyBorder="1" applyAlignment="1">
      <alignment horizontal="left" vertical="center"/>
    </xf>
    <xf numFmtId="0" fontId="238" fillId="0" borderId="0" xfId="0" applyFont="1" applyFill="1" applyBorder="1" applyAlignment="1">
      <alignment horizontal="right" vertical="center"/>
    </xf>
    <xf numFmtId="0" fontId="249" fillId="0" borderId="436" xfId="688" applyFont="1" applyBorder="1" applyAlignment="1">
      <alignment vertical="center"/>
    </xf>
    <xf numFmtId="0" fontId="236" fillId="0" borderId="436" xfId="0" applyFont="1" applyBorder="1" applyAlignment="1">
      <alignment vertical="center"/>
    </xf>
    <xf numFmtId="0" fontId="250" fillId="0" borderId="0" xfId="688" applyFont="1" applyBorder="1" applyAlignment="1">
      <alignment vertical="center"/>
    </xf>
    <xf numFmtId="0" fontId="238" fillId="0" borderId="22" xfId="0" applyFont="1" applyFill="1" applyBorder="1" applyAlignment="1">
      <alignment horizontal="center"/>
    </xf>
    <xf numFmtId="0" fontId="238" fillId="42" borderId="501" xfId="0" applyFont="1" applyFill="1" applyBorder="1" applyAlignment="1">
      <alignment horizontal="left" vertical="center"/>
    </xf>
    <xf numFmtId="0" fontId="335" fillId="42" borderId="496" xfId="0" applyFont="1" applyFill="1" applyBorder="1" applyAlignment="1">
      <alignment horizontal="right" vertical="center"/>
    </xf>
    <xf numFmtId="0" fontId="335" fillId="0" borderId="125" xfId="0" applyFont="1" applyFill="1" applyBorder="1" applyAlignment="1">
      <alignment horizontal="right" vertical="center"/>
    </xf>
    <xf numFmtId="0" fontId="238" fillId="0" borderId="0" xfId="0" applyFont="1" applyFill="1" applyBorder="1" applyAlignment="1">
      <alignment vertical="center" shrinkToFit="1"/>
    </xf>
    <xf numFmtId="0" fontId="337" fillId="0" borderId="0" xfId="0" applyFont="1" applyFill="1" applyBorder="1" applyAlignment="1">
      <alignment horizontal="right" vertical="center"/>
    </xf>
    <xf numFmtId="0" fontId="339" fillId="42" borderId="0" xfId="0" applyFont="1" applyFill="1" applyBorder="1" applyAlignment="1">
      <alignment horizontal="left" vertical="center"/>
    </xf>
    <xf numFmtId="0" fontId="37" fillId="0" borderId="0" xfId="0" applyFont="1" applyFill="1" applyBorder="1" applyAlignment="1">
      <alignment vertical="center"/>
    </xf>
    <xf numFmtId="0" fontId="337" fillId="42" borderId="447" xfId="0" applyFont="1" applyFill="1" applyBorder="1" applyAlignment="1">
      <alignment horizontal="left" vertical="center"/>
    </xf>
    <xf numFmtId="179" fontId="52" fillId="0" borderId="0" xfId="0" applyNumberFormat="1" applyFont="1" applyFill="1" applyBorder="1" applyAlignment="1" applyProtection="1">
      <alignment horizontal="center" vertical="center"/>
      <protection locked="0"/>
    </xf>
    <xf numFmtId="179" fontId="299" fillId="0" borderId="0" xfId="0" applyNumberFormat="1" applyFont="1" applyFill="1" applyBorder="1" applyAlignment="1" applyProtection="1">
      <alignment horizontal="center" vertical="center"/>
      <protection locked="0"/>
    </xf>
    <xf numFmtId="179" fontId="175" fillId="0" borderId="0" xfId="0" applyNumberFormat="1" applyFont="1" applyFill="1" applyBorder="1" applyAlignment="1" applyProtection="1">
      <alignment horizontal="center" vertical="center"/>
      <protection locked="0"/>
    </xf>
    <xf numFmtId="0" fontId="48" fillId="0" borderId="0" xfId="0" applyFont="1" applyFill="1" applyBorder="1" applyAlignment="1">
      <alignment horizontal="center" vertical="center"/>
    </xf>
    <xf numFmtId="0" fontId="92" fillId="0" borderId="0" xfId="0" applyFont="1" applyBorder="1" applyAlignment="1">
      <alignment vertical="center"/>
    </xf>
    <xf numFmtId="179" fontId="331" fillId="0" borderId="0" xfId="0" applyNumberFormat="1" applyFont="1" applyFill="1" applyBorder="1" applyAlignment="1">
      <alignment horizontal="left" vertical="center"/>
    </xf>
    <xf numFmtId="0" fontId="92" fillId="0" borderId="0" xfId="0" applyFont="1" applyFill="1" applyBorder="1" applyAlignment="1">
      <alignment vertical="center"/>
    </xf>
    <xf numFmtId="0" fontId="0" fillId="0" borderId="0" xfId="0" applyFill="1" applyBorder="1" applyAlignment="1">
      <alignment horizontal="left" vertical="center"/>
    </xf>
    <xf numFmtId="0" fontId="92" fillId="0" borderId="0" xfId="0" applyFont="1" applyFill="1" applyBorder="1" applyAlignment="1">
      <alignment horizontal="left" vertical="center"/>
    </xf>
    <xf numFmtId="0" fontId="259" fillId="0" borderId="0" xfId="0" applyFont="1" applyFill="1" applyBorder="1" applyAlignment="1">
      <alignment horizontal="left" vertical="center"/>
    </xf>
    <xf numFmtId="0" fontId="0" fillId="0" borderId="0" xfId="0" applyFill="1" applyBorder="1" applyAlignment="1">
      <alignment horizontal="center" vertical="center"/>
    </xf>
    <xf numFmtId="0" fontId="39" fillId="0" borderId="0" xfId="0" applyFont="1" applyFill="1" applyBorder="1" applyAlignment="1">
      <alignment horizontal="center" vertical="center"/>
    </xf>
    <xf numFmtId="0" fontId="165" fillId="0" borderId="0" xfId="0" applyFont="1" applyFill="1" applyBorder="1" applyAlignment="1">
      <alignment horizontal="right"/>
    </xf>
    <xf numFmtId="0" fontId="47" fillId="0" borderId="0" xfId="0" applyFont="1" applyFill="1" applyBorder="1"/>
    <xf numFmtId="0" fontId="92" fillId="0" borderId="0" xfId="0" applyFont="1" applyFill="1" applyBorder="1" applyAlignment="1">
      <alignment horizontal="right"/>
    </xf>
    <xf numFmtId="0" fontId="42" fillId="0" borderId="0" xfId="41" applyBorder="1" applyAlignment="1" applyProtection="1">
      <alignment horizontal="left" vertical="center"/>
    </xf>
    <xf numFmtId="0" fontId="53" fillId="87" borderId="43" xfId="0" applyFont="1" applyFill="1" applyBorder="1" applyAlignment="1">
      <alignment vertical="center"/>
    </xf>
    <xf numFmtId="0" fontId="41" fillId="24" borderId="0" xfId="0" applyFont="1" applyFill="1" applyAlignment="1">
      <alignment horizontal="center" vertical="center"/>
    </xf>
    <xf numFmtId="0" fontId="41" fillId="24" borderId="62" xfId="0" applyFont="1" applyFill="1" applyBorder="1" applyAlignment="1">
      <alignment horizontal="center" vertical="center"/>
    </xf>
    <xf numFmtId="177" fontId="156" fillId="50" borderId="290" xfId="0" applyNumberFormat="1" applyFont="1" applyFill="1" applyBorder="1" applyAlignment="1">
      <alignment horizontal="center" vertical="center"/>
    </xf>
    <xf numFmtId="177" fontId="156" fillId="50" borderId="12" xfId="0" applyNumberFormat="1" applyFont="1" applyFill="1" applyBorder="1" applyAlignment="1" applyProtection="1">
      <alignment horizontal="center" vertical="center"/>
      <protection locked="0"/>
    </xf>
    <xf numFmtId="179" fontId="156" fillId="50" borderId="219" xfId="0" applyNumberFormat="1" applyFont="1" applyFill="1" applyBorder="1" applyAlignment="1">
      <alignment horizontal="center" vertical="center"/>
    </xf>
    <xf numFmtId="179" fontId="156" fillId="50" borderId="218" xfId="0" applyNumberFormat="1" applyFont="1" applyFill="1" applyBorder="1" applyAlignment="1" applyProtection="1">
      <alignment horizontal="center" vertical="center"/>
      <protection locked="0"/>
    </xf>
    <xf numFmtId="179" fontId="156" fillId="50" borderId="42" xfId="0" applyNumberFormat="1" applyFont="1" applyFill="1" applyBorder="1" applyAlignment="1" applyProtection="1">
      <alignment horizontal="center" vertical="center"/>
      <protection locked="0"/>
    </xf>
    <xf numFmtId="177" fontId="156" fillId="50" borderId="291" xfId="0" applyNumberFormat="1" applyFont="1" applyFill="1" applyBorder="1" applyAlignment="1">
      <alignment horizontal="center" vertical="center"/>
    </xf>
    <xf numFmtId="0" fontId="87" fillId="41" borderId="467" xfId="0" applyFont="1" applyFill="1" applyBorder="1" applyAlignment="1" applyProtection="1">
      <alignment horizontal="center" vertical="center" shrinkToFit="1"/>
      <protection locked="0"/>
    </xf>
    <xf numFmtId="0" fontId="87" fillId="41" borderId="468" xfId="0" applyFont="1" applyFill="1" applyBorder="1" applyAlignment="1" applyProtection="1">
      <alignment horizontal="center" vertical="center"/>
      <protection locked="0"/>
    </xf>
    <xf numFmtId="177" fontId="87" fillId="41" borderId="469" xfId="0" applyNumberFormat="1" applyFont="1" applyFill="1" applyBorder="1" applyAlignment="1" applyProtection="1">
      <alignment horizontal="center" vertical="center"/>
    </xf>
    <xf numFmtId="177" fontId="87" fillId="41" borderId="470" xfId="0" applyNumberFormat="1" applyFont="1" applyFill="1" applyBorder="1" applyAlignment="1" applyProtection="1">
      <alignment horizontal="center" vertical="center"/>
      <protection locked="0"/>
    </xf>
    <xf numFmtId="179" fontId="87" fillId="41" borderId="471" xfId="0" applyNumberFormat="1" applyFont="1" applyFill="1" applyBorder="1" applyAlignment="1" applyProtection="1">
      <alignment horizontal="center" vertical="center"/>
    </xf>
    <xf numFmtId="177" fontId="87" fillId="41" borderId="472" xfId="0" applyNumberFormat="1" applyFont="1" applyFill="1" applyBorder="1" applyAlignment="1" applyProtection="1">
      <alignment horizontal="center" vertical="center"/>
    </xf>
    <xf numFmtId="179" fontId="87" fillId="41" borderId="469" xfId="0" applyNumberFormat="1" applyFont="1" applyFill="1" applyBorder="1" applyAlignment="1" applyProtection="1">
      <alignment horizontal="center" vertical="center"/>
    </xf>
    <xf numFmtId="179" fontId="87" fillId="41" borderId="473" xfId="0" applyNumberFormat="1" applyFont="1" applyFill="1" applyBorder="1" applyAlignment="1" applyProtection="1">
      <alignment horizontal="center" vertical="center"/>
      <protection locked="0"/>
    </xf>
    <xf numFmtId="179" fontId="87" fillId="41" borderId="471" xfId="0" applyNumberFormat="1" applyFont="1" applyFill="1" applyBorder="1" applyAlignment="1" applyProtection="1">
      <alignment horizontal="center" vertical="center"/>
      <protection locked="0"/>
    </xf>
    <xf numFmtId="179" fontId="87" fillId="41" borderId="472" xfId="0" applyNumberFormat="1" applyFont="1" applyFill="1" applyBorder="1" applyAlignment="1" applyProtection="1">
      <alignment horizontal="center" vertical="center"/>
      <protection locked="0"/>
    </xf>
    <xf numFmtId="179" fontId="87" fillId="41" borderId="474" xfId="0" applyNumberFormat="1" applyFont="1" applyFill="1" applyBorder="1" applyAlignment="1" applyProtection="1">
      <alignment horizontal="center" vertical="center"/>
      <protection locked="0"/>
    </xf>
    <xf numFmtId="179" fontId="87" fillId="41" borderId="475" xfId="0" applyNumberFormat="1" applyFont="1" applyFill="1" applyBorder="1" applyAlignment="1" applyProtection="1">
      <alignment horizontal="center" vertical="center"/>
      <protection locked="0"/>
    </xf>
    <xf numFmtId="177" fontId="87" fillId="41" borderId="476" xfId="0" applyNumberFormat="1" applyFont="1" applyFill="1" applyBorder="1" applyAlignment="1" applyProtection="1">
      <alignment horizontal="center" vertical="center"/>
    </xf>
    <xf numFmtId="0" fontId="87" fillId="0" borderId="467" xfId="0" applyFont="1" applyFill="1" applyBorder="1" applyAlignment="1" applyProtection="1">
      <alignment horizontal="center" vertical="center" shrinkToFit="1"/>
      <protection locked="0"/>
    </xf>
    <xf numFmtId="0" fontId="87" fillId="0" borderId="455" xfId="0" applyFont="1" applyFill="1" applyBorder="1" applyAlignment="1">
      <alignment horizontal="center" vertical="center"/>
    </xf>
    <xf numFmtId="177" fontId="87" fillId="0" borderId="469" xfId="0" applyNumberFormat="1" applyFont="1" applyFill="1" applyBorder="1" applyAlignment="1" applyProtection="1">
      <alignment horizontal="center" vertical="center"/>
    </xf>
    <xf numFmtId="177" fontId="87" fillId="0" borderId="470" xfId="0" applyNumberFormat="1" applyFont="1" applyFill="1" applyBorder="1" applyAlignment="1" applyProtection="1">
      <alignment horizontal="center" vertical="center"/>
      <protection locked="0"/>
    </xf>
    <xf numFmtId="179" fontId="87" fillId="0" borderId="471" xfId="0" applyNumberFormat="1" applyFont="1" applyFill="1" applyBorder="1" applyAlignment="1" applyProtection="1">
      <alignment horizontal="center" vertical="center"/>
    </xf>
    <xf numFmtId="179" fontId="87" fillId="0" borderId="469" xfId="0" applyNumberFormat="1" applyFont="1" applyFill="1" applyBorder="1" applyAlignment="1" applyProtection="1">
      <alignment horizontal="center" vertical="center"/>
    </xf>
    <xf numFmtId="179" fontId="87" fillId="0" borderId="473" xfId="0" applyNumberFormat="1" applyFont="1" applyFill="1" applyBorder="1" applyAlignment="1" applyProtection="1">
      <alignment horizontal="center" vertical="center"/>
      <protection locked="0"/>
    </xf>
    <xf numFmtId="179" fontId="87" fillId="0" borderId="472" xfId="0" applyNumberFormat="1" applyFont="1" applyFill="1" applyBorder="1" applyAlignment="1" applyProtection="1">
      <alignment horizontal="center" vertical="center"/>
      <protection locked="0"/>
    </xf>
    <xf numFmtId="179" fontId="87" fillId="0" borderId="474" xfId="0" applyNumberFormat="1" applyFont="1" applyFill="1" applyBorder="1" applyAlignment="1" applyProtection="1">
      <alignment horizontal="center" vertical="center"/>
      <protection locked="0"/>
    </xf>
    <xf numFmtId="179" fontId="87" fillId="0" borderId="475" xfId="0" applyNumberFormat="1" applyFont="1" applyFill="1" applyBorder="1" applyAlignment="1" applyProtection="1">
      <alignment horizontal="center" vertical="center"/>
      <protection locked="0"/>
    </xf>
    <xf numFmtId="177" fontId="87" fillId="0" borderId="476" xfId="0" applyNumberFormat="1" applyFont="1" applyFill="1" applyBorder="1" applyAlignment="1" applyProtection="1">
      <alignment horizontal="center" vertical="center"/>
    </xf>
    <xf numFmtId="179" fontId="87" fillId="0" borderId="477" xfId="0" applyNumberFormat="1" applyFont="1" applyFill="1" applyBorder="1" applyAlignment="1" applyProtection="1">
      <alignment horizontal="center" vertical="center"/>
    </xf>
    <xf numFmtId="177" fontId="87" fillId="0" borderId="472" xfId="0" applyNumberFormat="1" applyFont="1" applyFill="1" applyBorder="1" applyAlignment="1" applyProtection="1">
      <alignment horizontal="center" vertical="center"/>
    </xf>
    <xf numFmtId="179" fontId="87" fillId="0" borderId="474" xfId="0" applyNumberFormat="1" applyFont="1" applyFill="1" applyBorder="1" applyAlignment="1" applyProtection="1">
      <alignment horizontal="center" vertical="center"/>
    </xf>
    <xf numFmtId="179" fontId="87" fillId="0" borderId="469" xfId="0" applyNumberFormat="1" applyFont="1" applyFill="1" applyBorder="1" applyAlignment="1" applyProtection="1">
      <alignment horizontal="center" vertical="center"/>
      <protection locked="0"/>
    </xf>
    <xf numFmtId="179" fontId="87" fillId="41" borderId="474" xfId="0" applyNumberFormat="1" applyFont="1" applyFill="1" applyBorder="1" applyAlignment="1" applyProtection="1">
      <alignment horizontal="center" vertical="center"/>
    </xf>
    <xf numFmtId="179" fontId="87" fillId="41" borderId="469" xfId="0" applyNumberFormat="1" applyFont="1" applyFill="1" applyBorder="1" applyAlignment="1" applyProtection="1">
      <alignment horizontal="center" vertical="center"/>
      <protection locked="0"/>
    </xf>
    <xf numFmtId="177" fontId="44" fillId="50" borderId="290" xfId="0" applyNumberFormat="1" applyFont="1" applyFill="1" applyBorder="1" applyAlignment="1">
      <alignment horizontal="center" vertical="center"/>
    </xf>
    <xf numFmtId="177" fontId="44" fillId="50" borderId="12" xfId="0" applyNumberFormat="1" applyFont="1" applyFill="1" applyBorder="1" applyAlignment="1" applyProtection="1">
      <alignment horizontal="center" vertical="center"/>
      <protection locked="0"/>
    </xf>
    <xf numFmtId="179" fontId="44" fillId="50" borderId="219" xfId="0" applyNumberFormat="1" applyFont="1" applyFill="1" applyBorder="1" applyAlignment="1">
      <alignment horizontal="center" vertical="center"/>
    </xf>
    <xf numFmtId="179" fontId="44" fillId="50" borderId="218" xfId="0" applyNumberFormat="1" applyFont="1" applyFill="1" applyBorder="1" applyAlignment="1" applyProtection="1">
      <alignment horizontal="center" vertical="center"/>
      <protection locked="0"/>
    </xf>
    <xf numFmtId="179" fontId="44" fillId="50" borderId="42" xfId="0" applyNumberFormat="1" applyFont="1" applyFill="1" applyBorder="1" applyAlignment="1" applyProtection="1">
      <alignment horizontal="center" vertical="center"/>
      <protection locked="0"/>
    </xf>
    <xf numFmtId="177" fontId="44" fillId="50" borderId="291" xfId="0" applyNumberFormat="1" applyFont="1" applyFill="1" applyBorder="1" applyAlignment="1">
      <alignment horizontal="center" vertical="center"/>
    </xf>
    <xf numFmtId="177" fontId="44" fillId="50" borderId="306" xfId="0" applyNumberFormat="1" applyFont="1" applyFill="1" applyBorder="1" applyAlignment="1">
      <alignment horizontal="center" vertical="center"/>
    </xf>
    <xf numFmtId="177" fontId="44" fillId="39" borderId="306" xfId="0" applyNumberFormat="1" applyFont="1" applyFill="1" applyBorder="1" applyAlignment="1">
      <alignment horizontal="center" vertical="center"/>
    </xf>
    <xf numFmtId="0" fontId="112" fillId="0" borderId="496" xfId="0" applyFont="1" applyFill="1" applyBorder="1"/>
    <xf numFmtId="0" fontId="112" fillId="0" borderId="0" xfId="0" applyFont="1" applyFill="1" applyBorder="1"/>
    <xf numFmtId="194" fontId="44" fillId="0" borderId="448" xfId="0" applyNumberFormat="1" applyFont="1" applyFill="1" applyBorder="1" applyAlignment="1" applyProtection="1">
      <alignment horizontal="center" vertical="center" shrinkToFit="1"/>
    </xf>
    <xf numFmtId="179" fontId="44" fillId="0" borderId="502" xfId="0" applyNumberFormat="1" applyFont="1" applyFill="1" applyBorder="1" applyAlignment="1" applyProtection="1">
      <alignment horizontal="center" vertical="center"/>
    </xf>
    <xf numFmtId="178" fontId="310" fillId="45" borderId="502" xfId="0" applyNumberFormat="1" applyFont="1" applyFill="1" applyBorder="1" applyAlignment="1" applyProtection="1">
      <alignment horizontal="center" vertical="center"/>
    </xf>
    <xf numFmtId="0" fontId="44" fillId="51" borderId="502" xfId="0" applyFont="1" applyFill="1" applyBorder="1" applyAlignment="1" applyProtection="1">
      <alignment horizontal="center" vertical="center" shrinkToFit="1"/>
      <protection locked="0"/>
    </xf>
    <xf numFmtId="177" fontId="261" fillId="51" borderId="502" xfId="0" applyNumberFormat="1" applyFont="1" applyFill="1" applyBorder="1" applyAlignment="1" applyProtection="1">
      <alignment horizontal="center" vertical="center"/>
    </xf>
    <xf numFmtId="179" fontId="261" fillId="51" borderId="502" xfId="0" applyNumberFormat="1" applyFont="1" applyFill="1" applyBorder="1" applyAlignment="1" applyProtection="1">
      <alignment horizontal="center" vertical="center"/>
      <protection locked="0"/>
    </xf>
    <xf numFmtId="178" fontId="310" fillId="0" borderId="502" xfId="0" applyNumberFormat="1" applyFont="1" applyFill="1" applyBorder="1" applyAlignment="1" applyProtection="1">
      <alignment horizontal="center" vertical="center"/>
    </xf>
    <xf numFmtId="194" fontId="44" fillId="0" borderId="256" xfId="0" applyNumberFormat="1" applyFont="1" applyFill="1" applyBorder="1" applyAlignment="1" applyProtection="1">
      <alignment horizontal="center" vertical="center" shrinkToFit="1"/>
    </xf>
    <xf numFmtId="179" fontId="166" fillId="0" borderId="502" xfId="0" applyNumberFormat="1" applyFont="1" applyFill="1" applyBorder="1" applyAlignment="1" applyProtection="1">
      <alignment horizontal="center" vertical="center"/>
    </xf>
    <xf numFmtId="0" fontId="44" fillId="45" borderId="271" xfId="0" quotePrefix="1" applyFont="1" applyFill="1" applyBorder="1" applyAlignment="1" applyProtection="1">
      <alignment horizontal="center" vertical="center" shrinkToFit="1"/>
      <protection locked="0"/>
    </xf>
    <xf numFmtId="0" fontId="44" fillId="45" borderId="502" xfId="0" applyFont="1" applyFill="1" applyBorder="1" applyAlignment="1" applyProtection="1">
      <alignment horizontal="center" vertical="center" shrinkToFit="1"/>
      <protection locked="0"/>
    </xf>
    <xf numFmtId="179" fontId="310" fillId="45" borderId="496" xfId="0" applyNumberFormat="1" applyFont="1" applyFill="1" applyBorder="1" applyAlignment="1" applyProtection="1">
      <alignment horizontal="center" vertical="center"/>
    </xf>
    <xf numFmtId="177" fontId="310" fillId="45" borderId="502" xfId="0" applyNumberFormat="1" applyFont="1" applyFill="1" applyBorder="1" applyAlignment="1" applyProtection="1">
      <alignment horizontal="center" vertical="center"/>
    </xf>
    <xf numFmtId="179" fontId="310" fillId="45" borderId="12" xfId="0" applyNumberFormat="1" applyFont="1" applyFill="1" applyBorder="1" applyAlignment="1" applyProtection="1">
      <alignment horizontal="center" vertical="center"/>
      <protection locked="0"/>
    </xf>
    <xf numFmtId="177" fontId="310" fillId="45" borderId="496" xfId="0" applyNumberFormat="1" applyFont="1" applyFill="1" applyBorder="1" applyAlignment="1" applyProtection="1">
      <alignment horizontal="center" vertical="center"/>
    </xf>
    <xf numFmtId="179" fontId="310" fillId="45" borderId="202" xfId="0" applyNumberFormat="1" applyFont="1" applyFill="1" applyBorder="1" applyAlignment="1" applyProtection="1">
      <alignment horizontal="center" vertical="center"/>
      <protection locked="0"/>
    </xf>
    <xf numFmtId="179" fontId="310" fillId="45" borderId="502" xfId="0" applyNumberFormat="1" applyFont="1" applyFill="1" applyBorder="1" applyAlignment="1" applyProtection="1">
      <alignment horizontal="center" vertical="center"/>
      <protection locked="0"/>
    </xf>
    <xf numFmtId="0" fontId="347" fillId="45" borderId="266" xfId="0" applyFont="1" applyFill="1" applyBorder="1" applyAlignment="1">
      <alignment horizontal="center" vertical="center"/>
    </xf>
    <xf numFmtId="0" fontId="44" fillId="51" borderId="271" xfId="0" applyFont="1" applyFill="1" applyBorder="1" applyAlignment="1" applyProtection="1">
      <alignment horizontal="center" vertical="center" shrinkToFit="1"/>
      <protection locked="0"/>
    </xf>
    <xf numFmtId="194" fontId="44" fillId="0" borderId="266" xfId="0" applyNumberFormat="1" applyFont="1" applyFill="1" applyBorder="1" applyAlignment="1" applyProtection="1">
      <alignment horizontal="center" vertical="center" shrinkToFit="1"/>
    </xf>
    <xf numFmtId="0" fontId="92" fillId="45" borderId="265" xfId="0" quotePrefix="1" applyFont="1" applyFill="1" applyBorder="1" applyAlignment="1" applyProtection="1">
      <alignment horizontal="center" vertical="center" shrinkToFit="1"/>
      <protection locked="0"/>
    </xf>
    <xf numFmtId="0" fontId="318" fillId="84" borderId="281" xfId="0" quotePrefix="1" applyFont="1" applyFill="1" applyBorder="1" applyAlignment="1">
      <alignment horizontal="center" vertical="center"/>
    </xf>
    <xf numFmtId="194" fontId="327" fillId="84" borderId="218" xfId="0" applyNumberFormat="1" applyFont="1" applyFill="1" applyBorder="1" applyAlignment="1" applyProtection="1">
      <alignment horizontal="center" vertical="center"/>
      <protection locked="0"/>
    </xf>
    <xf numFmtId="0" fontId="41" fillId="32" borderId="479" xfId="0" applyFont="1" applyFill="1" applyBorder="1" applyAlignment="1">
      <alignment horizontal="center" vertical="center"/>
    </xf>
    <xf numFmtId="179" fontId="44" fillId="0" borderId="336" xfId="0" applyNumberFormat="1" applyFont="1" applyBorder="1" applyAlignment="1">
      <alignment horizontal="center" vertical="center"/>
    </xf>
    <xf numFmtId="179" fontId="44" fillId="0" borderId="338" xfId="0" applyNumberFormat="1" applyFont="1" applyBorder="1" applyAlignment="1">
      <alignment horizontal="center" vertical="center"/>
    </xf>
    <xf numFmtId="179" fontId="44" fillId="0" borderId="281" xfId="0" applyNumberFormat="1" applyFont="1" applyBorder="1" applyAlignment="1">
      <alignment horizontal="center" vertical="center"/>
    </xf>
    <xf numFmtId="179" fontId="44" fillId="0" borderId="203" xfId="0" applyNumberFormat="1" applyFont="1" applyBorder="1" applyAlignment="1">
      <alignment horizontal="center" vertical="center"/>
    </xf>
    <xf numFmtId="179" fontId="44" fillId="0" borderId="255" xfId="0" applyNumberFormat="1" applyFont="1" applyBorder="1" applyAlignment="1">
      <alignment horizontal="center" vertical="center"/>
    </xf>
    <xf numFmtId="179" fontId="44" fillId="0" borderId="253" xfId="0" applyNumberFormat="1" applyFont="1" applyBorder="1" applyAlignment="1">
      <alignment horizontal="center" vertical="center"/>
    </xf>
    <xf numFmtId="0" fontId="202" fillId="51" borderId="469" xfId="0" applyFont="1" applyFill="1" applyBorder="1" applyAlignment="1">
      <alignment vertical="center"/>
    </xf>
    <xf numFmtId="0" fontId="202" fillId="51" borderId="472" xfId="0" applyFont="1" applyFill="1" applyBorder="1" applyAlignment="1">
      <alignment vertical="center"/>
    </xf>
    <xf numFmtId="0" fontId="202" fillId="51" borderId="474" xfId="0" applyFont="1" applyFill="1" applyBorder="1" applyAlignment="1">
      <alignment vertical="center"/>
    </xf>
    <xf numFmtId="0" fontId="39" fillId="51" borderId="472" xfId="0" applyFont="1" applyFill="1" applyBorder="1" applyAlignment="1">
      <alignment horizontal="center" vertical="center"/>
    </xf>
    <xf numFmtId="0" fontId="39" fillId="51" borderId="469" xfId="0" applyFont="1" applyFill="1" applyBorder="1" applyAlignment="1">
      <alignment horizontal="center" vertical="center"/>
    </xf>
    <xf numFmtId="0" fontId="40" fillId="51" borderId="475" xfId="0" applyFont="1" applyFill="1" applyBorder="1" applyAlignment="1">
      <alignment horizontal="center" vertical="center"/>
    </xf>
    <xf numFmtId="0" fontId="39" fillId="51" borderId="474" xfId="0" applyFont="1" applyFill="1" applyBorder="1" applyAlignment="1">
      <alignment horizontal="center" vertical="center"/>
    </xf>
    <xf numFmtId="0" fontId="40" fillId="32" borderId="473" xfId="0" applyFont="1" applyFill="1" applyBorder="1" applyAlignment="1">
      <alignment horizontal="center" vertical="center"/>
    </xf>
    <xf numFmtId="0" fontId="40" fillId="32" borderId="471" xfId="0" applyFont="1" applyFill="1" applyBorder="1" applyAlignment="1">
      <alignment horizontal="center" vertical="center"/>
    </xf>
    <xf numFmtId="0" fontId="40" fillId="32" borderId="374" xfId="0" applyFont="1" applyFill="1" applyBorder="1" applyAlignment="1">
      <alignment horizontal="center" vertical="center"/>
    </xf>
    <xf numFmtId="0" fontId="330" fillId="0" borderId="125" xfId="0" applyFont="1" applyFill="1" applyBorder="1"/>
    <xf numFmtId="0" fontId="330" fillId="0" borderId="439" xfId="0" applyFont="1" applyFill="1" applyBorder="1"/>
    <xf numFmtId="177" fontId="162" fillId="50" borderId="469" xfId="0" applyNumberFormat="1" applyFont="1" applyFill="1" applyBorder="1" applyAlignment="1" applyProtection="1">
      <alignment horizontal="center" vertical="center"/>
    </xf>
    <xf numFmtId="177" fontId="162" fillId="50" borderId="470" xfId="0" applyNumberFormat="1" applyFont="1" applyFill="1" applyBorder="1" applyAlignment="1" applyProtection="1">
      <alignment horizontal="center" vertical="center"/>
      <protection locked="0"/>
    </xf>
    <xf numFmtId="179" fontId="162" fillId="50" borderId="471" xfId="0" applyNumberFormat="1" applyFont="1" applyFill="1" applyBorder="1" applyAlignment="1" applyProtection="1">
      <alignment horizontal="center" vertical="center"/>
    </xf>
    <xf numFmtId="177" fontId="162" fillId="50" borderId="472" xfId="0" applyNumberFormat="1" applyFont="1" applyFill="1" applyBorder="1" applyAlignment="1" applyProtection="1">
      <alignment horizontal="center" vertical="center"/>
    </xf>
    <xf numFmtId="179" fontId="162" fillId="50" borderId="469" xfId="0" applyNumberFormat="1" applyFont="1" applyFill="1" applyBorder="1" applyAlignment="1" applyProtection="1">
      <alignment horizontal="center" vertical="center"/>
    </xf>
    <xf numFmtId="179" fontId="162" fillId="50" borderId="473" xfId="0" applyNumberFormat="1" applyFont="1" applyFill="1" applyBorder="1" applyAlignment="1" applyProtection="1">
      <alignment horizontal="center" vertical="center"/>
      <protection locked="0"/>
    </xf>
    <xf numFmtId="179" fontId="162" fillId="50" borderId="471" xfId="0" applyNumberFormat="1" applyFont="1" applyFill="1" applyBorder="1" applyAlignment="1" applyProtection="1">
      <alignment horizontal="center" vertical="center"/>
      <protection locked="0"/>
    </xf>
    <xf numFmtId="179" fontId="162" fillId="50" borderId="472" xfId="0" applyNumberFormat="1" applyFont="1" applyFill="1" applyBorder="1" applyAlignment="1" applyProtection="1">
      <alignment horizontal="center" vertical="center"/>
      <protection locked="0"/>
    </xf>
    <xf numFmtId="179" fontId="162" fillId="50" borderId="474" xfId="0" applyNumberFormat="1" applyFont="1" applyFill="1" applyBorder="1" applyAlignment="1" applyProtection="1">
      <alignment horizontal="center" vertical="center"/>
      <protection locked="0"/>
    </xf>
    <xf numFmtId="179" fontId="162" fillId="50" borderId="475" xfId="0" applyNumberFormat="1" applyFont="1" applyFill="1" applyBorder="1" applyAlignment="1" applyProtection="1">
      <alignment horizontal="center" vertical="center"/>
      <protection locked="0"/>
    </xf>
    <xf numFmtId="177" fontId="162" fillId="50" borderId="476" xfId="0" applyNumberFormat="1" applyFont="1" applyFill="1" applyBorder="1" applyAlignment="1" applyProtection="1">
      <alignment horizontal="center" vertical="center"/>
    </xf>
    <xf numFmtId="179" fontId="162" fillId="50" borderId="477" xfId="0" applyNumberFormat="1" applyFont="1" applyFill="1" applyBorder="1" applyAlignment="1" applyProtection="1">
      <alignment horizontal="center" vertical="center"/>
    </xf>
    <xf numFmtId="0" fontId="41" fillId="50" borderId="467" xfId="0" applyFont="1" applyFill="1" applyBorder="1" applyAlignment="1" applyProtection="1">
      <alignment horizontal="center" vertical="center" shrinkToFit="1"/>
      <protection locked="0"/>
    </xf>
    <xf numFmtId="0" fontId="150" fillId="0" borderId="0" xfId="0" applyFont="1" applyFill="1" applyBorder="1" applyAlignment="1" applyProtection="1">
      <alignment vertical="center"/>
      <protection locked="0"/>
    </xf>
    <xf numFmtId="179" fontId="348" fillId="85" borderId="311" xfId="0" applyNumberFormat="1" applyFont="1" applyFill="1" applyBorder="1" applyAlignment="1" applyProtection="1">
      <alignment horizontal="center" vertical="center"/>
      <protection locked="0"/>
    </xf>
    <xf numFmtId="179" fontId="349" fillId="85" borderId="311" xfId="0" applyNumberFormat="1" applyFont="1" applyFill="1" applyBorder="1" applyAlignment="1" applyProtection="1">
      <alignment horizontal="center" vertical="center"/>
      <protection locked="0"/>
    </xf>
    <xf numFmtId="179" fontId="53" fillId="49" borderId="0" xfId="0" quotePrefix="1" applyNumberFormat="1" applyFont="1" applyFill="1" applyBorder="1" applyAlignment="1" applyProtection="1">
      <alignment vertical="center"/>
      <protection locked="0"/>
    </xf>
    <xf numFmtId="179" fontId="194" fillId="49" borderId="0" xfId="0" applyNumberFormat="1" applyFont="1" applyFill="1" applyBorder="1" applyAlignment="1" applyProtection="1">
      <alignment vertical="center"/>
      <protection locked="0"/>
    </xf>
    <xf numFmtId="0" fontId="186" fillId="49" borderId="0" xfId="0" applyFont="1" applyFill="1" applyBorder="1" applyAlignment="1" applyProtection="1">
      <alignment vertical="center"/>
      <protection locked="0"/>
    </xf>
    <xf numFmtId="179" fontId="194" fillId="49" borderId="0" xfId="0" applyNumberFormat="1" applyFont="1" applyFill="1" applyBorder="1" applyAlignment="1" applyProtection="1">
      <alignment horizontal="center" vertical="center"/>
      <protection locked="0"/>
    </xf>
    <xf numFmtId="0" fontId="92" fillId="0" borderId="504" xfId="0" applyFont="1" applyBorder="1" applyAlignment="1">
      <alignment horizontal="left" vertical="center"/>
    </xf>
    <xf numFmtId="0" fontId="52" fillId="0" borderId="41" xfId="0" applyFont="1" applyBorder="1" applyAlignment="1">
      <alignment horizontal="center" vertical="center"/>
    </xf>
    <xf numFmtId="0" fontId="53" fillId="49" borderId="37" xfId="0" applyFont="1" applyFill="1" applyBorder="1" applyAlignment="1">
      <alignment horizontal="center" vertical="center"/>
    </xf>
    <xf numFmtId="0" fontId="53" fillId="49" borderId="41" xfId="0" applyFont="1" applyFill="1" applyBorder="1" applyAlignment="1">
      <alignment horizontal="center" vertical="center"/>
    </xf>
    <xf numFmtId="0" fontId="92" fillId="0" borderId="38" xfId="0" applyFont="1" applyBorder="1" applyAlignment="1">
      <alignment vertical="center"/>
    </xf>
    <xf numFmtId="0" fontId="39" fillId="0" borderId="0" xfId="0" applyFont="1" applyAlignment="1">
      <alignment horizontal="center" vertical="center"/>
    </xf>
    <xf numFmtId="0" fontId="45"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41" fillId="0" borderId="0" xfId="0" applyFont="1" applyAlignment="1">
      <alignment horizontal="center" vertical="center"/>
    </xf>
    <xf numFmtId="0" fontId="118" fillId="0" borderId="0" xfId="0" applyFont="1" applyAlignment="1">
      <alignment horizontal="left" vertical="center" shrinkToFit="1"/>
    </xf>
    <xf numFmtId="179" fontId="175" fillId="0" borderId="436" xfId="0" applyNumberFormat="1" applyFont="1" applyFill="1" applyBorder="1" applyAlignment="1" applyProtection="1">
      <alignment horizontal="center" vertical="center"/>
      <protection locked="0"/>
    </xf>
    <xf numFmtId="177" fontId="175" fillId="0" borderId="13" xfId="0" applyNumberFormat="1" applyFont="1" applyFill="1" applyBorder="1" applyAlignment="1" applyProtection="1">
      <alignment horizontal="center" vertical="center"/>
      <protection locked="0"/>
    </xf>
    <xf numFmtId="179" fontId="175" fillId="0" borderId="439" xfId="0" applyNumberFormat="1" applyFont="1" applyFill="1" applyBorder="1" applyAlignment="1" applyProtection="1">
      <alignment horizontal="center" vertical="center"/>
      <protection locked="0"/>
    </xf>
    <xf numFmtId="0" fontId="44" fillId="0" borderId="502" xfId="0" applyFont="1" applyBorder="1" applyAlignment="1">
      <alignment vertical="center"/>
    </xf>
    <xf numFmtId="0" fontId="44" fillId="0" borderId="496" xfId="0" applyFont="1" applyBorder="1" applyAlignment="1">
      <alignment horizontal="left" vertical="center"/>
    </xf>
    <xf numFmtId="0" fontId="44" fillId="0" borderId="496" xfId="0" applyFont="1" applyBorder="1" applyAlignment="1">
      <alignment horizontal="center" vertical="center"/>
    </xf>
    <xf numFmtId="0" fontId="44" fillId="0" borderId="496" xfId="0" applyFont="1" applyBorder="1" applyAlignment="1">
      <alignment vertical="center"/>
    </xf>
    <xf numFmtId="0" fontId="134" fillId="0" borderId="496" xfId="0" applyFont="1" applyBorder="1" applyAlignment="1">
      <alignment horizontal="left" vertical="center"/>
    </xf>
    <xf numFmtId="0" fontId="134" fillId="0" borderId="496" xfId="0" applyFont="1" applyBorder="1" applyAlignment="1">
      <alignment horizontal="center" vertical="center"/>
    </xf>
    <xf numFmtId="0" fontId="44" fillId="0" borderId="496" xfId="0" applyFont="1" applyBorder="1"/>
    <xf numFmtId="0" fontId="44" fillId="0" borderId="497" xfId="0" applyFont="1" applyBorder="1"/>
    <xf numFmtId="0" fontId="0" fillId="0" borderId="496" xfId="0" applyBorder="1" applyAlignment="1">
      <alignment horizontal="center" vertical="center"/>
    </xf>
    <xf numFmtId="179" fontId="44" fillId="0" borderId="505" xfId="0" applyNumberFormat="1" applyFont="1" applyFill="1" applyBorder="1" applyAlignment="1" applyProtection="1">
      <alignment horizontal="center" vertical="center"/>
    </xf>
    <xf numFmtId="194" fontId="317" fillId="29" borderId="505" xfId="0" applyNumberFormat="1" applyFont="1" applyFill="1" applyBorder="1" applyAlignment="1" applyProtection="1">
      <alignment horizontal="center" vertical="center"/>
    </xf>
    <xf numFmtId="179" fontId="317" fillId="41" borderId="505" xfId="0" applyNumberFormat="1" applyFont="1" applyFill="1" applyBorder="1" applyAlignment="1" applyProtection="1">
      <alignment horizontal="center" vertical="center"/>
    </xf>
    <xf numFmtId="179" fontId="44" fillId="50" borderId="12" xfId="0" applyNumberFormat="1" applyFont="1" applyFill="1" applyBorder="1" applyAlignment="1" applyProtection="1">
      <alignment horizontal="center" vertical="center"/>
    </xf>
    <xf numFmtId="179" fontId="44" fillId="50" borderId="10" xfId="0" applyNumberFormat="1" applyFont="1" applyFill="1" applyBorder="1" applyAlignment="1" applyProtection="1">
      <alignment horizontal="center" vertical="center"/>
    </xf>
    <xf numFmtId="179" fontId="147" fillId="50" borderId="12" xfId="0" applyNumberFormat="1" applyFont="1" applyFill="1" applyBorder="1" applyAlignment="1" applyProtection="1">
      <alignment horizontal="center" vertical="center"/>
    </xf>
    <xf numFmtId="179" fontId="147" fillId="50" borderId="10" xfId="0" applyNumberFormat="1" applyFont="1" applyFill="1" applyBorder="1" applyAlignment="1" applyProtection="1">
      <alignment horizontal="center" vertical="center"/>
    </xf>
    <xf numFmtId="179" fontId="44" fillId="50" borderId="448" xfId="0" applyNumberFormat="1" applyFont="1" applyFill="1" applyBorder="1" applyAlignment="1" applyProtection="1">
      <alignment horizontal="center" vertical="center"/>
    </xf>
    <xf numFmtId="177" fontId="87" fillId="50" borderId="291" xfId="0" applyNumberFormat="1" applyFont="1" applyFill="1" applyBorder="1" applyAlignment="1" applyProtection="1">
      <alignment horizontal="center" vertical="center"/>
    </xf>
    <xf numFmtId="179" fontId="147" fillId="0" borderId="505" xfId="0" applyNumberFormat="1" applyFont="1" applyFill="1" applyBorder="1" applyAlignment="1" applyProtection="1">
      <alignment horizontal="center" vertical="center"/>
    </xf>
    <xf numFmtId="179" fontId="160" fillId="0" borderId="505" xfId="0" applyNumberFormat="1" applyFont="1" applyFill="1" applyBorder="1" applyAlignment="1" applyProtection="1">
      <alignment horizontal="center" vertical="center"/>
    </xf>
    <xf numFmtId="177" fontId="87" fillId="50" borderId="306" xfId="0" applyNumberFormat="1" applyFont="1" applyFill="1" applyBorder="1" applyAlignment="1" applyProtection="1">
      <alignment horizontal="center" vertical="center"/>
    </xf>
    <xf numFmtId="0" fontId="40" fillId="50" borderId="311" xfId="0" applyFont="1" applyFill="1" applyBorder="1" applyAlignment="1" applyProtection="1">
      <alignment horizontal="center" vertical="center" wrapText="1"/>
      <protection locked="0"/>
    </xf>
    <xf numFmtId="177" fontId="44" fillId="50" borderId="290" xfId="0" applyNumberFormat="1" applyFont="1" applyFill="1" applyBorder="1" applyAlignment="1" applyProtection="1">
      <alignment horizontal="center" vertical="center"/>
    </xf>
    <xf numFmtId="179" fontId="44" fillId="50" borderId="218" xfId="0" applyNumberFormat="1" applyFont="1" applyFill="1" applyBorder="1" applyAlignment="1" applyProtection="1">
      <alignment horizontal="center" vertical="center"/>
    </xf>
    <xf numFmtId="179" fontId="44" fillId="50" borderId="265" xfId="0" applyNumberFormat="1" applyFont="1" applyFill="1" applyBorder="1" applyAlignment="1" applyProtection="1">
      <alignment horizontal="center" vertical="center"/>
      <protection locked="0"/>
    </xf>
    <xf numFmtId="179" fontId="44" fillId="0" borderId="219" xfId="0" applyNumberFormat="1" applyFont="1" applyFill="1" applyBorder="1" applyAlignment="1">
      <alignment horizontal="center" vertical="center"/>
    </xf>
    <xf numFmtId="177" fontId="44" fillId="0" borderId="291" xfId="0" applyNumberFormat="1" applyFont="1" applyFill="1" applyBorder="1" applyAlignment="1">
      <alignment horizontal="center" vertical="center"/>
    </xf>
    <xf numFmtId="179" fontId="350" fillId="50" borderId="218" xfId="0" applyNumberFormat="1" applyFont="1" applyFill="1" applyBorder="1" applyAlignment="1" applyProtection="1">
      <alignment horizontal="center" vertical="center"/>
      <protection locked="0"/>
    </xf>
    <xf numFmtId="179" fontId="350" fillId="50" borderId="42" xfId="0" applyNumberFormat="1" applyFont="1" applyFill="1" applyBorder="1" applyAlignment="1" applyProtection="1">
      <alignment horizontal="center" vertical="center"/>
      <protection locked="0"/>
    </xf>
    <xf numFmtId="0" fontId="0" fillId="39" borderId="445" xfId="0" applyFont="1" applyFill="1" applyBorder="1" applyAlignment="1" applyProtection="1">
      <alignment horizontal="center" vertical="center"/>
      <protection locked="0"/>
    </xf>
    <xf numFmtId="0" fontId="44" fillId="0" borderId="311" xfId="0" applyFont="1" applyFill="1" applyBorder="1" applyAlignment="1" applyProtection="1">
      <alignment horizontal="center" vertical="center"/>
      <protection locked="0"/>
    </xf>
    <xf numFmtId="177" fontId="44" fillId="0" borderId="306" xfId="0" applyNumberFormat="1" applyFont="1" applyFill="1" applyBorder="1" applyAlignment="1">
      <alignment horizontal="center" vertical="center"/>
    </xf>
    <xf numFmtId="179" fontId="326" fillId="0" borderId="265" xfId="0" applyNumberFormat="1" applyFont="1" applyFill="1" applyBorder="1" applyAlignment="1" applyProtection="1">
      <alignment horizontal="center" vertical="center"/>
      <protection locked="0"/>
    </xf>
    <xf numFmtId="0" fontId="189" fillId="0" borderId="337" xfId="0" applyFont="1" applyBorder="1" applyAlignment="1">
      <alignment horizontal="left" vertical="center"/>
    </xf>
    <xf numFmtId="177" fontId="87" fillId="0" borderId="0" xfId="0" applyNumberFormat="1" applyFont="1" applyFill="1" applyBorder="1" applyAlignment="1">
      <alignment horizontal="center" vertical="center" wrapText="1"/>
    </xf>
    <xf numFmtId="0" fontId="87" fillId="0" borderId="0" xfId="0" applyFont="1" applyFill="1" applyBorder="1" applyAlignment="1">
      <alignment horizontal="center" vertical="center" wrapText="1"/>
    </xf>
    <xf numFmtId="0" fontId="337" fillId="42" borderId="445" xfId="0" applyFont="1" applyFill="1" applyBorder="1" applyAlignment="1">
      <alignment horizontal="center" vertical="center" shrinkToFit="1"/>
    </xf>
    <xf numFmtId="177" fontId="87" fillId="0" borderId="0" xfId="0" applyNumberFormat="1" applyFont="1" applyFill="1" applyAlignment="1">
      <alignment horizontal="center" vertical="center" wrapText="1"/>
    </xf>
    <xf numFmtId="186" fontId="40" fillId="0" borderId="438" xfId="0" applyNumberFormat="1" applyFont="1" applyFill="1" applyBorder="1" applyAlignment="1">
      <alignment horizontal="center" vertical="center" shrinkToFit="1"/>
    </xf>
    <xf numFmtId="177" fontId="147" fillId="49" borderId="109" xfId="0" applyNumberFormat="1" applyFont="1" applyFill="1" applyBorder="1" applyAlignment="1">
      <alignment vertical="center" wrapText="1"/>
    </xf>
    <xf numFmtId="177" fontId="147" fillId="49" borderId="61" xfId="0" applyNumberFormat="1" applyFont="1" applyFill="1" applyBorder="1" applyAlignment="1">
      <alignment vertical="center" wrapText="1"/>
    </xf>
    <xf numFmtId="177" fontId="147" fillId="49" borderId="51" xfId="0" applyNumberFormat="1" applyFont="1" applyFill="1" applyBorder="1" applyAlignment="1">
      <alignment vertical="center" wrapText="1"/>
    </xf>
    <xf numFmtId="49" fontId="147" fillId="49" borderId="62" xfId="0" applyNumberFormat="1" applyFont="1" applyFill="1" applyBorder="1" applyAlignment="1">
      <alignment vertical="center" wrapText="1"/>
    </xf>
    <xf numFmtId="177" fontId="147" fillId="49" borderId="313" xfId="0" applyNumberFormat="1" applyFont="1" applyFill="1" applyBorder="1" applyAlignment="1">
      <alignment vertical="center" wrapText="1"/>
    </xf>
    <xf numFmtId="177" fontId="147" fillId="49" borderId="14" xfId="0" applyNumberFormat="1" applyFont="1" applyFill="1" applyBorder="1" applyAlignment="1">
      <alignment vertical="center" wrapText="1"/>
    </xf>
    <xf numFmtId="177" fontId="147" fillId="49" borderId="13" xfId="0" applyNumberFormat="1" applyFont="1" applyFill="1" applyBorder="1" applyAlignment="1">
      <alignment vertical="center" wrapText="1"/>
    </xf>
    <xf numFmtId="49" fontId="147" fillId="49" borderId="44" xfId="0" applyNumberFormat="1" applyFont="1" applyFill="1" applyBorder="1" applyAlignment="1">
      <alignment vertical="center" wrapText="1"/>
    </xf>
    <xf numFmtId="0" fontId="351" fillId="53" borderId="311" xfId="0" applyFont="1" applyFill="1" applyBorder="1" applyAlignment="1" applyProtection="1">
      <alignment horizontal="center" vertical="center" shrinkToFit="1"/>
      <protection locked="0"/>
    </xf>
    <xf numFmtId="0" fontId="44" fillId="53" borderId="218" xfId="0" quotePrefix="1" applyFont="1" applyFill="1" applyBorder="1" applyAlignment="1" applyProtection="1">
      <alignment horizontal="center" vertical="center"/>
      <protection locked="0"/>
    </xf>
    <xf numFmtId="179" fontId="170" fillId="53" borderId="311" xfId="0" applyNumberFormat="1" applyFont="1" applyFill="1" applyBorder="1" applyAlignment="1">
      <alignment horizontal="center" vertical="center"/>
    </xf>
    <xf numFmtId="179" fontId="170" fillId="53" borderId="312" xfId="0" applyNumberFormat="1" applyFont="1" applyFill="1" applyBorder="1" applyAlignment="1" applyProtection="1">
      <alignment horizontal="center" vertical="center"/>
      <protection locked="0"/>
    </xf>
    <xf numFmtId="179" fontId="44" fillId="0" borderId="336" xfId="0" applyNumberFormat="1" applyFont="1" applyBorder="1" applyAlignment="1">
      <alignment horizontal="center" vertical="center"/>
    </xf>
    <xf numFmtId="179" fontId="44" fillId="0" borderId="338" xfId="0" applyNumberFormat="1" applyFont="1" applyBorder="1" applyAlignment="1">
      <alignment horizontal="center" vertical="center"/>
    </xf>
    <xf numFmtId="179" fontId="44" fillId="0" borderId="203" xfId="0" applyNumberFormat="1" applyFont="1" applyBorder="1" applyAlignment="1">
      <alignment horizontal="center" vertical="center"/>
    </xf>
    <xf numFmtId="179" fontId="44" fillId="0" borderId="255" xfId="0" applyNumberFormat="1" applyFont="1" applyBorder="1" applyAlignment="1">
      <alignment horizontal="center" vertical="center"/>
    </xf>
    <xf numFmtId="179" fontId="44" fillId="0" borderId="253" xfId="0" applyNumberFormat="1" applyFont="1" applyBorder="1" applyAlignment="1">
      <alignment horizontal="center" vertical="center"/>
    </xf>
    <xf numFmtId="179" fontId="44" fillId="0" borderId="340" xfId="0" applyNumberFormat="1" applyFont="1" applyBorder="1" applyAlignment="1">
      <alignment horizontal="center" vertical="center"/>
    </xf>
    <xf numFmtId="177" fontId="354" fillId="51" borderId="122" xfId="0" applyNumberFormat="1" applyFont="1" applyFill="1" applyBorder="1" applyAlignment="1">
      <alignment horizontal="right" vertical="center"/>
    </xf>
    <xf numFmtId="177" fontId="199" fillId="51" borderId="0" xfId="0" quotePrefix="1" applyNumberFormat="1" applyFont="1" applyFill="1" applyBorder="1" applyAlignment="1">
      <alignment horizontal="center" vertical="center" wrapText="1"/>
    </xf>
    <xf numFmtId="177" fontId="354" fillId="51" borderId="123" xfId="0" applyNumberFormat="1" applyFont="1" applyFill="1" applyBorder="1" applyAlignment="1">
      <alignment horizontal="left" vertical="center"/>
    </xf>
    <xf numFmtId="0" fontId="0" fillId="0" borderId="0" xfId="0" applyFont="1" applyBorder="1" applyAlignment="1"/>
    <xf numFmtId="0" fontId="44" fillId="0" borderId="0" xfId="0" applyFont="1" applyBorder="1" applyAlignment="1"/>
    <xf numFmtId="0" fontId="40" fillId="0" borderId="0" xfId="0" applyFont="1" applyBorder="1" applyAlignment="1"/>
    <xf numFmtId="0" fontId="0" fillId="0" borderId="0" xfId="0" applyBorder="1" applyAlignment="1"/>
    <xf numFmtId="0" fontId="180" fillId="0" borderId="265" xfId="0" applyFont="1" applyFill="1" applyBorder="1" applyAlignment="1" applyProtection="1">
      <alignment horizontal="center" vertical="center"/>
      <protection locked="0"/>
    </xf>
    <xf numFmtId="179" fontId="87" fillId="0" borderId="471" xfId="0" applyNumberFormat="1" applyFont="1" applyFill="1" applyBorder="1" applyAlignment="1" applyProtection="1">
      <alignment horizontal="center" vertical="center"/>
      <protection locked="0"/>
    </xf>
    <xf numFmtId="0" fontId="87" fillId="50" borderId="455" xfId="0" applyFont="1" applyFill="1" applyBorder="1" applyAlignment="1">
      <alignment horizontal="center" vertical="center"/>
    </xf>
    <xf numFmtId="0" fontId="87" fillId="50" borderId="468" xfId="0" applyFont="1" applyFill="1" applyBorder="1" applyAlignment="1" applyProtection="1">
      <alignment horizontal="center" vertical="center"/>
      <protection locked="0"/>
    </xf>
    <xf numFmtId="0" fontId="87" fillId="0" borderId="0" xfId="0" applyFont="1" applyBorder="1" applyAlignment="1">
      <alignment vertical="center"/>
    </xf>
    <xf numFmtId="0" fontId="44" fillId="0" borderId="0" xfId="0" applyFont="1" applyBorder="1" applyAlignment="1">
      <alignment horizontal="left" vertical="center"/>
    </xf>
    <xf numFmtId="0" fontId="0" fillId="0" borderId="0" xfId="0" applyBorder="1" applyAlignment="1">
      <alignment vertical="center"/>
    </xf>
    <xf numFmtId="0" fontId="147" fillId="49" borderId="0" xfId="0" applyFont="1" applyFill="1" applyBorder="1" applyAlignment="1" applyProtection="1">
      <alignment horizontal="center" vertical="center"/>
      <protection locked="0"/>
    </xf>
    <xf numFmtId="0" fontId="0" fillId="0" borderId="0" xfId="0" applyBorder="1" applyAlignment="1">
      <alignment shrinkToFit="1"/>
    </xf>
    <xf numFmtId="0" fontId="41" fillId="0" borderId="436" xfId="0" applyFont="1" applyBorder="1" applyAlignment="1">
      <alignment vertical="center"/>
    </xf>
    <xf numFmtId="0" fontId="39" fillId="0" borderId="436" xfId="0" applyFont="1" applyBorder="1"/>
    <xf numFmtId="0" fontId="0" fillId="0" borderId="436" xfId="0" applyBorder="1"/>
    <xf numFmtId="0" fontId="41" fillId="0" borderId="499" xfId="0" applyFont="1" applyFill="1" applyBorder="1" applyAlignment="1">
      <alignment shrinkToFit="1"/>
    </xf>
    <xf numFmtId="177" fontId="44" fillId="0" borderId="22" xfId="0" applyNumberFormat="1" applyFont="1" applyFill="1" applyBorder="1" applyAlignment="1" applyProtection="1">
      <alignment horizontal="center" vertical="center"/>
      <protection locked="0"/>
    </xf>
    <xf numFmtId="0" fontId="150" fillId="0" borderId="498" xfId="0" applyFont="1" applyFill="1" applyBorder="1" applyAlignment="1">
      <alignment shrinkToFit="1"/>
    </xf>
    <xf numFmtId="0" fontId="47" fillId="0" borderId="447" xfId="0" applyFont="1" applyFill="1" applyBorder="1" applyAlignment="1">
      <alignment horizontal="center" vertical="center"/>
    </xf>
    <xf numFmtId="0" fontId="41" fillId="0" borderId="467" xfId="0" applyFont="1" applyFill="1" applyBorder="1" applyAlignment="1" applyProtection="1">
      <alignment horizontal="center" vertical="center" shrinkToFit="1"/>
      <protection locked="0"/>
    </xf>
    <xf numFmtId="0" fontId="41" fillId="0" borderId="455" xfId="0" applyFont="1" applyFill="1" applyBorder="1" applyAlignment="1">
      <alignment horizontal="center" vertical="center"/>
    </xf>
    <xf numFmtId="0" fontId="149" fillId="0" borderId="0" xfId="0" applyFont="1" applyAlignment="1">
      <alignment vertical="center"/>
    </xf>
    <xf numFmtId="0" fontId="40" fillId="50" borderId="265" xfId="0" applyFont="1" applyFill="1" applyBorder="1" applyAlignment="1" applyProtection="1">
      <alignment horizontal="center" vertical="center"/>
      <protection locked="0"/>
    </xf>
    <xf numFmtId="0" fontId="44" fillId="41" borderId="281" xfId="0" applyFont="1" applyFill="1" applyBorder="1" applyAlignment="1">
      <alignment horizontal="center" vertical="center"/>
    </xf>
    <xf numFmtId="0" fontId="44" fillId="84" borderId="265" xfId="0" applyFont="1" applyFill="1" applyBorder="1" applyAlignment="1" applyProtection="1">
      <alignment horizontal="center" vertical="center"/>
      <protection locked="0"/>
    </xf>
    <xf numFmtId="194" fontId="44" fillId="41" borderId="218" xfId="0" quotePrefix="1" applyNumberFormat="1" applyFont="1" applyFill="1" applyBorder="1" applyAlignment="1" applyProtection="1">
      <alignment horizontal="center" vertical="center"/>
      <protection locked="0"/>
    </xf>
    <xf numFmtId="179" fontId="44" fillId="0" borderId="336" xfId="0" applyNumberFormat="1" applyFont="1" applyBorder="1" applyAlignment="1">
      <alignment horizontal="center" vertical="center"/>
    </xf>
    <xf numFmtId="179" fontId="44" fillId="0" borderId="281" xfId="0" applyNumberFormat="1" applyFont="1" applyBorder="1" applyAlignment="1">
      <alignment horizontal="center" vertical="center"/>
    </xf>
    <xf numFmtId="179" fontId="44" fillId="0" borderId="338" xfId="0" applyNumberFormat="1" applyFont="1" applyBorder="1" applyAlignment="1">
      <alignment horizontal="center" vertical="center"/>
    </xf>
    <xf numFmtId="179" fontId="44" fillId="0" borderId="203" xfId="0" applyNumberFormat="1" applyFont="1" applyBorder="1" applyAlignment="1">
      <alignment horizontal="center" vertical="center"/>
    </xf>
    <xf numFmtId="179" fontId="44" fillId="0" borderId="255" xfId="0" applyNumberFormat="1" applyFont="1" applyBorder="1" applyAlignment="1">
      <alignment horizontal="center" vertical="center"/>
    </xf>
    <xf numFmtId="179" fontId="44" fillId="0" borderId="253" xfId="0" applyNumberFormat="1" applyFont="1" applyBorder="1" applyAlignment="1">
      <alignment horizontal="center" vertical="center"/>
    </xf>
    <xf numFmtId="179" fontId="44" fillId="0" borderId="340" xfId="0" applyNumberFormat="1" applyFont="1" applyBorder="1" applyAlignment="1">
      <alignment horizontal="center" vertical="center"/>
    </xf>
    <xf numFmtId="194" fontId="310" fillId="45" borderId="448" xfId="0" applyNumberFormat="1" applyFont="1" applyFill="1" applyBorder="1" applyAlignment="1" applyProtection="1">
      <alignment horizontal="center" vertical="center" shrinkToFit="1"/>
    </xf>
    <xf numFmtId="179" fontId="310" fillId="45" borderId="502" xfId="0" applyNumberFormat="1" applyFont="1" applyFill="1" applyBorder="1" applyAlignment="1" applyProtection="1">
      <alignment horizontal="center" vertical="center"/>
    </xf>
    <xf numFmtId="179" fontId="310" fillId="45" borderId="252" xfId="0" applyNumberFormat="1" applyFont="1" applyFill="1" applyBorder="1" applyAlignment="1" applyProtection="1">
      <alignment horizontal="center" vertical="center"/>
    </xf>
    <xf numFmtId="0" fontId="347" fillId="45" borderId="62" xfId="0" applyFont="1" applyFill="1" applyBorder="1" applyAlignment="1">
      <alignment horizontal="center" vertical="center"/>
    </xf>
    <xf numFmtId="0" fontId="166" fillId="45" borderId="271" xfId="0" applyFont="1" applyFill="1" applyBorder="1" applyAlignment="1" applyProtection="1">
      <alignment horizontal="center" vertical="center" shrinkToFit="1"/>
      <protection locked="0"/>
    </xf>
    <xf numFmtId="177" fontId="190" fillId="45" borderId="290" xfId="0" applyNumberFormat="1" applyFont="1" applyFill="1" applyBorder="1" applyAlignment="1" applyProtection="1">
      <alignment horizontal="center" vertical="center"/>
    </xf>
    <xf numFmtId="177" fontId="190" fillId="45" borderId="12" xfId="0" applyNumberFormat="1" applyFont="1" applyFill="1" applyBorder="1" applyAlignment="1" applyProtection="1">
      <alignment horizontal="center" vertical="center"/>
      <protection locked="0"/>
    </xf>
    <xf numFmtId="179" fontId="190" fillId="45" borderId="218" xfId="0" applyNumberFormat="1" applyFont="1" applyFill="1" applyBorder="1" applyAlignment="1" applyProtection="1">
      <alignment horizontal="center" vertical="center"/>
    </xf>
    <xf numFmtId="179" fontId="190" fillId="45" borderId="219" xfId="0" applyNumberFormat="1" applyFont="1" applyFill="1" applyBorder="1" applyAlignment="1" applyProtection="1">
      <alignment horizontal="center" vertical="center"/>
    </xf>
    <xf numFmtId="179" fontId="190" fillId="45" borderId="12" xfId="0" applyNumberFormat="1" applyFont="1" applyFill="1" applyBorder="1" applyAlignment="1" applyProtection="1">
      <alignment horizontal="center" vertical="center"/>
      <protection locked="0"/>
    </xf>
    <xf numFmtId="179" fontId="190" fillId="45" borderId="42" xfId="0" applyNumberFormat="1" applyFont="1" applyFill="1" applyBorder="1" applyAlignment="1" applyProtection="1">
      <alignment horizontal="center" vertical="center"/>
      <protection locked="0"/>
    </xf>
    <xf numFmtId="177" fontId="44" fillId="45" borderId="218" xfId="0" applyNumberFormat="1" applyFont="1" applyFill="1" applyBorder="1" applyAlignment="1" applyProtection="1">
      <alignment horizontal="center" vertical="center"/>
    </xf>
    <xf numFmtId="177" fontId="44" fillId="45" borderId="12" xfId="0" applyNumberFormat="1" applyFont="1" applyFill="1" applyBorder="1" applyAlignment="1" applyProtection="1">
      <alignment horizontal="center" vertical="center"/>
      <protection locked="0"/>
    </xf>
    <xf numFmtId="179" fontId="44" fillId="45" borderId="219" xfId="0" applyNumberFormat="1" applyFont="1" applyFill="1" applyBorder="1" applyAlignment="1" applyProtection="1">
      <alignment horizontal="center" vertical="center"/>
    </xf>
    <xf numFmtId="179" fontId="44" fillId="45" borderId="265" xfId="0" applyNumberFormat="1" applyFont="1" applyFill="1" applyBorder="1" applyAlignment="1" applyProtection="1">
      <alignment horizontal="center" vertical="center"/>
      <protection locked="0"/>
    </xf>
    <xf numFmtId="177" fontId="44" fillId="45" borderId="290" xfId="0" applyNumberFormat="1" applyFont="1" applyFill="1" applyBorder="1" applyAlignment="1" applyProtection="1">
      <alignment horizontal="center" vertical="center"/>
    </xf>
    <xf numFmtId="179" fontId="44" fillId="45" borderId="42" xfId="0" applyNumberFormat="1" applyFont="1" applyFill="1" applyBorder="1" applyAlignment="1" applyProtection="1">
      <alignment horizontal="center" vertical="center"/>
      <protection locked="0"/>
    </xf>
    <xf numFmtId="177" fontId="44" fillId="45" borderId="307" xfId="0" applyNumberFormat="1" applyFont="1" applyFill="1" applyBorder="1" applyAlignment="1" applyProtection="1">
      <alignment horizontal="center" vertical="center"/>
    </xf>
    <xf numFmtId="177" fontId="310" fillId="0" borderId="506" xfId="0" applyNumberFormat="1" applyFont="1" applyFill="1" applyBorder="1" applyAlignment="1" applyProtection="1">
      <alignment horizontal="center" vertical="center"/>
    </xf>
    <xf numFmtId="179" fontId="44" fillId="0" borderId="506" xfId="0" applyNumberFormat="1" applyFont="1" applyFill="1" applyBorder="1" applyAlignment="1" applyProtection="1">
      <alignment horizontal="center" vertical="center"/>
      <protection locked="0"/>
    </xf>
    <xf numFmtId="179" fontId="261" fillId="51" borderId="506" xfId="0" applyNumberFormat="1" applyFont="1" applyFill="1" applyBorder="1" applyAlignment="1" applyProtection="1">
      <alignment horizontal="center" vertical="center"/>
      <protection locked="0"/>
    </xf>
    <xf numFmtId="49" fontId="44" fillId="51" borderId="506" xfId="0" quotePrefix="1" applyNumberFormat="1" applyFont="1" applyFill="1" applyBorder="1" applyAlignment="1" applyProtection="1">
      <alignment horizontal="center" vertical="center" shrinkToFit="1"/>
      <protection locked="0"/>
    </xf>
    <xf numFmtId="177" fontId="190" fillId="51" borderId="506" xfId="0" applyNumberFormat="1" applyFont="1" applyFill="1" applyBorder="1" applyAlignment="1" applyProtection="1">
      <alignment horizontal="center" vertical="center"/>
    </xf>
    <xf numFmtId="179" fontId="190" fillId="51" borderId="506" xfId="0" applyNumberFormat="1" applyFont="1" applyFill="1" applyBorder="1" applyAlignment="1" applyProtection="1">
      <alignment horizontal="center" vertical="center"/>
      <protection locked="0"/>
    </xf>
    <xf numFmtId="179" fontId="44" fillId="51" borderId="506" xfId="0" applyNumberFormat="1" applyFont="1" applyFill="1" applyBorder="1" applyAlignment="1" applyProtection="1">
      <alignment horizontal="center" vertical="center"/>
      <protection locked="0"/>
    </xf>
    <xf numFmtId="177" fontId="44" fillId="0" borderId="506" xfId="0" applyNumberFormat="1" applyFont="1" applyFill="1" applyBorder="1" applyAlignment="1" applyProtection="1">
      <alignment horizontal="center" vertical="center"/>
    </xf>
    <xf numFmtId="177" fontId="310" fillId="45" borderId="506" xfId="0" applyNumberFormat="1" applyFont="1" applyFill="1" applyBorder="1" applyAlignment="1" applyProtection="1">
      <alignment horizontal="center" vertical="center"/>
    </xf>
    <xf numFmtId="179" fontId="310" fillId="45" borderId="506" xfId="0" applyNumberFormat="1" applyFont="1" applyFill="1" applyBorder="1" applyAlignment="1" applyProtection="1">
      <alignment horizontal="center" vertical="center"/>
      <protection locked="0"/>
    </xf>
    <xf numFmtId="179" fontId="166" fillId="51" borderId="265" xfId="0" applyNumberFormat="1" applyFont="1" applyFill="1" applyBorder="1" applyAlignment="1" applyProtection="1">
      <alignment horizontal="center" vertical="center"/>
      <protection locked="0"/>
    </xf>
    <xf numFmtId="179" fontId="166" fillId="51" borderId="506" xfId="0" applyNumberFormat="1" applyFont="1" applyFill="1" applyBorder="1" applyAlignment="1" applyProtection="1">
      <alignment horizontal="center" vertical="center"/>
      <protection locked="0"/>
    </xf>
    <xf numFmtId="179" fontId="166" fillId="51" borderId="42" xfId="0" applyNumberFormat="1" applyFont="1" applyFill="1" applyBorder="1" applyAlignment="1" applyProtection="1">
      <alignment horizontal="center" vertical="center"/>
      <protection locked="0"/>
    </xf>
    <xf numFmtId="179" fontId="44" fillId="0" borderId="506" xfId="0" applyNumberFormat="1" applyFont="1" applyFill="1" applyBorder="1" applyAlignment="1" applyProtection="1">
      <alignment horizontal="center" vertical="center"/>
    </xf>
    <xf numFmtId="49" fontId="166" fillId="45" borderId="506" xfId="0" quotePrefix="1" applyNumberFormat="1" applyFont="1" applyFill="1" applyBorder="1" applyAlignment="1" applyProtection="1">
      <alignment horizontal="center" vertical="center" shrinkToFit="1"/>
      <protection locked="0"/>
    </xf>
    <xf numFmtId="177" fontId="190" fillId="45" borderId="506" xfId="0" applyNumberFormat="1" applyFont="1" applyFill="1" applyBorder="1" applyAlignment="1" applyProtection="1">
      <alignment horizontal="center" vertical="center"/>
    </xf>
    <xf numFmtId="179" fontId="190" fillId="45" borderId="506" xfId="0" applyNumberFormat="1" applyFont="1" applyFill="1" applyBorder="1" applyAlignment="1" applyProtection="1">
      <alignment horizontal="center" vertical="center"/>
      <protection locked="0"/>
    </xf>
    <xf numFmtId="179" fontId="44" fillId="45" borderId="506" xfId="0" applyNumberFormat="1" applyFont="1" applyFill="1" applyBorder="1" applyAlignment="1" applyProtection="1">
      <alignment horizontal="center" vertical="center"/>
      <protection locked="0"/>
    </xf>
    <xf numFmtId="179" fontId="44" fillId="45" borderId="271" xfId="0" applyNumberFormat="1" applyFont="1" applyFill="1" applyBorder="1" applyAlignment="1">
      <alignment horizontal="center" vertical="center"/>
    </xf>
    <xf numFmtId="179" fontId="44" fillId="45" borderId="337" xfId="0" applyNumberFormat="1" applyFont="1" applyFill="1" applyBorder="1" applyAlignment="1">
      <alignment horizontal="center" vertical="center"/>
    </xf>
    <xf numFmtId="179" fontId="44" fillId="45" borderId="336" xfId="0" applyNumberFormat="1" applyFont="1" applyFill="1" applyBorder="1" applyAlignment="1">
      <alignment horizontal="center" vertical="center"/>
    </xf>
    <xf numFmtId="179" fontId="44" fillId="45" borderId="338" xfId="0" applyNumberFormat="1" applyFont="1" applyFill="1" applyBorder="1" applyAlignment="1">
      <alignment horizontal="center" vertical="center"/>
    </xf>
    <xf numFmtId="179" fontId="44" fillId="45" borderId="203" xfId="0" applyNumberFormat="1" applyFont="1" applyFill="1" applyBorder="1" applyAlignment="1">
      <alignment horizontal="center" vertical="center"/>
    </xf>
    <xf numFmtId="179" fontId="44" fillId="45" borderId="255" xfId="0" applyNumberFormat="1" applyFont="1" applyFill="1" applyBorder="1" applyAlignment="1">
      <alignment horizontal="center" vertical="center"/>
    </xf>
    <xf numFmtId="179" fontId="44" fillId="45" borderId="253" xfId="0" applyNumberFormat="1" applyFont="1" applyFill="1" applyBorder="1" applyAlignment="1">
      <alignment horizontal="center" vertical="center"/>
    </xf>
    <xf numFmtId="179" fontId="44" fillId="45" borderId="339" xfId="0" applyNumberFormat="1" applyFont="1" applyFill="1" applyBorder="1" applyAlignment="1">
      <alignment horizontal="center" vertical="center"/>
    </xf>
    <xf numFmtId="179" fontId="44" fillId="45" borderId="204" xfId="0" applyNumberFormat="1" applyFont="1" applyFill="1" applyBorder="1" applyAlignment="1">
      <alignment horizontal="center" vertical="center"/>
    </xf>
    <xf numFmtId="179" fontId="44" fillId="45" borderId="254" xfId="0" applyNumberFormat="1" applyFont="1" applyFill="1" applyBorder="1" applyAlignment="1">
      <alignment horizontal="center" vertical="center"/>
    </xf>
    <xf numFmtId="179" fontId="44" fillId="45" borderId="340" xfId="0" applyNumberFormat="1" applyFont="1" applyFill="1" applyBorder="1" applyAlignment="1">
      <alignment horizontal="center" vertical="center"/>
    </xf>
    <xf numFmtId="179" fontId="53" fillId="45" borderId="332" xfId="0" applyNumberFormat="1" applyFont="1" applyFill="1" applyBorder="1" applyAlignment="1">
      <alignment horizontal="center" vertical="center" shrinkToFit="1"/>
    </xf>
    <xf numFmtId="0" fontId="53" fillId="45" borderId="12" xfId="0" quotePrefix="1" applyFont="1" applyFill="1" applyBorder="1" applyAlignment="1">
      <alignment horizontal="center" vertical="center" shrinkToFit="1"/>
    </xf>
    <xf numFmtId="179" fontId="53" fillId="45" borderId="324" xfId="0" applyNumberFormat="1" applyFont="1" applyFill="1" applyBorder="1" applyAlignment="1">
      <alignment horizontal="center" vertical="center" shrinkToFit="1"/>
    </xf>
    <xf numFmtId="179" fontId="53" fillId="45" borderId="331" xfId="0" applyNumberFormat="1" applyFont="1" applyFill="1" applyBorder="1" applyAlignment="1">
      <alignment horizontal="center" vertical="center" shrinkToFit="1"/>
    </xf>
    <xf numFmtId="179" fontId="53" fillId="45" borderId="14" xfId="0" applyNumberFormat="1" applyFont="1" applyFill="1" applyBorder="1" applyAlignment="1">
      <alignment horizontal="center" vertical="center" shrinkToFit="1"/>
    </xf>
    <xf numFmtId="179" fontId="53" fillId="45" borderId="27" xfId="0" applyNumberFormat="1" applyFont="1" applyFill="1" applyBorder="1" applyAlignment="1">
      <alignment horizontal="center" vertical="center" shrinkToFit="1"/>
    </xf>
    <xf numFmtId="179" fontId="53" fillId="45" borderId="10" xfId="0" applyNumberFormat="1" applyFont="1" applyFill="1" applyBorder="1" applyAlignment="1">
      <alignment horizontal="center" vertical="center" shrinkToFit="1"/>
    </xf>
    <xf numFmtId="0" fontId="53" fillId="0" borderId="12" xfId="0" quotePrefix="1" applyFont="1" applyFill="1" applyBorder="1" applyAlignment="1">
      <alignment horizontal="center" vertical="center" shrinkToFit="1"/>
    </xf>
    <xf numFmtId="179" fontId="53" fillId="0" borderId="324" xfId="0" applyNumberFormat="1" applyFont="1" applyFill="1" applyBorder="1" applyAlignment="1">
      <alignment horizontal="center" vertical="center" shrinkToFit="1"/>
    </xf>
    <xf numFmtId="0" fontId="186" fillId="45" borderId="281" xfId="0" applyFont="1" applyFill="1" applyBorder="1" applyAlignment="1" applyProtection="1">
      <alignment horizontal="center" vertical="center" shrinkToFit="1"/>
      <protection locked="0"/>
    </xf>
    <xf numFmtId="177" fontId="41" fillId="50" borderId="469" xfId="0" applyNumberFormat="1" applyFont="1" applyFill="1" applyBorder="1" applyAlignment="1" applyProtection="1">
      <alignment horizontal="center" vertical="center"/>
    </xf>
    <xf numFmtId="177" fontId="41" fillId="50" borderId="470" xfId="0" applyNumberFormat="1" applyFont="1" applyFill="1" applyBorder="1" applyAlignment="1" applyProtection="1">
      <alignment horizontal="center" vertical="center"/>
      <protection locked="0"/>
    </xf>
    <xf numFmtId="179" fontId="41" fillId="50" borderId="471" xfId="0" applyNumberFormat="1" applyFont="1" applyFill="1" applyBorder="1" applyAlignment="1" applyProtection="1">
      <alignment horizontal="center" vertical="center"/>
    </xf>
    <xf numFmtId="177" fontId="87" fillId="50" borderId="469" xfId="0" applyNumberFormat="1" applyFont="1" applyFill="1" applyBorder="1" applyAlignment="1" applyProtection="1">
      <alignment horizontal="center" vertical="center"/>
    </xf>
    <xf numFmtId="177" fontId="87" fillId="50" borderId="470" xfId="0" applyNumberFormat="1" applyFont="1" applyFill="1" applyBorder="1" applyAlignment="1" applyProtection="1">
      <alignment horizontal="center" vertical="center"/>
      <protection locked="0"/>
    </xf>
    <xf numFmtId="179" fontId="87" fillId="50" borderId="471" xfId="0" applyNumberFormat="1" applyFont="1" applyFill="1" applyBorder="1" applyAlignment="1" applyProtection="1">
      <alignment horizontal="center" vertical="center"/>
    </xf>
    <xf numFmtId="177" fontId="162" fillId="0" borderId="469" xfId="0" applyNumberFormat="1" applyFont="1" applyFill="1" applyBorder="1" applyAlignment="1" applyProtection="1">
      <alignment horizontal="center" vertical="center"/>
    </xf>
    <xf numFmtId="177" fontId="162" fillId="0" borderId="470" xfId="0" applyNumberFormat="1" applyFont="1" applyFill="1" applyBorder="1" applyAlignment="1" applyProtection="1">
      <alignment horizontal="center" vertical="center"/>
      <protection locked="0"/>
    </xf>
    <xf numFmtId="179" fontId="162" fillId="0" borderId="471" xfId="0" applyNumberFormat="1" applyFont="1" applyFill="1" applyBorder="1" applyAlignment="1" applyProtection="1">
      <alignment horizontal="center" vertical="center"/>
    </xf>
    <xf numFmtId="177" fontId="162" fillId="41" borderId="469" xfId="0" applyNumberFormat="1" applyFont="1" applyFill="1" applyBorder="1" applyAlignment="1" applyProtection="1">
      <alignment horizontal="center" vertical="center"/>
    </xf>
    <xf numFmtId="177" fontId="162" fillId="41" borderId="470" xfId="0" applyNumberFormat="1" applyFont="1" applyFill="1" applyBorder="1" applyAlignment="1" applyProtection="1">
      <alignment horizontal="center" vertical="center"/>
      <protection locked="0"/>
    </xf>
    <xf numFmtId="179" fontId="162" fillId="41" borderId="471" xfId="0" applyNumberFormat="1" applyFont="1" applyFill="1" applyBorder="1" applyAlignment="1" applyProtection="1">
      <alignment horizontal="center" vertical="center"/>
    </xf>
    <xf numFmtId="0" fontId="52" fillId="24" borderId="445" xfId="0" applyFont="1" applyFill="1" applyBorder="1" applyAlignment="1">
      <alignment horizontal="center" vertical="center" wrapText="1"/>
    </xf>
    <xf numFmtId="0" fontId="44" fillId="41" borderId="311" xfId="0" applyFont="1" applyFill="1" applyBorder="1" applyAlignment="1">
      <alignment horizontal="center" vertical="center"/>
    </xf>
    <xf numFmtId="177" fontId="327" fillId="84" borderId="290" xfId="0" applyNumberFormat="1" applyFont="1" applyFill="1" applyBorder="1" applyAlignment="1" applyProtection="1">
      <alignment horizontal="center" vertical="center"/>
    </xf>
    <xf numFmtId="177" fontId="355" fillId="84" borderId="12" xfId="0" applyNumberFormat="1" applyFont="1" applyFill="1" applyBorder="1" applyAlignment="1" applyProtection="1">
      <alignment horizontal="center" vertical="center"/>
      <protection locked="0"/>
    </xf>
    <xf numFmtId="0" fontId="340" fillId="41" borderId="265" xfId="0" applyFont="1" applyFill="1" applyBorder="1" applyAlignment="1" applyProtection="1">
      <alignment horizontal="center" vertical="center"/>
      <protection locked="0"/>
    </xf>
    <xf numFmtId="177" fontId="356" fillId="84" borderId="290" xfId="0" applyNumberFormat="1" applyFont="1" applyFill="1" applyBorder="1" applyAlignment="1" applyProtection="1">
      <alignment horizontal="center" vertical="center"/>
    </xf>
    <xf numFmtId="177" fontId="356" fillId="84" borderId="12" xfId="0" applyNumberFormat="1" applyFont="1" applyFill="1" applyBorder="1" applyAlignment="1" applyProtection="1">
      <alignment horizontal="center" vertical="center"/>
      <protection locked="0"/>
    </xf>
    <xf numFmtId="179" fontId="356" fillId="84" borderId="218" xfId="0" applyNumberFormat="1" applyFont="1" applyFill="1" applyBorder="1" applyAlignment="1" applyProtection="1">
      <alignment horizontal="center" vertical="center"/>
    </xf>
    <xf numFmtId="0" fontId="44" fillId="49" borderId="265" xfId="0" applyFont="1" applyFill="1" applyBorder="1" applyAlignment="1" applyProtection="1">
      <alignment horizontal="center" vertical="center"/>
      <protection locked="0"/>
    </xf>
    <xf numFmtId="177" fontId="197" fillId="49" borderId="218" xfId="0" applyNumberFormat="1" applyFont="1" applyFill="1" applyBorder="1" applyAlignment="1" applyProtection="1">
      <alignment horizontal="center" vertical="center"/>
    </xf>
    <xf numFmtId="177" fontId="197" fillId="49" borderId="12" xfId="0" applyNumberFormat="1" applyFont="1" applyFill="1" applyBorder="1" applyAlignment="1" applyProtection="1">
      <alignment horizontal="center" vertical="center"/>
      <protection locked="0"/>
    </xf>
    <xf numFmtId="179" fontId="197" fillId="49" borderId="218" xfId="0" applyNumberFormat="1" applyFont="1" applyFill="1" applyBorder="1" applyAlignment="1" applyProtection="1">
      <alignment horizontal="center" vertical="center"/>
    </xf>
    <xf numFmtId="177" fontId="44" fillId="49" borderId="310" xfId="0" applyNumberFormat="1" applyFont="1" applyFill="1" applyBorder="1" applyAlignment="1" applyProtection="1">
      <alignment horizontal="center" vertical="center"/>
    </xf>
    <xf numFmtId="179" fontId="44" fillId="49" borderId="55" xfId="0" applyNumberFormat="1" applyFont="1" applyFill="1" applyBorder="1" applyAlignment="1" applyProtection="1">
      <alignment horizontal="center" vertical="center"/>
    </xf>
    <xf numFmtId="179" fontId="44" fillId="49" borderId="251" xfId="0" applyNumberFormat="1" applyFont="1" applyFill="1" applyBorder="1" applyAlignment="1" applyProtection="1">
      <alignment horizontal="center" vertical="center"/>
      <protection locked="0"/>
    </xf>
    <xf numFmtId="177" fontId="44" fillId="49" borderId="219" xfId="0" applyNumberFormat="1" applyFont="1" applyFill="1" applyBorder="1" applyAlignment="1" applyProtection="1">
      <alignment horizontal="center" vertical="center"/>
    </xf>
    <xf numFmtId="194" fontId="160" fillId="41" borderId="218" xfId="0" applyNumberFormat="1" applyFont="1" applyFill="1" applyBorder="1" applyAlignment="1" applyProtection="1">
      <alignment horizontal="center" vertical="center"/>
      <protection locked="0"/>
    </xf>
    <xf numFmtId="179" fontId="160" fillId="41" borderId="251" xfId="0" applyNumberFormat="1" applyFont="1" applyFill="1" applyBorder="1" applyAlignment="1" applyProtection="1">
      <alignment horizontal="center" vertical="center"/>
      <protection locked="0"/>
    </xf>
    <xf numFmtId="0" fontId="40" fillId="49" borderId="281" xfId="0" quotePrefix="1" applyFont="1" applyFill="1" applyBorder="1" applyAlignment="1">
      <alignment horizontal="center" vertical="center"/>
    </xf>
    <xf numFmtId="177" fontId="147" fillId="49" borderId="310" xfId="0" applyNumberFormat="1" applyFont="1" applyFill="1" applyBorder="1" applyAlignment="1" applyProtection="1">
      <alignment horizontal="center" vertical="center"/>
    </xf>
    <xf numFmtId="179" fontId="147" fillId="49" borderId="55" xfId="0" applyNumberFormat="1" applyFont="1" applyFill="1" applyBorder="1" applyAlignment="1" applyProtection="1">
      <alignment horizontal="center" vertical="center"/>
    </xf>
    <xf numFmtId="177" fontId="147" fillId="49" borderId="219" xfId="0" applyNumberFormat="1" applyFont="1" applyFill="1" applyBorder="1" applyAlignment="1" applyProtection="1">
      <alignment horizontal="center" vertical="center"/>
    </xf>
    <xf numFmtId="177" fontId="317" fillId="41" borderId="218" xfId="0" applyNumberFormat="1" applyFont="1" applyFill="1" applyBorder="1" applyAlignment="1" applyProtection="1">
      <alignment horizontal="center" vertical="center"/>
    </xf>
    <xf numFmtId="177" fontId="317" fillId="41" borderId="12" xfId="0" applyNumberFormat="1" applyFont="1" applyFill="1" applyBorder="1" applyAlignment="1" applyProtection="1">
      <alignment horizontal="center" vertical="center"/>
      <protection locked="0"/>
    </xf>
    <xf numFmtId="177" fontId="317" fillId="41" borderId="310" xfId="0" applyNumberFormat="1" applyFont="1" applyFill="1" applyBorder="1" applyAlignment="1" applyProtection="1">
      <alignment horizontal="center" vertical="center"/>
    </xf>
    <xf numFmtId="179" fontId="317" fillId="41" borderId="55" xfId="0" applyNumberFormat="1" applyFont="1" applyFill="1" applyBorder="1" applyAlignment="1" applyProtection="1">
      <alignment horizontal="center" vertical="center"/>
    </xf>
    <xf numFmtId="194" fontId="317" fillId="41" borderId="218" xfId="0" applyNumberFormat="1" applyFont="1" applyFill="1" applyBorder="1" applyAlignment="1" applyProtection="1">
      <alignment horizontal="center" vertical="center"/>
      <protection locked="0"/>
    </xf>
    <xf numFmtId="179" fontId="317" fillId="41" borderId="251" xfId="0" applyNumberFormat="1" applyFont="1" applyFill="1" applyBorder="1" applyAlignment="1" applyProtection="1">
      <alignment horizontal="center" vertical="center"/>
      <protection locked="0"/>
    </xf>
    <xf numFmtId="177" fontId="317" fillId="41" borderId="219" xfId="0" applyNumberFormat="1" applyFont="1" applyFill="1" applyBorder="1" applyAlignment="1" applyProtection="1">
      <alignment horizontal="center" vertical="center"/>
    </xf>
    <xf numFmtId="0" fontId="318" fillId="0" borderId="281" xfId="0" quotePrefix="1" applyFont="1" applyFill="1" applyBorder="1" applyAlignment="1">
      <alignment horizontal="center" vertical="center"/>
    </xf>
    <xf numFmtId="0" fontId="327" fillId="0" borderId="265" xfId="0" applyFont="1" applyFill="1" applyBorder="1" applyAlignment="1" applyProtection="1">
      <alignment horizontal="center" vertical="center"/>
      <protection locked="0"/>
    </xf>
    <xf numFmtId="177" fontId="345" fillId="0" borderId="218" xfId="0" applyNumberFormat="1" applyFont="1" applyFill="1" applyBorder="1" applyAlignment="1" applyProtection="1">
      <alignment horizontal="center" vertical="center"/>
    </xf>
    <xf numFmtId="177" fontId="345" fillId="0" borderId="12" xfId="0" applyNumberFormat="1" applyFont="1" applyFill="1" applyBorder="1" applyAlignment="1" applyProtection="1">
      <alignment horizontal="center" vertical="center"/>
      <protection locked="0"/>
    </xf>
    <xf numFmtId="179" fontId="345" fillId="0" borderId="218" xfId="0" applyNumberFormat="1" applyFont="1" applyFill="1" applyBorder="1" applyAlignment="1" applyProtection="1">
      <alignment horizontal="center" vertical="center"/>
    </xf>
    <xf numFmtId="179" fontId="349" fillId="85" borderId="188" xfId="0" applyNumberFormat="1" applyFont="1" applyFill="1" applyBorder="1" applyAlignment="1" applyProtection="1">
      <alignment horizontal="center" vertical="center"/>
      <protection locked="0"/>
    </xf>
    <xf numFmtId="179" fontId="349" fillId="85" borderId="219" xfId="0" applyNumberFormat="1" applyFont="1" applyFill="1" applyBorder="1" applyAlignment="1" applyProtection="1">
      <alignment horizontal="center" vertical="center"/>
      <protection locked="0"/>
    </xf>
    <xf numFmtId="0" fontId="40" fillId="0" borderId="467" xfId="0" applyFont="1" applyFill="1" applyBorder="1" applyAlignment="1" applyProtection="1">
      <alignment horizontal="center" vertical="center" shrinkToFit="1"/>
      <protection locked="0"/>
    </xf>
    <xf numFmtId="0" fontId="150" fillId="0" borderId="281" xfId="0" quotePrefix="1" applyFont="1" applyFill="1" applyBorder="1" applyAlignment="1">
      <alignment horizontal="center" vertical="center"/>
    </xf>
    <xf numFmtId="0" fontId="150" fillId="49" borderId="281" xfId="0" quotePrefix="1" applyFont="1" applyFill="1" applyBorder="1" applyAlignment="1">
      <alignment horizontal="center" vertical="center"/>
    </xf>
    <xf numFmtId="179" fontId="357" fillId="50" borderId="437" xfId="0" applyNumberFormat="1" applyFont="1" applyFill="1" applyBorder="1" applyAlignment="1" applyProtection="1">
      <alignment horizontal="center" vertical="center"/>
      <protection locked="0"/>
    </xf>
    <xf numFmtId="179" fontId="357" fillId="50" borderId="438" xfId="0" applyNumberFormat="1" applyFont="1" applyFill="1" applyBorder="1" applyAlignment="1" applyProtection="1">
      <alignment horizontal="center" vertical="center"/>
      <protection locked="0"/>
    </xf>
    <xf numFmtId="179" fontId="159" fillId="0" borderId="311" xfId="0" applyNumberFormat="1" applyFont="1" applyFill="1" applyBorder="1" applyAlignment="1">
      <alignment horizontal="center" vertical="center"/>
    </xf>
    <xf numFmtId="194" fontId="159" fillId="0" borderId="265" xfId="0" applyNumberFormat="1" applyFont="1" applyFill="1" applyBorder="1" applyAlignment="1">
      <alignment horizontal="center" vertical="center"/>
    </xf>
    <xf numFmtId="194" fontId="170" fillId="53" borderId="265" xfId="0" quotePrefix="1" applyNumberFormat="1" applyFont="1" applyFill="1" applyBorder="1" applyAlignment="1">
      <alignment horizontal="center" vertical="center"/>
    </xf>
    <xf numFmtId="179" fontId="92" fillId="0" borderId="506" xfId="0" applyNumberFormat="1" applyFont="1" applyFill="1" applyBorder="1" applyAlignment="1" applyProtection="1">
      <alignment horizontal="center" vertical="center"/>
      <protection locked="0"/>
    </xf>
    <xf numFmtId="179" fontId="92" fillId="38" borderId="506" xfId="0" applyNumberFormat="1" applyFont="1" applyFill="1" applyBorder="1" applyAlignment="1" applyProtection="1">
      <alignment horizontal="center" vertical="center"/>
      <protection locked="0"/>
    </xf>
    <xf numFmtId="0" fontId="165" fillId="75" borderId="0" xfId="0" applyFont="1" applyFill="1" applyAlignment="1">
      <alignment vertical="center"/>
    </xf>
    <xf numFmtId="0" fontId="165" fillId="75" borderId="0" xfId="0" applyFont="1" applyFill="1" applyBorder="1" applyAlignment="1">
      <alignment vertical="center" wrapText="1"/>
    </xf>
    <xf numFmtId="0" fontId="165" fillId="75" borderId="0" xfId="0" applyFont="1" applyFill="1" applyBorder="1" applyAlignment="1">
      <alignment vertical="center"/>
    </xf>
    <xf numFmtId="0" fontId="48" fillId="75" borderId="0" xfId="0" applyFont="1" applyFill="1" applyBorder="1" applyAlignment="1">
      <alignment horizontal="left" vertical="center" shrinkToFit="1"/>
    </xf>
    <xf numFmtId="0" fontId="48" fillId="75" borderId="0" xfId="0" applyFont="1" applyFill="1" applyBorder="1" applyAlignment="1">
      <alignment horizontal="left" vertical="center" wrapText="1"/>
    </xf>
    <xf numFmtId="0" fontId="92" fillId="75" borderId="0" xfId="0" applyFont="1" applyFill="1" applyAlignment="1">
      <alignment vertical="center"/>
    </xf>
    <xf numFmtId="0" fontId="48" fillId="75" borderId="0" xfId="0" applyFont="1" applyFill="1" applyBorder="1" applyAlignment="1">
      <alignment vertical="center" wrapText="1"/>
    </xf>
    <xf numFmtId="194" fontId="170" fillId="53" borderId="265" xfId="0" applyNumberFormat="1" applyFont="1" applyFill="1" applyBorder="1" applyAlignment="1">
      <alignment horizontal="center" vertical="center"/>
    </xf>
    <xf numFmtId="0" fontId="40" fillId="24" borderId="13" xfId="0" applyFont="1" applyFill="1" applyBorder="1" applyAlignment="1">
      <alignment horizontal="center" vertical="center" shrinkToFit="1"/>
    </xf>
    <xf numFmtId="177" fontId="235" fillId="51" borderId="211" xfId="0" applyNumberFormat="1" applyFont="1" applyFill="1" applyBorder="1" applyAlignment="1">
      <alignment vertical="center" wrapText="1"/>
    </xf>
    <xf numFmtId="177" fontId="235" fillId="51" borderId="203" xfId="0" applyNumberFormat="1" applyFont="1" applyFill="1" applyBorder="1" applyAlignment="1">
      <alignment vertical="center" wrapText="1"/>
    </xf>
    <xf numFmtId="177" fontId="235" fillId="51" borderId="254" xfId="0" applyNumberFormat="1" applyFont="1" applyFill="1" applyBorder="1" applyAlignment="1">
      <alignment vertical="center" wrapText="1"/>
    </xf>
    <xf numFmtId="177" fontId="235" fillId="51" borderId="204" xfId="0" applyNumberFormat="1" applyFont="1" applyFill="1" applyBorder="1" applyAlignment="1">
      <alignment vertical="center" wrapText="1"/>
    </xf>
    <xf numFmtId="177" fontId="235" fillId="51" borderId="462" xfId="0" applyNumberFormat="1" applyFont="1" applyFill="1" applyBorder="1" applyAlignment="1">
      <alignment vertical="center" wrapText="1"/>
    </xf>
    <xf numFmtId="177" fontId="235" fillId="51" borderId="312" xfId="0" applyNumberFormat="1" applyFont="1" applyFill="1" applyBorder="1" applyAlignment="1">
      <alignment vertical="center" wrapText="1"/>
    </xf>
    <xf numFmtId="177" fontId="235" fillId="51" borderId="437" xfId="0" applyNumberFormat="1" applyFont="1" applyFill="1" applyBorder="1" applyAlignment="1">
      <alignment vertical="center" wrapText="1"/>
    </xf>
    <xf numFmtId="177" fontId="235" fillId="51" borderId="13" xfId="0" applyNumberFormat="1" applyFont="1" applyFill="1" applyBorder="1" applyAlignment="1">
      <alignment vertical="center" wrapText="1"/>
    </xf>
    <xf numFmtId="177" fontId="235" fillId="51" borderId="90" xfId="0" applyNumberFormat="1" applyFont="1" applyFill="1" applyBorder="1" applyAlignment="1">
      <alignment vertical="center" wrapText="1"/>
    </xf>
    <xf numFmtId="177" fontId="235" fillId="51" borderId="438" xfId="0" applyNumberFormat="1" applyFont="1" applyFill="1" applyBorder="1" applyAlignment="1">
      <alignment vertical="center" wrapText="1"/>
    </xf>
    <xf numFmtId="179" fontId="44" fillId="0" borderId="281" xfId="0" applyNumberFormat="1" applyFont="1" applyBorder="1" applyAlignment="1">
      <alignment horizontal="center" vertical="center"/>
    </xf>
    <xf numFmtId="177" fontId="44" fillId="0" borderId="109" xfId="0" applyNumberFormat="1" applyFont="1" applyFill="1" applyBorder="1" applyAlignment="1">
      <alignment vertical="center" wrapText="1"/>
    </xf>
    <xf numFmtId="177" fontId="44" fillId="0" borderId="61" xfId="0" applyNumberFormat="1" applyFont="1" applyFill="1" applyBorder="1" applyAlignment="1">
      <alignment vertical="center" wrapText="1"/>
    </xf>
    <xf numFmtId="177" fontId="44" fillId="0" borderId="51" xfId="0" applyNumberFormat="1" applyFont="1" applyFill="1" applyBorder="1" applyAlignment="1">
      <alignment vertical="center" wrapText="1"/>
    </xf>
    <xf numFmtId="49" fontId="44" fillId="0" borderId="62" xfId="0" applyNumberFormat="1" applyFont="1" applyFill="1" applyBorder="1" applyAlignment="1">
      <alignment vertical="center" wrapText="1"/>
    </xf>
    <xf numFmtId="177" fontId="44" fillId="0" borderId="313" xfId="0" applyNumberFormat="1" applyFont="1" applyFill="1" applyBorder="1" applyAlignment="1">
      <alignment vertical="center" wrapText="1"/>
    </xf>
    <xf numFmtId="177" fontId="44" fillId="0" borderId="14" xfId="0" applyNumberFormat="1" applyFont="1" applyFill="1" applyBorder="1" applyAlignment="1">
      <alignment vertical="center" wrapText="1"/>
    </xf>
    <xf numFmtId="177" fontId="44" fillId="0" borderId="13" xfId="0" applyNumberFormat="1" applyFont="1" applyFill="1" applyBorder="1" applyAlignment="1">
      <alignment vertical="center" wrapText="1"/>
    </xf>
    <xf numFmtId="49" fontId="44" fillId="0" borderId="44" xfId="0" applyNumberFormat="1" applyFont="1" applyFill="1" applyBorder="1" applyAlignment="1">
      <alignment vertical="center" wrapText="1"/>
    </xf>
    <xf numFmtId="179" fontId="320" fillId="41" borderId="509" xfId="0" applyNumberFormat="1" applyFont="1" applyFill="1" applyBorder="1" applyAlignment="1" applyProtection="1">
      <alignment horizontal="center" vertical="center"/>
    </xf>
    <xf numFmtId="194" fontId="320" fillId="29" borderId="509" xfId="0" applyNumberFormat="1" applyFont="1" applyFill="1" applyBorder="1" applyAlignment="1" applyProtection="1">
      <alignment horizontal="center" vertical="center"/>
    </xf>
    <xf numFmtId="179" fontId="44" fillId="0" borderId="509" xfId="0" applyNumberFormat="1" applyFont="1" applyFill="1" applyBorder="1" applyAlignment="1" applyProtection="1">
      <alignment horizontal="center" vertical="center"/>
    </xf>
    <xf numFmtId="194" fontId="317" fillId="29" borderId="509" xfId="0" applyNumberFormat="1" applyFont="1" applyFill="1" applyBorder="1" applyAlignment="1" applyProtection="1">
      <alignment horizontal="center" vertical="center"/>
    </xf>
    <xf numFmtId="179" fontId="317" fillId="41" borderId="509" xfId="0" applyNumberFormat="1" applyFont="1" applyFill="1" applyBorder="1" applyAlignment="1" applyProtection="1">
      <alignment horizontal="center" vertical="center"/>
    </xf>
    <xf numFmtId="179" fontId="147" fillId="0" borderId="509" xfId="0" applyNumberFormat="1" applyFont="1" applyFill="1" applyBorder="1" applyAlignment="1" applyProtection="1">
      <alignment horizontal="center" vertical="center"/>
    </xf>
    <xf numFmtId="179" fontId="44" fillId="50" borderId="509" xfId="0" applyNumberFormat="1" applyFont="1" applyFill="1" applyBorder="1" applyAlignment="1" applyProtection="1">
      <alignment horizontal="center" vertical="center"/>
    </xf>
    <xf numFmtId="179" fontId="147" fillId="50" borderId="509" xfId="0" applyNumberFormat="1" applyFont="1" applyFill="1" applyBorder="1" applyAlignment="1" applyProtection="1">
      <alignment horizontal="center" vertical="center"/>
    </xf>
    <xf numFmtId="179" fontId="350" fillId="50" borderId="13" xfId="0" applyNumberFormat="1" applyFont="1" applyFill="1" applyBorder="1" applyAlignment="1" applyProtection="1">
      <alignment horizontal="center" vertical="center"/>
    </xf>
    <xf numFmtId="0" fontId="147" fillId="0" borderId="265" xfId="0" applyFont="1" applyBorder="1" applyAlignment="1">
      <alignment horizontal="center" vertical="center"/>
    </xf>
    <xf numFmtId="179" fontId="147" fillId="0" borderId="219" xfId="0" applyNumberFormat="1" applyFont="1" applyFill="1" applyBorder="1" applyAlignment="1" applyProtection="1">
      <alignment horizontal="center" vertical="center"/>
    </xf>
    <xf numFmtId="179" fontId="147" fillId="0" borderId="13" xfId="0" applyNumberFormat="1" applyFont="1" applyFill="1" applyBorder="1" applyAlignment="1" applyProtection="1">
      <alignment horizontal="center" vertical="center"/>
    </xf>
    <xf numFmtId="179" fontId="147" fillId="0" borderId="448" xfId="0" applyNumberFormat="1" applyFont="1" applyFill="1" applyBorder="1" applyAlignment="1" applyProtection="1">
      <alignment horizontal="center" vertical="center"/>
    </xf>
    <xf numFmtId="177" fontId="271" fillId="0" borderId="291" xfId="0" applyNumberFormat="1" applyFont="1" applyFill="1" applyBorder="1" applyAlignment="1" applyProtection="1">
      <alignment horizontal="center" vertical="center"/>
    </xf>
    <xf numFmtId="179" fontId="44" fillId="50" borderId="291" xfId="0" applyNumberFormat="1" applyFont="1" applyFill="1" applyBorder="1" applyAlignment="1">
      <alignment horizontal="center" vertical="center"/>
    </xf>
    <xf numFmtId="179" fontId="44" fillId="50" borderId="311" xfId="0" applyNumberFormat="1" applyFont="1" applyFill="1" applyBorder="1" applyAlignment="1">
      <alignment horizontal="center" vertical="center"/>
    </xf>
    <xf numFmtId="179" fontId="44" fillId="50" borderId="447" xfId="0" applyNumberFormat="1" applyFont="1" applyFill="1" applyBorder="1" applyAlignment="1">
      <alignment horizontal="center" vertical="center"/>
    </xf>
    <xf numFmtId="179" fontId="44" fillId="50" borderId="266" xfId="0" applyNumberFormat="1" applyFont="1" applyFill="1" applyBorder="1" applyAlignment="1">
      <alignment horizontal="center" vertical="center"/>
    </xf>
    <xf numFmtId="179" fontId="44" fillId="50" borderId="12" xfId="0" applyNumberFormat="1" applyFont="1" applyFill="1" applyBorder="1" applyAlignment="1">
      <alignment horizontal="center" vertical="center"/>
    </xf>
    <xf numFmtId="179" fontId="44" fillId="50" borderId="10" xfId="0" applyNumberFormat="1" applyFont="1" applyFill="1" applyBorder="1" applyAlignment="1">
      <alignment horizontal="center" vertical="center"/>
    </xf>
    <xf numFmtId="179" fontId="44" fillId="0" borderId="447" xfId="0" applyNumberFormat="1" applyFont="1" applyFill="1" applyBorder="1" applyAlignment="1">
      <alignment horizontal="center" vertical="center"/>
    </xf>
    <xf numFmtId="179" fontId="44" fillId="0" borderId="12" xfId="0" applyNumberFormat="1" applyFont="1" applyFill="1" applyBorder="1" applyAlignment="1">
      <alignment horizontal="center" vertical="center"/>
    </xf>
    <xf numFmtId="177" fontId="271" fillId="0" borderId="306" xfId="0" applyNumberFormat="1" applyFont="1" applyFill="1" applyBorder="1" applyAlignment="1" applyProtection="1">
      <alignment horizontal="center" vertical="center"/>
    </xf>
    <xf numFmtId="179" fontId="147" fillId="0" borderId="447" xfId="0" applyNumberFormat="1" applyFont="1" applyBorder="1" applyAlignment="1">
      <alignment horizontal="center" vertical="center"/>
    </xf>
    <xf numFmtId="179" fontId="147" fillId="0" borderId="312" xfId="0" applyNumberFormat="1" applyFont="1" applyBorder="1" applyAlignment="1">
      <alignment horizontal="center" vertical="center"/>
    </xf>
    <xf numFmtId="179" fontId="44" fillId="50" borderId="312" xfId="0" applyNumberFormat="1" applyFont="1" applyFill="1" applyBorder="1" applyAlignment="1">
      <alignment horizontal="center" vertical="center"/>
    </xf>
    <xf numFmtId="179" fontId="44" fillId="50" borderId="281" xfId="0" applyNumberFormat="1" applyFont="1" applyFill="1" applyBorder="1" applyAlignment="1">
      <alignment horizontal="center" vertical="center"/>
    </xf>
    <xf numFmtId="179" fontId="44" fillId="50" borderId="203" xfId="0" applyNumberFormat="1" applyFont="1" applyFill="1" applyBorder="1" applyAlignment="1">
      <alignment horizontal="center" vertical="center"/>
    </xf>
    <xf numFmtId="179" fontId="44" fillId="50" borderId="255" xfId="0" applyNumberFormat="1" applyFont="1" applyFill="1" applyBorder="1" applyAlignment="1">
      <alignment horizontal="center" vertical="center"/>
    </xf>
    <xf numFmtId="179" fontId="44" fillId="50" borderId="336" xfId="0" applyNumberFormat="1" applyFont="1" applyFill="1" applyBorder="1" applyAlignment="1">
      <alignment horizontal="center" vertical="center"/>
    </xf>
    <xf numFmtId="179" fontId="44" fillId="50" borderId="28" xfId="0" applyNumberFormat="1" applyFont="1" applyFill="1" applyBorder="1" applyAlignment="1">
      <alignment horizontal="center" vertical="center"/>
    </xf>
    <xf numFmtId="0" fontId="0" fillId="0" borderId="0" xfId="0" applyAlignment="1">
      <alignment vertical="center" shrinkToFit="1"/>
    </xf>
    <xf numFmtId="0" fontId="53" fillId="0" borderId="0" xfId="0" applyFont="1" applyAlignment="1">
      <alignment horizontal="center" vertical="center"/>
    </xf>
    <xf numFmtId="0" fontId="0" fillId="0" borderId="324" xfId="0" applyBorder="1" applyAlignment="1">
      <alignment vertical="center"/>
    </xf>
    <xf numFmtId="0" fontId="45"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148" fillId="0" borderId="0" xfId="0" applyFont="1" applyAlignment="1">
      <alignment vertical="center" shrinkToFit="1"/>
    </xf>
    <xf numFmtId="0" fontId="0" fillId="0" borderId="125" xfId="0" applyBorder="1" applyAlignment="1">
      <alignment vertical="center" shrinkToFit="1"/>
    </xf>
    <xf numFmtId="0" fontId="39" fillId="0" borderId="22" xfId="0" applyFont="1" applyBorder="1" applyAlignment="1">
      <alignment vertical="center" shrinkToFit="1"/>
    </xf>
    <xf numFmtId="0" fontId="87" fillId="0" borderId="336" xfId="0" applyFont="1" applyBorder="1" applyAlignment="1">
      <alignment horizontal="center" vertical="center"/>
    </xf>
    <xf numFmtId="0" fontId="87" fillId="0" borderId="34" xfId="0" applyFont="1" applyBorder="1" applyAlignment="1">
      <alignment horizontal="center" vertical="center"/>
    </xf>
    <xf numFmtId="0" fontId="87" fillId="0" borderId="330" xfId="0" applyFont="1" applyBorder="1" applyAlignment="1">
      <alignment horizontal="center" vertical="center"/>
    </xf>
    <xf numFmtId="0" fontId="0" fillId="0" borderId="0" xfId="0" applyBorder="1" applyAlignment="1">
      <alignment vertical="center" shrinkToFit="1"/>
    </xf>
    <xf numFmtId="0" fontId="47" fillId="0" borderId="324" xfId="0" applyFont="1" applyBorder="1" applyAlignment="1">
      <alignment horizontal="center" vertical="center"/>
    </xf>
    <xf numFmtId="0" fontId="44" fillId="0" borderId="334" xfId="0" applyFont="1" applyBorder="1" applyAlignment="1">
      <alignment vertical="center"/>
    </xf>
    <xf numFmtId="179" fontId="44" fillId="0" borderId="0" xfId="0" applyNumberFormat="1" applyFont="1" applyAlignment="1">
      <alignment horizontal="center" vertical="center"/>
    </xf>
    <xf numFmtId="0" fontId="44" fillId="0" borderId="0" xfId="0" applyFont="1" applyAlignment="1">
      <alignment vertical="center" shrinkToFit="1"/>
    </xf>
    <xf numFmtId="0" fontId="39" fillId="0" borderId="0" xfId="0" applyFont="1" applyAlignment="1">
      <alignment horizontal="center" vertical="center" shrinkToFit="1"/>
    </xf>
    <xf numFmtId="0" fontId="39" fillId="0" borderId="0" xfId="0" applyFont="1" applyAlignment="1">
      <alignment horizontal="center"/>
    </xf>
    <xf numFmtId="0" fontId="40" fillId="0" borderId="0" xfId="0" applyFont="1" applyAlignment="1">
      <alignment vertical="center" shrinkToFit="1"/>
    </xf>
    <xf numFmtId="177" fontId="44" fillId="0" borderId="290" xfId="0" applyNumberFormat="1" applyFont="1" applyFill="1" applyBorder="1" applyAlignment="1">
      <alignment horizontal="center" vertical="center"/>
    </xf>
    <xf numFmtId="0" fontId="0" fillId="89" borderId="445" xfId="0" applyFont="1" applyFill="1" applyBorder="1" applyAlignment="1" applyProtection="1">
      <alignment horizontal="center" vertical="center"/>
      <protection locked="0"/>
    </xf>
    <xf numFmtId="0" fontId="44" fillId="89" borderId="311" xfId="0" applyFont="1" applyFill="1" applyBorder="1" applyAlignment="1" applyProtection="1">
      <alignment horizontal="center" vertical="center"/>
      <protection locked="0"/>
    </xf>
    <xf numFmtId="177" fontId="44" fillId="89" borderId="290" xfId="0" applyNumberFormat="1" applyFont="1" applyFill="1" applyBorder="1" applyAlignment="1">
      <alignment horizontal="center" vertical="center"/>
    </xf>
    <xf numFmtId="177" fontId="44" fillId="89" borderId="12" xfId="0" applyNumberFormat="1" applyFont="1" applyFill="1" applyBorder="1" applyAlignment="1" applyProtection="1">
      <alignment horizontal="center" vertical="center"/>
      <protection locked="0"/>
    </xf>
    <xf numFmtId="179" fontId="44" fillId="89" borderId="219" xfId="0" applyNumberFormat="1" applyFont="1" applyFill="1" applyBorder="1" applyAlignment="1">
      <alignment horizontal="center" vertical="center"/>
    </xf>
    <xf numFmtId="179" fontId="44" fillId="89" borderId="218" xfId="0" applyNumberFormat="1" applyFont="1" applyFill="1" applyBorder="1" applyAlignment="1" applyProtection="1">
      <alignment horizontal="center" vertical="center"/>
      <protection locked="0"/>
    </xf>
    <xf numFmtId="179" fontId="44" fillId="89" borderId="42" xfId="0" applyNumberFormat="1" applyFont="1" applyFill="1" applyBorder="1" applyAlignment="1" applyProtection="1">
      <alignment horizontal="center" vertical="center"/>
      <protection locked="0"/>
    </xf>
    <xf numFmtId="177" fontId="44" fillId="89" borderId="291" xfId="0" applyNumberFormat="1" applyFont="1" applyFill="1" applyBorder="1" applyAlignment="1">
      <alignment horizontal="center" vertical="center"/>
    </xf>
    <xf numFmtId="177" fontId="147" fillId="0" borderId="291" xfId="0" applyNumberFormat="1" applyFont="1" applyFill="1" applyBorder="1" applyAlignment="1">
      <alignment horizontal="center" vertical="center"/>
    </xf>
    <xf numFmtId="177" fontId="359" fillId="39" borderId="290" xfId="0" applyNumberFormat="1" applyFont="1" applyFill="1" applyBorder="1" applyAlignment="1">
      <alignment horizontal="center" vertical="center"/>
    </xf>
    <xf numFmtId="177" fontId="359" fillId="39" borderId="12" xfId="0" applyNumberFormat="1" applyFont="1" applyFill="1" applyBorder="1" applyAlignment="1" applyProtection="1">
      <alignment horizontal="center" vertical="center"/>
      <protection locked="0"/>
    </xf>
    <xf numFmtId="179" fontId="359" fillId="39" borderId="219" xfId="0" applyNumberFormat="1" applyFont="1" applyFill="1" applyBorder="1" applyAlignment="1">
      <alignment horizontal="center" vertical="center"/>
    </xf>
    <xf numFmtId="179" fontId="359" fillId="39" borderId="218" xfId="0" applyNumberFormat="1" applyFont="1" applyFill="1" applyBorder="1" applyAlignment="1" applyProtection="1">
      <alignment horizontal="center" vertical="center"/>
      <protection locked="0"/>
    </xf>
    <xf numFmtId="179" fontId="359" fillId="39" borderId="42" xfId="0" applyNumberFormat="1" applyFont="1" applyFill="1" applyBorder="1" applyAlignment="1" applyProtection="1">
      <alignment horizontal="center" vertical="center"/>
      <protection locked="0"/>
    </xf>
    <xf numFmtId="177" fontId="359" fillId="39" borderId="291" xfId="0" applyNumberFormat="1" applyFont="1" applyFill="1" applyBorder="1" applyAlignment="1">
      <alignment horizontal="center" vertical="center"/>
    </xf>
    <xf numFmtId="0" fontId="359" fillId="39" borderId="311" xfId="0" applyFont="1" applyFill="1" applyBorder="1" applyAlignment="1" applyProtection="1">
      <alignment horizontal="center" vertical="center"/>
      <protection locked="0"/>
    </xf>
    <xf numFmtId="0" fontId="359" fillId="39" borderId="265" xfId="0" applyFont="1" applyFill="1" applyBorder="1" applyAlignment="1" applyProtection="1">
      <alignment horizontal="center" vertical="center"/>
      <protection locked="0"/>
    </xf>
    <xf numFmtId="177" fontId="359" fillId="39" borderId="306" xfId="0" applyNumberFormat="1" applyFont="1" applyFill="1" applyBorder="1" applyAlignment="1">
      <alignment horizontal="center" vertical="center"/>
    </xf>
    <xf numFmtId="177" fontId="187" fillId="0" borderId="311" xfId="0" applyNumberFormat="1" applyFont="1" applyBorder="1" applyAlignment="1">
      <alignment horizontal="center" vertical="center"/>
    </xf>
    <xf numFmtId="0" fontId="41" fillId="0" borderId="0" xfId="0" applyFont="1" applyBorder="1" applyAlignment="1">
      <alignment vertical="center" shrinkToFit="1"/>
    </xf>
    <xf numFmtId="0" fontId="118" fillId="0" borderId="496" xfId="0" applyFont="1" applyBorder="1" applyAlignment="1">
      <alignment vertical="center"/>
    </xf>
    <xf numFmtId="0" fontId="118" fillId="0" borderId="0" xfId="0" applyFont="1" applyBorder="1" applyAlignment="1">
      <alignment vertical="center"/>
    </xf>
    <xf numFmtId="0" fontId="37" fillId="0" borderId="0" xfId="0" applyFont="1" applyBorder="1" applyAlignment="1">
      <alignment vertical="center" shrinkToFit="1"/>
    </xf>
    <xf numFmtId="0" fontId="37" fillId="0" borderId="0" xfId="41" applyFont="1" applyBorder="1" applyAlignment="1" applyProtection="1">
      <alignment vertical="center" shrinkToFit="1"/>
    </xf>
    <xf numFmtId="177" fontId="44" fillId="89" borderId="306" xfId="0" applyNumberFormat="1" applyFont="1" applyFill="1" applyBorder="1" applyAlignment="1">
      <alignment horizontal="center" vertical="center"/>
    </xf>
    <xf numFmtId="177" fontId="0" fillId="50" borderId="219" xfId="0" applyNumberFormat="1" applyFont="1" applyFill="1" applyBorder="1" applyAlignment="1">
      <alignment horizontal="center" vertical="center"/>
    </xf>
    <xf numFmtId="177" fontId="44" fillId="50" borderId="311" xfId="0" applyNumberFormat="1" applyFont="1" applyFill="1" applyBorder="1" applyAlignment="1">
      <alignment horizontal="center" vertical="center"/>
    </xf>
    <xf numFmtId="177" fontId="0" fillId="50" borderId="219" xfId="0" applyNumberFormat="1" applyFill="1" applyBorder="1" applyAlignment="1">
      <alignment horizontal="center" vertical="center"/>
    </xf>
    <xf numFmtId="177" fontId="0" fillId="50" borderId="311" xfId="0" applyNumberFormat="1" applyFill="1" applyBorder="1" applyAlignment="1">
      <alignment horizontal="center" vertical="center"/>
    </xf>
    <xf numFmtId="177" fontId="44" fillId="50" borderId="219" xfId="0" applyNumberFormat="1" applyFont="1" applyFill="1" applyBorder="1" applyAlignment="1">
      <alignment horizontal="center" vertical="center"/>
    </xf>
    <xf numFmtId="0" fontId="87" fillId="0" borderId="510" xfId="0" applyFont="1" applyBorder="1" applyAlignment="1">
      <alignment horizontal="center" vertical="center"/>
    </xf>
    <xf numFmtId="0" fontId="0" fillId="0" borderId="0" xfId="0" applyAlignment="1">
      <alignment vertical="center" shrinkToFit="1"/>
    </xf>
    <xf numFmtId="0" fontId="45" fillId="0" borderId="0" xfId="0" applyFont="1" applyAlignment="1">
      <alignment vertical="center"/>
    </xf>
    <xf numFmtId="0" fontId="0" fillId="0" borderId="0" xfId="0" applyAlignment="1">
      <alignment vertical="center"/>
    </xf>
    <xf numFmtId="0" fontId="44" fillId="0" borderId="0" xfId="0" applyFont="1" applyAlignment="1">
      <alignment vertical="center" shrinkToFit="1"/>
    </xf>
    <xf numFmtId="0" fontId="87" fillId="0" borderId="0" xfId="0" applyFont="1" applyAlignment="1">
      <alignment horizontal="center" vertical="center"/>
    </xf>
    <xf numFmtId="0" fontId="78" fillId="0" borderId="83" xfId="56" applyFont="1" applyBorder="1" applyAlignment="1">
      <alignment horizontal="center" vertical="center"/>
    </xf>
    <xf numFmtId="0" fontId="39" fillId="0" borderId="83" xfId="0" applyFont="1" applyBorder="1" applyAlignment="1">
      <alignment horizontal="center" vertical="center"/>
    </xf>
    <xf numFmtId="0" fontId="83" fillId="37" borderId="0" xfId="56" applyFont="1" applyFill="1" applyBorder="1" applyAlignment="1">
      <alignment vertical="center" shrinkToFit="1"/>
    </xf>
    <xf numFmtId="0" fontId="0" fillId="0" borderId="0" xfId="0" applyAlignment="1">
      <alignment vertical="center" shrinkToFit="1"/>
    </xf>
    <xf numFmtId="0" fontId="48" fillId="24" borderId="84" xfId="0" applyFont="1" applyFill="1" applyBorder="1" applyAlignment="1">
      <alignment horizontal="center" vertical="center" wrapText="1"/>
    </xf>
    <xf numFmtId="0" fontId="48" fillId="24" borderId="48" xfId="0" applyFont="1" applyFill="1" applyBorder="1" applyAlignment="1">
      <alignment horizontal="center" vertical="center" wrapText="1"/>
    </xf>
    <xf numFmtId="0" fontId="48" fillId="24" borderId="85" xfId="0" applyFont="1" applyFill="1" applyBorder="1" applyAlignment="1">
      <alignment horizontal="center" vertical="center" wrapText="1"/>
    </xf>
    <xf numFmtId="0" fontId="48" fillId="24" borderId="47" xfId="0" applyFont="1" applyFill="1" applyBorder="1" applyAlignment="1">
      <alignment horizontal="center" vertical="center"/>
    </xf>
    <xf numFmtId="0" fontId="48" fillId="24" borderId="45" xfId="0" applyFont="1" applyFill="1" applyBorder="1" applyAlignment="1">
      <alignment horizontal="center" vertical="center"/>
    </xf>
    <xf numFmtId="0" fontId="178" fillId="0" borderId="0" xfId="0" applyFont="1" applyAlignment="1">
      <alignment horizontal="center" vertical="center"/>
    </xf>
    <xf numFmtId="0" fontId="88" fillId="0" borderId="218" xfId="0" applyFont="1" applyBorder="1" applyAlignment="1">
      <alignment horizontal="center" vertical="center"/>
    </xf>
    <xf numFmtId="0" fontId="39" fillId="0" borderId="327" xfId="0" applyFont="1" applyBorder="1" applyAlignment="1">
      <alignment horizontal="center" vertical="center"/>
    </xf>
    <xf numFmtId="0" fontId="48" fillId="24" borderId="328" xfId="0" applyFont="1" applyFill="1" applyBorder="1" applyAlignment="1">
      <alignment horizontal="center" vertical="center" wrapText="1"/>
    </xf>
    <xf numFmtId="0" fontId="48" fillId="24" borderId="330" xfId="0" applyFont="1" applyFill="1" applyBorder="1" applyAlignment="1">
      <alignment horizontal="center" vertical="center" wrapText="1"/>
    </xf>
    <xf numFmtId="0" fontId="48" fillId="24" borderId="202" xfId="0" applyFont="1" applyFill="1" applyBorder="1" applyAlignment="1">
      <alignment horizontal="center" vertical="center" wrapText="1"/>
    </xf>
    <xf numFmtId="0" fontId="48" fillId="24" borderId="331" xfId="0" applyFont="1" applyFill="1" applyBorder="1" applyAlignment="1">
      <alignment horizontal="center" vertical="center" wrapText="1"/>
    </xf>
    <xf numFmtId="0" fontId="48" fillId="24" borderId="205" xfId="0" applyFont="1" applyFill="1" applyBorder="1" applyAlignment="1">
      <alignment horizontal="center" vertical="center" wrapText="1"/>
    </xf>
    <xf numFmtId="0" fontId="48" fillId="24" borderId="327" xfId="0" applyFont="1" applyFill="1" applyBorder="1" applyAlignment="1">
      <alignment horizontal="center" vertical="center" wrapText="1"/>
    </xf>
    <xf numFmtId="0" fontId="48" fillId="24" borderId="329" xfId="0" applyFont="1" applyFill="1" applyBorder="1" applyAlignment="1">
      <alignment horizontal="center" vertical="center" wrapText="1"/>
    </xf>
    <xf numFmtId="0" fontId="48" fillId="24" borderId="332" xfId="0" applyFont="1" applyFill="1" applyBorder="1" applyAlignment="1">
      <alignment horizontal="center" vertical="center" wrapText="1"/>
    </xf>
    <xf numFmtId="0" fontId="48" fillId="24" borderId="324" xfId="0" applyFont="1" applyFill="1" applyBorder="1" applyAlignment="1">
      <alignment horizontal="center" vertical="center" wrapText="1"/>
    </xf>
    <xf numFmtId="0" fontId="48" fillId="24" borderId="323" xfId="0" applyFont="1" applyFill="1" applyBorder="1" applyAlignment="1">
      <alignment horizontal="center" vertical="center" wrapText="1"/>
    </xf>
    <xf numFmtId="0" fontId="48" fillId="24" borderId="317" xfId="0" applyFont="1" applyFill="1" applyBorder="1" applyAlignment="1">
      <alignment horizontal="center" vertical="center" wrapText="1"/>
    </xf>
    <xf numFmtId="0" fontId="48" fillId="24" borderId="218" xfId="0" applyFont="1" applyFill="1" applyBorder="1" applyAlignment="1">
      <alignment horizontal="center" vertical="center" wrapText="1"/>
    </xf>
    <xf numFmtId="0" fontId="48" fillId="24" borderId="251" xfId="0" applyFont="1" applyFill="1" applyBorder="1" applyAlignment="1">
      <alignment horizontal="center" vertical="center" wrapText="1"/>
    </xf>
    <xf numFmtId="0" fontId="48" fillId="24" borderId="335" xfId="0" applyFont="1" applyFill="1" applyBorder="1" applyAlignment="1">
      <alignment horizontal="center" vertical="center"/>
    </xf>
    <xf numFmtId="0" fontId="48" fillId="24" borderId="251" xfId="0" applyFont="1" applyFill="1" applyBorder="1" applyAlignment="1">
      <alignment horizontal="center" vertical="center"/>
    </xf>
    <xf numFmtId="0" fontId="48" fillId="24" borderId="290" xfId="0" applyFont="1" applyFill="1" applyBorder="1" applyAlignment="1">
      <alignment horizontal="center" vertical="center"/>
    </xf>
    <xf numFmtId="0" fontId="48" fillId="24" borderId="219" xfId="0" applyFont="1" applyFill="1" applyBorder="1" applyAlignment="1">
      <alignment horizontal="center" vertical="center"/>
    </xf>
    <xf numFmtId="14" fontId="48" fillId="0" borderId="0" xfId="0" applyNumberFormat="1" applyFont="1" applyAlignment="1">
      <alignment horizontal="center" vertical="center"/>
    </xf>
    <xf numFmtId="0" fontId="48" fillId="0" borderId="0" xfId="0" applyFont="1" applyAlignment="1">
      <alignment horizontal="center" vertical="center"/>
    </xf>
    <xf numFmtId="0" fontId="48" fillId="0" borderId="29" xfId="0" applyFont="1" applyFill="1" applyBorder="1" applyAlignment="1">
      <alignment horizontal="center" vertical="center"/>
    </xf>
    <xf numFmtId="0" fontId="48" fillId="0" borderId="58" xfId="0" applyFont="1" applyFill="1" applyBorder="1" applyAlignment="1">
      <alignment horizontal="center" vertical="center"/>
    </xf>
    <xf numFmtId="0" fontId="48" fillId="0" borderId="31" xfId="0" applyFont="1" applyFill="1" applyBorder="1" applyAlignment="1">
      <alignment horizontal="center" vertical="center"/>
    </xf>
    <xf numFmtId="0" fontId="48" fillId="0" borderId="60" xfId="0" applyFont="1" applyFill="1" applyBorder="1" applyAlignment="1">
      <alignment horizontal="center" vertical="center"/>
    </xf>
    <xf numFmtId="0" fontId="48" fillId="0" borderId="29" xfId="0" applyFont="1" applyBorder="1" applyAlignment="1">
      <alignment horizontal="center" vertical="center"/>
    </xf>
    <xf numFmtId="0" fontId="48" fillId="0" borderId="58" xfId="0" applyFont="1" applyBorder="1" applyAlignment="1">
      <alignment horizontal="center" vertical="center"/>
    </xf>
    <xf numFmtId="0" fontId="48" fillId="0" borderId="31" xfId="0" applyFont="1" applyBorder="1" applyAlignment="1">
      <alignment horizontal="center" vertical="center"/>
    </xf>
    <xf numFmtId="0" fontId="48" fillId="0" borderId="60" xfId="0" applyFont="1" applyBorder="1" applyAlignment="1">
      <alignment horizontal="center" vertical="center"/>
    </xf>
    <xf numFmtId="0" fontId="53" fillId="0" borderId="0" xfId="0" applyFont="1" applyAlignment="1">
      <alignment horizontal="center" vertical="center"/>
    </xf>
    <xf numFmtId="0" fontId="48" fillId="87" borderId="29" xfId="0" applyFont="1" applyFill="1" applyBorder="1" applyAlignment="1">
      <alignment horizontal="center" vertical="center" wrapText="1"/>
    </xf>
    <xf numFmtId="0" fontId="48" fillId="87" borderId="58" xfId="0" applyFont="1" applyFill="1" applyBorder="1" applyAlignment="1">
      <alignment horizontal="center" vertical="center"/>
    </xf>
    <xf numFmtId="0" fontId="48" fillId="87" borderId="31" xfId="0" applyFont="1" applyFill="1" applyBorder="1" applyAlignment="1">
      <alignment horizontal="center" vertical="center"/>
    </xf>
    <xf numFmtId="0" fontId="48" fillId="87" borderId="60" xfId="0" applyFont="1" applyFill="1" applyBorder="1" applyAlignment="1">
      <alignment horizontal="center" vertical="center"/>
    </xf>
    <xf numFmtId="0" fontId="48" fillId="0" borderId="0" xfId="0" applyFont="1" applyFill="1" applyBorder="1" applyAlignment="1">
      <alignment horizontal="center" vertical="center"/>
    </xf>
    <xf numFmtId="0" fontId="92" fillId="0" borderId="311" xfId="0" applyFont="1" applyBorder="1" applyAlignment="1">
      <alignment horizontal="left" vertical="center"/>
    </xf>
    <xf numFmtId="0" fontId="92" fillId="0" borderId="190" xfId="0" applyFont="1" applyBorder="1" applyAlignment="1">
      <alignment horizontal="left" vertical="center"/>
    </xf>
    <xf numFmtId="0" fontId="52" fillId="0" borderId="0" xfId="0" applyFont="1" applyAlignment="1">
      <alignment horizontal="center" vertical="center" wrapText="1"/>
    </xf>
    <xf numFmtId="0" fontId="92" fillId="0" borderId="32" xfId="0" applyFont="1" applyBorder="1" applyAlignment="1">
      <alignment horizontal="left" vertical="center"/>
    </xf>
    <xf numFmtId="0" fontId="92" fillId="0" borderId="72" xfId="0" applyFont="1" applyBorder="1" applyAlignment="1">
      <alignment horizontal="left" vertical="center"/>
    </xf>
    <xf numFmtId="0" fontId="186" fillId="0" borderId="337" xfId="0" applyFont="1" applyBorder="1" applyAlignment="1">
      <alignment horizontal="left" vertical="center" shrinkToFit="1"/>
    </xf>
    <xf numFmtId="0" fontId="92" fillId="0" borderId="501" xfId="0" applyFont="1" applyBorder="1" applyAlignment="1">
      <alignment horizontal="left" vertical="center"/>
    </xf>
    <xf numFmtId="0" fontId="92" fillId="0" borderId="274" xfId="0" applyFont="1" applyBorder="1" applyAlignment="1">
      <alignment horizontal="left" vertical="center"/>
    </xf>
    <xf numFmtId="0" fontId="92" fillId="0" borderId="445" xfId="0" applyFont="1" applyBorder="1" applyAlignment="1">
      <alignment horizontal="left" vertical="center"/>
    </xf>
    <xf numFmtId="0" fontId="92" fillId="0" borderId="353" xfId="0" applyFont="1" applyBorder="1" applyAlignment="1">
      <alignment horizontal="left" vertical="center"/>
    </xf>
    <xf numFmtId="0" fontId="48" fillId="24" borderId="336" xfId="0" applyFont="1" applyFill="1" applyBorder="1" applyAlignment="1">
      <alignment horizontal="center" vertical="center" wrapText="1"/>
    </xf>
    <xf numFmtId="0" fontId="48" fillId="24" borderId="337" xfId="0" applyFont="1" applyFill="1" applyBorder="1" applyAlignment="1">
      <alignment horizontal="center" vertical="center" wrapText="1"/>
    </xf>
    <xf numFmtId="0" fontId="48" fillId="24" borderId="338" xfId="0" applyFont="1" applyFill="1" applyBorder="1" applyAlignment="1">
      <alignment horizontal="center" vertical="center" wrapText="1"/>
    </xf>
    <xf numFmtId="0" fontId="92" fillId="49" borderId="501" xfId="0" applyFont="1" applyFill="1" applyBorder="1" applyAlignment="1">
      <alignment horizontal="left" vertical="center"/>
    </xf>
    <xf numFmtId="0" fontId="92" fillId="49" borderId="274" xfId="0" applyFont="1" applyFill="1" applyBorder="1" applyAlignment="1">
      <alignment horizontal="left" vertical="center"/>
    </xf>
    <xf numFmtId="0" fontId="92" fillId="0" borderId="136" xfId="0" applyFont="1" applyBorder="1" applyAlignment="1">
      <alignment horizontal="left" vertical="center"/>
    </xf>
    <xf numFmtId="0" fontId="92" fillId="0" borderId="137" xfId="0" applyFont="1" applyBorder="1" applyAlignment="1">
      <alignment horizontal="left" vertical="center"/>
    </xf>
    <xf numFmtId="0" fontId="48" fillId="24" borderId="206" xfId="0" applyFont="1" applyFill="1" applyBorder="1" applyAlignment="1">
      <alignment horizontal="center" vertical="center" wrapText="1"/>
    </xf>
    <xf numFmtId="0" fontId="48" fillId="24" borderId="313" xfId="0" applyFont="1" applyFill="1" applyBorder="1" applyAlignment="1">
      <alignment horizontal="center" vertical="center" wrapText="1"/>
    </xf>
    <xf numFmtId="0" fontId="48" fillId="24" borderId="218" xfId="0" applyFont="1" applyFill="1" applyBorder="1" applyAlignment="1">
      <alignment horizontal="center" vertical="center"/>
    </xf>
    <xf numFmtId="0" fontId="52" fillId="24" borderId="218" xfId="0" applyFont="1" applyFill="1" applyBorder="1" applyAlignment="1">
      <alignment horizontal="center" vertical="center" wrapText="1"/>
    </xf>
    <xf numFmtId="0" fontId="0" fillId="24" borderId="218" xfId="0" applyFill="1" applyBorder="1" applyAlignment="1">
      <alignment horizontal="center" vertical="center" wrapText="1"/>
    </xf>
    <xf numFmtId="0" fontId="0" fillId="24" borderId="219" xfId="0" applyFill="1" applyBorder="1" applyAlignment="1">
      <alignment horizontal="center" vertical="center" wrapText="1"/>
    </xf>
    <xf numFmtId="0" fontId="92" fillId="49" borderId="445" xfId="0" applyFont="1" applyFill="1" applyBorder="1" applyAlignment="1">
      <alignment horizontal="left" vertical="center"/>
    </xf>
    <xf numFmtId="0" fontId="92" fillId="49" borderId="353" xfId="0" applyFont="1" applyFill="1" applyBorder="1" applyAlignment="1">
      <alignment horizontal="left" vertical="center"/>
    </xf>
    <xf numFmtId="0" fontId="39" fillId="0" borderId="0" xfId="0" applyFont="1" applyAlignment="1">
      <alignment horizontal="center" vertical="center"/>
    </xf>
    <xf numFmtId="0" fontId="195" fillId="0" borderId="324" xfId="0" applyFont="1" applyBorder="1" applyAlignment="1">
      <alignment horizontal="center" vertical="center"/>
    </xf>
    <xf numFmtId="0" fontId="52" fillId="24" borderId="501" xfId="0" applyFont="1" applyFill="1" applyBorder="1" applyAlignment="1">
      <alignment horizontal="center" vertical="center" wrapText="1"/>
    </xf>
    <xf numFmtId="0" fontId="52" fillId="24" borderId="445" xfId="0" applyFont="1" applyFill="1" applyBorder="1" applyAlignment="1">
      <alignment horizontal="center" vertical="center" wrapText="1"/>
    </xf>
    <xf numFmtId="0" fontId="52" fillId="24" borderId="202" xfId="0" applyFont="1" applyFill="1" applyBorder="1" applyAlignment="1">
      <alignment horizontal="center" vertical="center" wrapText="1"/>
    </xf>
    <xf numFmtId="0" fontId="52" fillId="24" borderId="446" xfId="0" applyFont="1" applyFill="1" applyBorder="1" applyAlignment="1">
      <alignment horizontal="center" vertical="center" wrapText="1"/>
    </xf>
    <xf numFmtId="0" fontId="52" fillId="24" borderId="496" xfId="0" applyFont="1" applyFill="1" applyBorder="1" applyAlignment="1">
      <alignment horizontal="center" vertical="center" wrapText="1"/>
    </xf>
    <xf numFmtId="0" fontId="53" fillId="0" borderId="496" xfId="0" applyFont="1" applyBorder="1" applyAlignment="1">
      <alignment horizontal="center" vertical="center" wrapText="1"/>
    </xf>
    <xf numFmtId="0" fontId="53" fillId="0" borderId="497" xfId="0" applyFont="1" applyBorder="1" applyAlignment="1">
      <alignment horizontal="center" vertical="center" wrapText="1"/>
    </xf>
    <xf numFmtId="0" fontId="53" fillId="0" borderId="436" xfId="0" applyFont="1" applyBorder="1" applyAlignment="1">
      <alignment horizontal="center" vertical="center" wrapText="1"/>
    </xf>
    <xf numFmtId="0" fontId="53" fillId="0" borderId="447" xfId="0" applyFont="1" applyBorder="1" applyAlignment="1">
      <alignment horizontal="center" vertical="center" wrapText="1"/>
    </xf>
    <xf numFmtId="0" fontId="52" fillId="24" borderId="205" xfId="0" applyFont="1" applyFill="1" applyBorder="1" applyAlignment="1">
      <alignment horizontal="center" vertical="center" wrapText="1"/>
    </xf>
    <xf numFmtId="0" fontId="52" fillId="24" borderId="440" xfId="0" applyFont="1" applyFill="1" applyBorder="1" applyAlignment="1">
      <alignment horizontal="center" vertical="center" wrapText="1"/>
    </xf>
    <xf numFmtId="0" fontId="52" fillId="24" borderId="211" xfId="0" applyFont="1" applyFill="1" applyBorder="1" applyAlignment="1">
      <alignment horizontal="center" vertical="center" wrapText="1"/>
    </xf>
    <xf numFmtId="0" fontId="52" fillId="24" borderId="312" xfId="0" applyFont="1" applyFill="1" applyBorder="1" applyAlignment="1">
      <alignment horizontal="center" vertical="center" wrapText="1"/>
    </xf>
    <xf numFmtId="0" fontId="93" fillId="26" borderId="335" xfId="0" applyFont="1" applyFill="1" applyBorder="1" applyAlignment="1">
      <alignment vertical="center"/>
    </xf>
    <xf numFmtId="0" fontId="93" fillId="26" borderId="219" xfId="0" applyFont="1" applyFill="1" applyBorder="1" applyAlignment="1">
      <alignment vertical="center"/>
    </xf>
    <xf numFmtId="0" fontId="93" fillId="26" borderId="218" xfId="0" applyFont="1" applyFill="1" applyBorder="1" applyAlignment="1">
      <alignment vertical="center"/>
    </xf>
    <xf numFmtId="0" fontId="42" fillId="0" borderId="0" xfId="41" applyFill="1" applyBorder="1" applyAlignment="1" applyProtection="1">
      <alignment horizontal="left" vertical="center" shrinkToFit="1"/>
    </xf>
    <xf numFmtId="0" fontId="39" fillId="0" borderId="0" xfId="0" applyFont="1" applyFill="1" applyBorder="1" applyAlignment="1">
      <alignment horizontal="left" vertical="center" shrinkToFit="1"/>
    </xf>
    <xf numFmtId="0" fontId="39" fillId="0" borderId="0" xfId="0" applyFont="1" applyFill="1" applyBorder="1" applyAlignment="1">
      <alignment horizontal="center" vertical="center" shrinkToFit="1"/>
    </xf>
    <xf numFmtId="0" fontId="39" fillId="0" borderId="0" xfId="0" applyFont="1" applyFill="1" applyBorder="1" applyAlignment="1">
      <alignment horizontal="right" vertical="center" shrinkToFit="1"/>
    </xf>
    <xf numFmtId="0" fontId="47" fillId="0" borderId="339" xfId="0" applyFont="1" applyBorder="1" applyAlignment="1">
      <alignment vertical="center" shrinkToFit="1"/>
    </xf>
    <xf numFmtId="0" fontId="0" fillId="0" borderId="337" xfId="0" applyBorder="1" applyAlignment="1">
      <alignment vertical="center" shrinkToFit="1"/>
    </xf>
    <xf numFmtId="0" fontId="0" fillId="0" borderId="337" xfId="0" applyBorder="1" applyAlignment="1">
      <alignment shrinkToFit="1"/>
    </xf>
    <xf numFmtId="0" fontId="0" fillId="0" borderId="338" xfId="0" applyBorder="1" applyAlignment="1">
      <alignment shrinkToFit="1"/>
    </xf>
    <xf numFmtId="0" fontId="0" fillId="0" borderId="334" xfId="0" applyBorder="1" applyAlignment="1">
      <alignment vertical="center"/>
    </xf>
    <xf numFmtId="0" fontId="0" fillId="0" borderId="324" xfId="0" applyBorder="1" applyAlignment="1">
      <alignment vertical="center"/>
    </xf>
    <xf numFmtId="0" fontId="0" fillId="0" borderId="323" xfId="0" applyBorder="1" applyAlignment="1">
      <alignment vertical="center"/>
    </xf>
    <xf numFmtId="0" fontId="42" fillId="0" borderId="0" xfId="41" applyAlignment="1" applyProtection="1">
      <alignment vertical="center"/>
    </xf>
    <xf numFmtId="0" fontId="0" fillId="0" borderId="0" xfId="0" applyAlignment="1"/>
    <xf numFmtId="0" fontId="45" fillId="0" borderId="0" xfId="0" applyFont="1" applyAlignment="1">
      <alignment vertical="center"/>
    </xf>
    <xf numFmtId="0" fontId="47" fillId="0" borderId="337" xfId="0" applyFont="1" applyBorder="1" applyAlignment="1">
      <alignment vertical="center" shrinkToFit="1"/>
    </xf>
    <xf numFmtId="0" fontId="47" fillId="0" borderId="338" xfId="0" applyFont="1" applyBorder="1" applyAlignment="1">
      <alignment vertical="center" shrinkToFit="1"/>
    </xf>
    <xf numFmtId="0" fontId="39" fillId="0" borderId="496" xfId="0" applyFont="1" applyFill="1" applyBorder="1" applyAlignment="1">
      <alignment vertical="center" shrinkToFit="1"/>
    </xf>
    <xf numFmtId="0" fontId="39" fillId="0" borderId="496" xfId="0" applyFont="1" applyFill="1" applyBorder="1" applyAlignment="1">
      <alignment shrinkToFit="1"/>
    </xf>
    <xf numFmtId="0" fontId="39" fillId="0" borderId="496" xfId="0" applyFont="1" applyFill="1" applyBorder="1" applyAlignment="1"/>
    <xf numFmtId="0" fontId="47" fillId="0" borderId="334" xfId="0" applyFont="1" applyBorder="1" applyAlignment="1">
      <alignment vertical="center" shrinkToFit="1"/>
    </xf>
    <xf numFmtId="0" fontId="47" fillId="0" borderId="324" xfId="0" applyFont="1" applyBorder="1" applyAlignment="1">
      <alignment vertical="center" shrinkToFit="1"/>
    </xf>
    <xf numFmtId="0" fontId="47" fillId="0" borderId="323" xfId="0" applyFont="1" applyBorder="1" applyAlignment="1">
      <alignment vertical="center" shrinkToFit="1"/>
    </xf>
    <xf numFmtId="0" fontId="47" fillId="0" borderId="125" xfId="0" applyFont="1" applyBorder="1" applyAlignment="1">
      <alignment vertical="center" shrinkToFit="1"/>
    </xf>
    <xf numFmtId="0" fontId="0" fillId="0" borderId="0" xfId="0" applyAlignment="1">
      <alignment shrinkToFit="1"/>
    </xf>
    <xf numFmtId="0" fontId="0" fillId="0" borderId="22" xfId="0" applyBorder="1" applyAlignment="1"/>
    <xf numFmtId="0" fontId="0" fillId="0" borderId="324" xfId="0" applyBorder="1" applyAlignment="1">
      <alignment vertical="center" shrinkToFit="1"/>
    </xf>
    <xf numFmtId="0" fontId="0" fillId="0" borderId="324" xfId="0" applyBorder="1" applyAlignment="1">
      <alignment shrinkToFit="1"/>
    </xf>
    <xf numFmtId="0" fontId="0" fillId="0" borderId="323" xfId="0" applyBorder="1" applyAlignment="1"/>
    <xf numFmtId="0" fontId="52" fillId="0" borderId="218" xfId="0" applyFont="1" applyBorder="1" applyAlignment="1">
      <alignment horizontal="center" vertical="center"/>
    </xf>
    <xf numFmtId="0" fontId="39" fillId="51" borderId="131" xfId="0" applyFont="1" applyFill="1" applyBorder="1" applyAlignment="1">
      <alignment horizontal="center" vertical="center" wrapText="1"/>
    </xf>
    <xf numFmtId="0" fontId="39" fillId="51" borderId="314" xfId="0" applyFont="1" applyFill="1" applyBorder="1" applyAlignment="1">
      <alignment horizontal="center" vertical="center" wrapText="1"/>
    </xf>
    <xf numFmtId="0" fontId="39" fillId="51" borderId="126" xfId="0" applyFont="1" applyFill="1" applyBorder="1" applyAlignment="1">
      <alignment horizontal="center" vertical="center" wrapText="1"/>
    </xf>
    <xf numFmtId="0" fontId="39" fillId="51" borderId="57" xfId="0" applyFont="1" applyFill="1" applyBorder="1" applyAlignment="1">
      <alignment horizontal="center" vertical="center" wrapText="1"/>
    </xf>
    <xf numFmtId="0" fontId="39" fillId="51" borderId="127" xfId="0" applyFont="1" applyFill="1" applyBorder="1" applyAlignment="1">
      <alignment horizontal="center" vertical="center" wrapText="1"/>
    </xf>
    <xf numFmtId="0" fontId="39" fillId="51" borderId="332" xfId="0" applyFont="1" applyFill="1" applyBorder="1" applyAlignment="1">
      <alignment horizontal="center" vertical="center" wrapText="1"/>
    </xf>
    <xf numFmtId="0" fontId="39" fillId="51" borderId="324" xfId="0" applyFont="1" applyFill="1" applyBorder="1" applyAlignment="1">
      <alignment horizontal="center" vertical="center" wrapText="1"/>
    </xf>
    <xf numFmtId="0" fontId="39" fillId="51" borderId="323" xfId="0" applyFont="1" applyFill="1" applyBorder="1" applyAlignment="1">
      <alignment horizontal="center" vertical="center" wrapText="1"/>
    </xf>
    <xf numFmtId="0" fontId="39" fillId="51" borderId="39" xfId="0" applyFont="1" applyFill="1" applyBorder="1" applyAlignment="1">
      <alignment horizontal="center" vertical="center" wrapText="1"/>
    </xf>
    <xf numFmtId="0" fontId="39" fillId="51" borderId="334" xfId="0" applyFont="1" applyFill="1" applyBorder="1" applyAlignment="1">
      <alignment horizontal="center" vertical="center" wrapText="1"/>
    </xf>
    <xf numFmtId="0" fontId="39" fillId="51" borderId="128" xfId="0" applyFont="1" applyFill="1" applyBorder="1" applyAlignment="1">
      <alignment horizontal="center" vertical="center" wrapText="1"/>
    </xf>
    <xf numFmtId="0" fontId="39" fillId="51" borderId="80" xfId="0" applyFont="1" applyFill="1" applyBorder="1" applyAlignment="1">
      <alignment horizontal="center" vertical="center" wrapText="1"/>
    </xf>
    <xf numFmtId="0" fontId="39" fillId="51" borderId="129" xfId="0" applyFont="1" applyFill="1" applyBorder="1" applyAlignment="1">
      <alignment horizontal="center" vertical="center" wrapText="1"/>
    </xf>
    <xf numFmtId="0" fontId="133" fillId="0" borderId="496" xfId="0" applyFont="1" applyBorder="1" applyAlignment="1">
      <alignment horizontal="left" vertical="center"/>
    </xf>
    <xf numFmtId="0" fontId="47" fillId="0" borderId="0" xfId="0" applyFont="1" applyAlignment="1">
      <alignment vertical="center" shrinkToFit="1"/>
    </xf>
    <xf numFmtId="0" fontId="47" fillId="0" borderId="22" xfId="0" applyFont="1" applyBorder="1" applyAlignment="1">
      <alignment vertical="center" shrinkToFit="1"/>
    </xf>
    <xf numFmtId="0" fontId="39" fillId="0" borderId="339" xfId="0" applyFont="1" applyFill="1" applyBorder="1" applyAlignment="1">
      <alignment vertical="center" shrinkToFit="1"/>
    </xf>
    <xf numFmtId="0" fontId="39" fillId="0" borderId="337" xfId="0" applyFont="1" applyFill="1" applyBorder="1" applyAlignment="1">
      <alignment vertical="center" shrinkToFit="1"/>
    </xf>
    <xf numFmtId="0" fontId="39" fillId="0" borderId="337" xfId="0" applyFont="1" applyFill="1" applyBorder="1" applyAlignment="1">
      <alignment shrinkToFit="1"/>
    </xf>
    <xf numFmtId="0" fontId="39" fillId="0" borderId="338" xfId="0" applyFont="1" applyFill="1" applyBorder="1" applyAlignment="1"/>
    <xf numFmtId="0" fontId="39" fillId="0" borderId="439" xfId="0" applyFont="1" applyFill="1" applyBorder="1" applyAlignment="1">
      <alignment horizontal="left" vertical="center" shrinkToFit="1"/>
    </xf>
    <xf numFmtId="0" fontId="39" fillId="0" borderId="436" xfId="0" applyFont="1" applyFill="1" applyBorder="1" applyAlignment="1">
      <alignment horizontal="left" vertical="center" shrinkToFit="1"/>
    </xf>
    <xf numFmtId="0" fontId="39" fillId="0" borderId="436" xfId="0" applyFont="1" applyFill="1" applyBorder="1" applyAlignment="1">
      <alignment horizontal="center" vertical="center" shrinkToFit="1"/>
    </xf>
    <xf numFmtId="0" fontId="39" fillId="0" borderId="436" xfId="0" applyFont="1" applyFill="1" applyBorder="1" applyAlignment="1">
      <alignment horizontal="right" vertical="center" shrinkToFit="1"/>
    </xf>
    <xf numFmtId="0" fontId="42" fillId="0" borderId="436" xfId="41" applyFill="1" applyBorder="1" applyAlignment="1" applyProtection="1">
      <alignment horizontal="left" vertical="center" shrinkToFit="1"/>
    </xf>
    <xf numFmtId="0" fontId="39" fillId="0" borderId="447" xfId="0" applyFont="1" applyFill="1" applyBorder="1" applyAlignment="1">
      <alignment horizontal="left" vertical="center" shrinkToFit="1"/>
    </xf>
    <xf numFmtId="0" fontId="39" fillId="0" borderId="0" xfId="0" applyFont="1" applyAlignment="1">
      <alignment horizontal="center" vertical="center" wrapText="1"/>
    </xf>
    <xf numFmtId="0" fontId="39" fillId="0" borderId="0" xfId="0" applyFont="1" applyAlignment="1">
      <alignment vertical="center" shrinkToFit="1"/>
    </xf>
    <xf numFmtId="0" fontId="37" fillId="0" borderId="0" xfId="0" applyFont="1" applyAlignment="1">
      <alignment vertical="center" shrinkToFit="1"/>
    </xf>
    <xf numFmtId="0" fontId="40" fillId="0" borderId="218" xfId="0" applyFont="1" applyBorder="1" applyAlignment="1" applyProtection="1">
      <alignment horizontal="left" vertical="center"/>
      <protection locked="0"/>
    </xf>
    <xf numFmtId="14" fontId="49" fillId="0" borderId="0" xfId="0" applyNumberFormat="1" applyFont="1" applyAlignment="1">
      <alignment horizontal="center" vertical="center"/>
    </xf>
    <xf numFmtId="0" fontId="0" fillId="0" borderId="0" xfId="0" applyAlignment="1">
      <alignment horizontal="center" vertical="center"/>
    </xf>
    <xf numFmtId="0" fontId="52" fillId="0" borderId="218" xfId="0" applyFont="1" applyBorder="1" applyAlignment="1">
      <alignment horizontal="center" vertical="center" shrinkToFit="1"/>
    </xf>
    <xf numFmtId="0" fontId="0" fillId="0" borderId="218" xfId="0" applyBorder="1" applyAlignment="1">
      <alignment vertical="center" shrinkToFit="1"/>
    </xf>
    <xf numFmtId="0" fontId="0" fillId="0" borderId="218" xfId="0" applyBorder="1" applyAlignment="1">
      <alignment vertical="center"/>
    </xf>
    <xf numFmtId="0" fontId="0" fillId="0" borderId="0" xfId="0" applyAlignment="1">
      <alignment vertical="center"/>
    </xf>
    <xf numFmtId="0" fontId="39" fillId="51" borderId="335" xfId="0" applyFont="1" applyFill="1" applyBorder="1" applyAlignment="1">
      <alignment horizontal="center" vertical="center" wrapText="1"/>
    </xf>
    <xf numFmtId="0" fontId="0" fillId="51" borderId="218" xfId="0" applyFill="1" applyBorder="1" applyAlignment="1">
      <alignment horizontal="center" vertical="center" wrapText="1"/>
    </xf>
    <xf numFmtId="0" fontId="39" fillId="51" borderId="335" xfId="0" applyFont="1" applyFill="1" applyBorder="1" applyAlignment="1">
      <alignment horizontal="center" vertical="center" shrinkToFit="1"/>
    </xf>
    <xf numFmtId="0" fontId="0" fillId="51" borderId="219" xfId="0" applyFill="1" applyBorder="1" applyAlignment="1">
      <alignment horizontal="center" vertical="center" shrinkToFit="1"/>
    </xf>
    <xf numFmtId="0" fontId="39" fillId="51" borderId="290" xfId="0" applyFont="1" applyFill="1" applyBorder="1" applyAlignment="1">
      <alignment horizontal="center" vertical="center"/>
    </xf>
    <xf numFmtId="0" fontId="0" fillId="51" borderId="218" xfId="0" applyFill="1" applyBorder="1" applyAlignment="1">
      <alignment horizontal="center" vertical="center"/>
    </xf>
    <xf numFmtId="0" fontId="0" fillId="51" borderId="219" xfId="0" applyFill="1" applyBorder="1" applyAlignment="1">
      <alignment horizontal="center" vertical="center"/>
    </xf>
    <xf numFmtId="0" fontId="45" fillId="51" borderId="219" xfId="0" applyFont="1" applyFill="1" applyBorder="1" applyAlignment="1">
      <alignment horizontal="center" vertical="center"/>
    </xf>
    <xf numFmtId="0" fontId="45" fillId="51" borderId="281" xfId="0" applyFont="1" applyFill="1" applyBorder="1" applyAlignment="1">
      <alignment horizontal="center" vertical="center"/>
    </xf>
    <xf numFmtId="0" fontId="52" fillId="0" borderId="335" xfId="0" applyFont="1" applyBorder="1" applyAlignment="1">
      <alignment horizontal="center" vertical="center"/>
    </xf>
    <xf numFmtId="0" fontId="52" fillId="0" borderId="219" xfId="0" applyFont="1" applyBorder="1" applyAlignment="1">
      <alignment horizontal="center" vertical="center"/>
    </xf>
    <xf numFmtId="14" fontId="37" fillId="0" borderId="0" xfId="0" applyNumberFormat="1" applyFont="1" applyAlignment="1">
      <alignment horizontal="right" vertical="center"/>
    </xf>
    <xf numFmtId="0" fontId="45" fillId="51" borderId="281" xfId="0" applyFont="1" applyFill="1" applyBorder="1" applyAlignment="1">
      <alignment horizontal="center" vertical="center" shrinkToFit="1"/>
    </xf>
    <xf numFmtId="0" fontId="45" fillId="36" borderId="218" xfId="0" applyFont="1" applyFill="1" applyBorder="1" applyAlignment="1">
      <alignment horizontal="center" vertical="center"/>
    </xf>
    <xf numFmtId="0" fontId="0" fillId="38" borderId="219" xfId="0" applyFill="1" applyBorder="1" applyAlignment="1">
      <alignment horizontal="center" vertical="center"/>
    </xf>
    <xf numFmtId="0" fontId="45" fillId="51" borderId="335" xfId="0" applyFont="1" applyFill="1" applyBorder="1" applyAlignment="1">
      <alignment horizontal="center" vertical="center"/>
    </xf>
    <xf numFmtId="0" fontId="39" fillId="38" borderId="125" xfId="0" applyFont="1" applyFill="1" applyBorder="1" applyAlignment="1">
      <alignment horizontal="center" vertical="center" wrapText="1"/>
    </xf>
    <xf numFmtId="0" fontId="39" fillId="38" borderId="334" xfId="0" applyFont="1" applyFill="1" applyBorder="1" applyAlignment="1">
      <alignment horizontal="center" vertical="center" wrapText="1"/>
    </xf>
    <xf numFmtId="0" fontId="53" fillId="0" borderId="218" xfId="0" applyFont="1" applyBorder="1" applyAlignment="1">
      <alignment horizontal="center" vertical="center"/>
    </xf>
    <xf numFmtId="0" fontId="0" fillId="0" borderId="218" xfId="0" applyBorder="1" applyAlignment="1">
      <alignment horizontal="center" vertical="center"/>
    </xf>
    <xf numFmtId="0" fontId="45" fillId="51" borderId="335" xfId="0" applyFont="1" applyFill="1" applyBorder="1" applyAlignment="1">
      <alignment horizontal="center" vertical="center" shrinkToFit="1"/>
    </xf>
    <xf numFmtId="0" fontId="45" fillId="51" borderId="218" xfId="0" applyFont="1" applyFill="1" applyBorder="1" applyAlignment="1">
      <alignment horizontal="center" vertical="center" shrinkToFit="1"/>
    </xf>
    <xf numFmtId="0" fontId="45" fillId="51" borderId="219" xfId="0" applyFont="1" applyFill="1" applyBorder="1" applyAlignment="1">
      <alignment horizontal="center" vertical="center" shrinkToFit="1"/>
    </xf>
    <xf numFmtId="0" fontId="0" fillId="51" borderId="218" xfId="0" applyFill="1" applyBorder="1" applyAlignment="1">
      <alignment horizontal="center" vertical="center" shrinkToFit="1"/>
    </xf>
    <xf numFmtId="14" fontId="37" fillId="0" borderId="324" xfId="0" applyNumberFormat="1" applyFont="1" applyBorder="1" applyAlignment="1">
      <alignment horizontal="right" vertical="center"/>
    </xf>
    <xf numFmtId="0" fontId="53" fillId="0" borderId="218" xfId="0" applyFont="1" applyBorder="1" applyAlignment="1">
      <alignment vertical="center"/>
    </xf>
    <xf numFmtId="0" fontId="45" fillId="51" borderId="291" xfId="0" applyFont="1" applyFill="1" applyBorder="1" applyAlignment="1">
      <alignment horizontal="center" vertical="center"/>
    </xf>
    <xf numFmtId="14" fontId="0" fillId="0" borderId="0" xfId="0" applyNumberFormat="1" applyAlignment="1">
      <alignment vertical="center"/>
    </xf>
    <xf numFmtId="0" fontId="45" fillId="51" borderId="290" xfId="0" applyFont="1" applyFill="1" applyBorder="1" applyAlignment="1">
      <alignment horizontal="center" vertical="center" shrinkToFit="1"/>
    </xf>
    <xf numFmtId="14" fontId="49" fillId="0" borderId="324" xfId="0" applyNumberFormat="1" applyFont="1" applyBorder="1" applyAlignment="1">
      <alignment horizontal="center" vertical="center"/>
    </xf>
    <xf numFmtId="0" fontId="40" fillId="0" borderId="0" xfId="0" applyFont="1" applyAlignment="1">
      <alignment horizontal="left" vertical="center" shrinkToFit="1"/>
    </xf>
    <xf numFmtId="0" fontId="47" fillId="0" borderId="496" xfId="0" applyFont="1" applyBorder="1" applyAlignment="1">
      <alignment horizontal="left" vertical="center" shrinkToFit="1"/>
    </xf>
    <xf numFmtId="0" fontId="41" fillId="24" borderId="211" xfId="0" applyFont="1" applyFill="1" applyBorder="1" applyAlignment="1">
      <alignment horizontal="center" vertical="center" wrapText="1"/>
    </xf>
    <xf numFmtId="0" fontId="41" fillId="24" borderId="81" xfId="0" applyFont="1" applyFill="1" applyBorder="1" applyAlignment="1">
      <alignment horizontal="center" vertical="center" wrapText="1"/>
    </xf>
    <xf numFmtId="0" fontId="41" fillId="51" borderId="500" xfId="0" applyFont="1" applyFill="1" applyBorder="1" applyAlignment="1">
      <alignment horizontal="center" vertical="center"/>
    </xf>
    <xf numFmtId="0" fontId="41" fillId="51" borderId="251" xfId="0" applyFont="1" applyFill="1" applyBorder="1" applyAlignment="1">
      <alignment horizontal="center" vertical="center"/>
    </xf>
    <xf numFmtId="0" fontId="37" fillId="0" borderId="439" xfId="41" applyFont="1" applyBorder="1" applyAlignment="1" applyProtection="1">
      <alignment vertical="center" shrinkToFit="1"/>
    </xf>
    <xf numFmtId="0" fontId="37" fillId="0" borderId="447" xfId="41" applyFont="1" applyBorder="1" applyAlignment="1" applyProtection="1">
      <alignment vertical="center" shrinkToFit="1"/>
    </xf>
    <xf numFmtId="0" fontId="41" fillId="24" borderId="501" xfId="0" applyFont="1" applyFill="1" applyBorder="1" applyAlignment="1">
      <alignment horizontal="center" vertical="center" wrapText="1"/>
    </xf>
    <xf numFmtId="0" fontId="41" fillId="24" borderId="34" xfId="0" applyFont="1" applyFill="1" applyBorder="1" applyAlignment="1">
      <alignment horizontal="center" vertical="center" wrapText="1"/>
    </xf>
    <xf numFmtId="0" fontId="41" fillId="24" borderId="202" xfId="0" applyFont="1" applyFill="1" applyBorder="1" applyAlignment="1">
      <alignment horizontal="center" vertical="center" wrapText="1"/>
    </xf>
    <xf numFmtId="0" fontId="41" fillId="24" borderId="503" xfId="0" applyFont="1" applyFill="1" applyBorder="1" applyAlignment="1">
      <alignment horizontal="center" vertical="center" wrapText="1"/>
    </xf>
    <xf numFmtId="0" fontId="41" fillId="24" borderId="205" xfId="0" applyFont="1" applyFill="1" applyBorder="1" applyAlignment="1">
      <alignment horizontal="center" vertical="center" wrapText="1"/>
    </xf>
    <xf numFmtId="0" fontId="41" fillId="24" borderId="496" xfId="0" applyFont="1" applyFill="1" applyBorder="1" applyAlignment="1">
      <alignment horizontal="center" vertical="center" wrapText="1"/>
    </xf>
    <xf numFmtId="0" fontId="41" fillId="24" borderId="497" xfId="0" applyFont="1" applyFill="1" applyBorder="1" applyAlignment="1">
      <alignment horizontal="center" vertical="center" wrapText="1"/>
    </xf>
    <xf numFmtId="0" fontId="41" fillId="24" borderId="66" xfId="0" applyFont="1" applyFill="1" applyBorder="1" applyAlignment="1">
      <alignment horizontal="center" vertical="center" wrapText="1"/>
    </xf>
    <xf numFmtId="0" fontId="41" fillId="24" borderId="0" xfId="0" applyFont="1" applyFill="1" applyAlignment="1">
      <alignment horizontal="center" vertical="center" wrapText="1"/>
    </xf>
    <xf numFmtId="0" fontId="41" fillId="24" borderId="22" xfId="0" applyFont="1" applyFill="1" applyBorder="1" applyAlignment="1">
      <alignment horizontal="center" vertical="center" wrapText="1"/>
    </xf>
    <xf numFmtId="0" fontId="47" fillId="0" borderId="492" xfId="0" applyFont="1" applyBorder="1" applyAlignment="1">
      <alignment horizontal="left" vertical="center" shrinkToFit="1"/>
    </xf>
    <xf numFmtId="0" fontId="47" fillId="0" borderId="486" xfId="0" applyFont="1" applyBorder="1" applyAlignment="1">
      <alignment horizontal="left" vertical="center" shrinkToFit="1"/>
    </xf>
    <xf numFmtId="0" fontId="44" fillId="0" borderId="492" xfId="0" applyFont="1" applyBorder="1" applyAlignment="1">
      <alignment horizontal="left" vertical="center" wrapText="1" shrinkToFit="1"/>
    </xf>
    <xf numFmtId="0" fontId="44" fillId="0" borderId="486" xfId="0" applyFont="1" applyBorder="1" applyAlignment="1">
      <alignment horizontal="left" vertical="center" wrapText="1" shrinkToFit="1"/>
    </xf>
    <xf numFmtId="0" fontId="44" fillId="0" borderId="439" xfId="0" applyFont="1" applyBorder="1" applyAlignment="1">
      <alignment horizontal="left" vertical="center" wrapText="1" shrinkToFit="1"/>
    </xf>
    <xf numFmtId="0" fontId="44" fillId="0" borderId="447" xfId="0" applyFont="1" applyBorder="1" applyAlignment="1">
      <alignment horizontal="left" vertical="center" wrapText="1" shrinkToFit="1"/>
    </xf>
    <xf numFmtId="0" fontId="44" fillId="0" borderId="339" xfId="0" applyFont="1" applyBorder="1" applyAlignment="1">
      <alignment vertical="center" shrinkToFit="1"/>
    </xf>
    <xf numFmtId="0" fontId="44" fillId="0" borderId="338" xfId="0" applyFont="1" applyBorder="1" applyAlignment="1">
      <alignment vertical="center" shrinkToFit="1"/>
    </xf>
    <xf numFmtId="0" fontId="0" fillId="0" borderId="125" xfId="0" applyBorder="1" applyAlignment="1">
      <alignment vertical="center" shrinkToFit="1"/>
    </xf>
    <xf numFmtId="0" fontId="0" fillId="0" borderId="22" xfId="0" applyBorder="1" applyAlignment="1">
      <alignment vertical="center" shrinkToFit="1"/>
    </xf>
    <xf numFmtId="0" fontId="39" fillId="0" borderId="125" xfId="0" applyFont="1" applyBorder="1" applyAlignment="1">
      <alignment vertical="center" shrinkToFit="1"/>
    </xf>
    <xf numFmtId="0" fontId="39" fillId="0" borderId="22" xfId="0" applyFont="1" applyBorder="1" applyAlignment="1">
      <alignment vertical="center" shrinkToFit="1"/>
    </xf>
    <xf numFmtId="0" fontId="41" fillId="24" borderId="336" xfId="0" applyFont="1" applyFill="1" applyBorder="1" applyAlignment="1">
      <alignment horizontal="center" vertical="center" wrapText="1"/>
    </xf>
    <xf numFmtId="0" fontId="41" fillId="24" borderId="330" xfId="0" applyFont="1" applyFill="1" applyBorder="1" applyAlignment="1">
      <alignment horizontal="center" vertical="center" wrapText="1"/>
    </xf>
    <xf numFmtId="0" fontId="41" fillId="24" borderId="331" xfId="0" applyFont="1" applyFill="1" applyBorder="1" applyAlignment="1">
      <alignment horizontal="center" vertical="center" wrapText="1"/>
    </xf>
    <xf numFmtId="0" fontId="41" fillId="24" borderId="337" xfId="0" applyFont="1" applyFill="1" applyBorder="1" applyAlignment="1">
      <alignment horizontal="center" vertical="center" wrapText="1"/>
    </xf>
    <xf numFmtId="0" fontId="41" fillId="24" borderId="338" xfId="0" applyFont="1" applyFill="1" applyBorder="1" applyAlignment="1">
      <alignment horizontal="center" vertical="center" wrapText="1"/>
    </xf>
    <xf numFmtId="0" fontId="41" fillId="24" borderId="332" xfId="0" applyFont="1" applyFill="1" applyBorder="1" applyAlignment="1">
      <alignment horizontal="center" vertical="center" wrapText="1"/>
    </xf>
    <xf numFmtId="0" fontId="41" fillId="24" borderId="324" xfId="0" applyFont="1" applyFill="1" applyBorder="1" applyAlignment="1">
      <alignment horizontal="center" vertical="center" wrapText="1"/>
    </xf>
    <xf numFmtId="0" fontId="41" fillId="24" borderId="323" xfId="0" applyFont="1" applyFill="1" applyBorder="1" applyAlignment="1">
      <alignment horizontal="center" vertical="center" wrapText="1"/>
    </xf>
    <xf numFmtId="0" fontId="41" fillId="24" borderId="312" xfId="0" applyFont="1" applyFill="1" applyBorder="1" applyAlignment="1">
      <alignment horizontal="center" vertical="center" wrapText="1"/>
    </xf>
    <xf numFmtId="0" fontId="44" fillId="0" borderId="505" xfId="0" applyFont="1" applyFill="1" applyBorder="1" applyAlignment="1" applyProtection="1">
      <alignment horizontal="center" vertical="center" wrapText="1"/>
      <protection locked="0"/>
    </xf>
    <xf numFmtId="0" fontId="44" fillId="0" borderId="219" xfId="0" applyFont="1" applyFill="1" applyBorder="1" applyAlignment="1" applyProtection="1">
      <alignment horizontal="center" vertical="center" wrapText="1"/>
      <protection locked="0"/>
    </xf>
    <xf numFmtId="0" fontId="44" fillId="0" borderId="509" xfId="0" applyFont="1" applyFill="1" applyBorder="1" applyAlignment="1" applyProtection="1">
      <alignment horizontal="center" vertical="center" wrapText="1"/>
      <protection locked="0"/>
    </xf>
    <xf numFmtId="0" fontId="317" fillId="41" borderId="509" xfId="0" applyFont="1" applyFill="1" applyBorder="1" applyAlignment="1" applyProtection="1">
      <alignment horizontal="center" vertical="center" wrapText="1"/>
      <protection locked="0"/>
    </xf>
    <xf numFmtId="0" fontId="317" fillId="41" borderId="219" xfId="0" applyFont="1" applyFill="1" applyBorder="1" applyAlignment="1" applyProtection="1">
      <alignment horizontal="center" vertical="center" wrapText="1"/>
      <protection locked="0"/>
    </xf>
    <xf numFmtId="0" fontId="40" fillId="50" borderId="509" xfId="0" applyFont="1" applyFill="1" applyBorder="1" applyAlignment="1" applyProtection="1">
      <alignment horizontal="center" vertical="center" wrapText="1"/>
      <protection locked="0"/>
    </xf>
    <xf numFmtId="0" fontId="40" fillId="50" borderId="219" xfId="0" applyFont="1" applyFill="1" applyBorder="1" applyAlignment="1" applyProtection="1">
      <alignment horizontal="center" vertical="center" wrapText="1"/>
      <protection locked="0"/>
    </xf>
    <xf numFmtId="0" fontId="44" fillId="0" borderId="509" xfId="0" applyFont="1" applyBorder="1" applyAlignment="1">
      <alignment horizontal="center" vertical="center" wrapText="1"/>
    </xf>
    <xf numFmtId="0" fontId="44" fillId="0" borderId="219" xfId="0" applyFont="1" applyBorder="1" applyAlignment="1">
      <alignment horizontal="center" vertical="center" wrapText="1"/>
    </xf>
    <xf numFmtId="0" fontId="41" fillId="24" borderId="430" xfId="0" applyFont="1" applyFill="1" applyBorder="1" applyAlignment="1">
      <alignment horizontal="center" vertical="center" wrapText="1"/>
    </xf>
    <xf numFmtId="0" fontId="41" fillId="24" borderId="407" xfId="0" applyFont="1" applyFill="1" applyBorder="1" applyAlignment="1">
      <alignment horizontal="center" vertical="center" wrapText="1"/>
    </xf>
    <xf numFmtId="0" fontId="41" fillId="24" borderId="440" xfId="0" applyFont="1" applyFill="1" applyBorder="1" applyAlignment="1">
      <alignment horizontal="center" vertical="center" wrapText="1"/>
    </xf>
    <xf numFmtId="0" fontId="41" fillId="24" borderId="436" xfId="0" applyFont="1" applyFill="1" applyBorder="1" applyAlignment="1">
      <alignment horizontal="center" vertical="center" wrapText="1"/>
    </xf>
    <xf numFmtId="0" fontId="41" fillId="24" borderId="447" xfId="0" applyFont="1" applyFill="1" applyBorder="1" applyAlignment="1">
      <alignment horizontal="center" vertical="center" wrapText="1"/>
    </xf>
    <xf numFmtId="0" fontId="41" fillId="24" borderId="435" xfId="0" applyFont="1" applyFill="1" applyBorder="1" applyAlignment="1">
      <alignment horizontal="center" vertical="center" wrapText="1"/>
    </xf>
    <xf numFmtId="0" fontId="41" fillId="24" borderId="439" xfId="0" applyFont="1" applyFill="1" applyBorder="1" applyAlignment="1">
      <alignment horizontal="center" vertical="center" wrapText="1"/>
    </xf>
    <xf numFmtId="0" fontId="41" fillId="24" borderId="453" xfId="0" applyFont="1" applyFill="1" applyBorder="1" applyAlignment="1">
      <alignment horizontal="center" vertical="center" wrapText="1"/>
    </xf>
    <xf numFmtId="0" fontId="41" fillId="24" borderId="218" xfId="0" applyFont="1" applyFill="1" applyBorder="1" applyAlignment="1">
      <alignment horizontal="center" vertical="center" wrapText="1"/>
    </xf>
    <xf numFmtId="0" fontId="41" fillId="24" borderId="251" xfId="0" applyFont="1" applyFill="1" applyBorder="1" applyAlignment="1">
      <alignment horizontal="center" vertical="center" wrapText="1"/>
    </xf>
    <xf numFmtId="0" fontId="41" fillId="24" borderId="446" xfId="0" applyFont="1" applyFill="1" applyBorder="1" applyAlignment="1">
      <alignment horizontal="center" vertical="center" wrapText="1"/>
    </xf>
    <xf numFmtId="0" fontId="317" fillId="41" borderId="505" xfId="0" applyFont="1" applyFill="1" applyBorder="1" applyAlignment="1" applyProtection="1">
      <alignment horizontal="center" vertical="center" wrapText="1"/>
      <protection locked="0"/>
    </xf>
    <xf numFmtId="0" fontId="44" fillId="41" borderId="509" xfId="0" applyFont="1" applyFill="1" applyBorder="1" applyAlignment="1" applyProtection="1">
      <alignment horizontal="center" vertical="center" wrapText="1"/>
      <protection locked="0"/>
    </xf>
    <xf numFmtId="0" fontId="44" fillId="41" borderId="219" xfId="0" applyFont="1" applyFill="1" applyBorder="1" applyAlignment="1" applyProtection="1">
      <alignment horizontal="center" vertical="center" wrapText="1"/>
      <protection locked="0"/>
    </xf>
    <xf numFmtId="0" fontId="318" fillId="41" borderId="505" xfId="0" applyFont="1" applyFill="1" applyBorder="1" applyAlignment="1" applyProtection="1">
      <alignment horizontal="center" vertical="center" wrapText="1"/>
      <protection locked="0"/>
    </xf>
    <xf numFmtId="0" fontId="318" fillId="41" borderId="219" xfId="0" applyFont="1" applyFill="1" applyBorder="1" applyAlignment="1" applyProtection="1">
      <alignment horizontal="center" vertical="center" wrapText="1"/>
      <protection locked="0"/>
    </xf>
    <xf numFmtId="0" fontId="147" fillId="0" borderId="505" xfId="0" applyFont="1" applyBorder="1" applyAlignment="1">
      <alignment horizontal="center" vertical="center" wrapText="1"/>
    </xf>
    <xf numFmtId="0" fontId="147" fillId="0" borderId="219" xfId="0" applyFont="1" applyBorder="1" applyAlignment="1">
      <alignment horizontal="center" vertical="center" wrapText="1"/>
    </xf>
    <xf numFmtId="0" fontId="318" fillId="41" borderId="461" xfId="0" applyFont="1" applyFill="1" applyBorder="1" applyAlignment="1" applyProtection="1">
      <alignment horizontal="center" vertical="center" wrapText="1"/>
      <protection locked="0"/>
    </xf>
    <xf numFmtId="0" fontId="87" fillId="0" borderId="336" xfId="0" applyFont="1" applyBorder="1" applyAlignment="1">
      <alignment horizontal="center" vertical="center"/>
    </xf>
    <xf numFmtId="0" fontId="87" fillId="0" borderId="34" xfId="0" applyFont="1" applyBorder="1" applyAlignment="1">
      <alignment horizontal="center" vertical="center"/>
    </xf>
    <xf numFmtId="0" fontId="87" fillId="0" borderId="330" xfId="0" applyFont="1" applyBorder="1" applyAlignment="1">
      <alignment horizontal="center" vertical="center"/>
    </xf>
    <xf numFmtId="0" fontId="44" fillId="0" borderId="339" xfId="0" applyFont="1" applyBorder="1" applyAlignment="1">
      <alignment horizontal="left" vertical="center" shrinkToFit="1"/>
    </xf>
    <xf numFmtId="0" fontId="44" fillId="0" borderId="337" xfId="0" applyFont="1" applyBorder="1" applyAlignment="1">
      <alignment horizontal="left" vertical="center" shrinkToFit="1"/>
    </xf>
    <xf numFmtId="0" fontId="44" fillId="0" borderId="338" xfId="0" applyFont="1" applyBorder="1" applyAlignment="1">
      <alignment horizontal="left" vertical="center" shrinkToFit="1"/>
    </xf>
    <xf numFmtId="0" fontId="44" fillId="0" borderId="125" xfId="0" applyFont="1" applyBorder="1" applyAlignment="1">
      <alignment horizontal="left" vertical="center" shrinkToFit="1"/>
    </xf>
    <xf numFmtId="0" fontId="44" fillId="0" borderId="0" xfId="0" applyFont="1" applyAlignment="1">
      <alignment horizontal="left" vertical="center" shrinkToFit="1"/>
    </xf>
    <xf numFmtId="0" fontId="44" fillId="0" borderId="22" xfId="0" applyFont="1" applyBorder="1" applyAlignment="1">
      <alignment horizontal="left" vertical="center" shrinkToFit="1"/>
    </xf>
    <xf numFmtId="0" fontId="44" fillId="0" borderId="334" xfId="0" applyFont="1" applyBorder="1" applyAlignment="1">
      <alignment horizontal="left" vertical="center" shrinkToFit="1"/>
    </xf>
    <xf numFmtId="0" fontId="44" fillId="0" borderId="324" xfId="0" applyFont="1" applyBorder="1" applyAlignment="1">
      <alignment horizontal="left" vertical="center" shrinkToFit="1"/>
    </xf>
    <xf numFmtId="0" fontId="44" fillId="0" borderId="323" xfId="0" applyFont="1" applyBorder="1" applyAlignment="1">
      <alignment horizontal="left" vertical="center" shrinkToFit="1"/>
    </xf>
    <xf numFmtId="0" fontId="87" fillId="26" borderId="336" xfId="0" applyFont="1" applyFill="1" applyBorder="1" applyAlignment="1">
      <alignment horizontal="center" vertical="center"/>
    </xf>
    <xf numFmtId="0" fontId="87" fillId="26" borderId="34" xfId="0" applyFont="1" applyFill="1" applyBorder="1" applyAlignment="1">
      <alignment horizontal="center" vertical="center"/>
    </xf>
    <xf numFmtId="0" fontId="87" fillId="26" borderId="330" xfId="0" applyFont="1" applyFill="1" applyBorder="1" applyAlignment="1">
      <alignment horizontal="center" vertical="center"/>
    </xf>
    <xf numFmtId="0" fontId="44" fillId="26" borderId="339" xfId="0" applyFont="1" applyFill="1" applyBorder="1" applyAlignment="1">
      <alignment horizontal="left" vertical="center" shrinkToFit="1"/>
    </xf>
    <xf numFmtId="0" fontId="44" fillId="26" borderId="337" xfId="0" applyFont="1" applyFill="1" applyBorder="1" applyAlignment="1">
      <alignment horizontal="left" vertical="center" shrinkToFit="1"/>
    </xf>
    <xf numFmtId="0" fontId="44" fillId="26" borderId="338" xfId="0" applyFont="1" applyFill="1" applyBorder="1" applyAlignment="1">
      <alignment horizontal="left" vertical="center" shrinkToFit="1"/>
    </xf>
    <xf numFmtId="0" fontId="44" fillId="26" borderId="125" xfId="0" applyFont="1" applyFill="1" applyBorder="1" applyAlignment="1">
      <alignment horizontal="left" vertical="center" shrinkToFit="1"/>
    </xf>
    <xf numFmtId="0" fontId="44" fillId="26" borderId="0" xfId="0" applyFont="1" applyFill="1" applyAlignment="1">
      <alignment horizontal="left" vertical="center" shrinkToFit="1"/>
    </xf>
    <xf numFmtId="0" fontId="44" fillId="26" borderId="22" xfId="0" applyFont="1" applyFill="1" applyBorder="1" applyAlignment="1">
      <alignment horizontal="left" vertical="center" shrinkToFit="1"/>
    </xf>
    <xf numFmtId="0" fontId="44" fillId="26" borderId="334" xfId="0" applyFont="1" applyFill="1" applyBorder="1" applyAlignment="1">
      <alignment horizontal="left" vertical="center" shrinkToFit="1"/>
    </xf>
    <xf numFmtId="0" fontId="44" fillId="26" borderId="324" xfId="0" applyFont="1" applyFill="1" applyBorder="1" applyAlignment="1">
      <alignment horizontal="left" vertical="center" shrinkToFit="1"/>
    </xf>
    <xf numFmtId="0" fontId="44" fillId="26" borderId="323" xfId="0" applyFont="1" applyFill="1" applyBorder="1" applyAlignment="1">
      <alignment horizontal="left" vertical="center" shrinkToFit="1"/>
    </xf>
    <xf numFmtId="0" fontId="37" fillId="0" borderId="125" xfId="0" applyFont="1" applyBorder="1" applyAlignment="1">
      <alignment horizontal="left" vertical="center" shrinkToFit="1"/>
    </xf>
    <xf numFmtId="0" fontId="37" fillId="0" borderId="0" xfId="0" applyFont="1" applyBorder="1" applyAlignment="1">
      <alignment horizontal="left" vertical="center" shrinkToFit="1"/>
    </xf>
    <xf numFmtId="0" fontId="37" fillId="0" borderId="22" xfId="0" applyFont="1" applyBorder="1" applyAlignment="1">
      <alignment horizontal="left" vertical="center" shrinkToFit="1"/>
    </xf>
    <xf numFmtId="0" fontId="44" fillId="0" borderId="439" xfId="0" applyFont="1" applyBorder="1" applyAlignment="1">
      <alignment horizontal="left" vertical="center" shrinkToFit="1"/>
    </xf>
    <xf numFmtId="0" fontId="44" fillId="0" borderId="436" xfId="0" applyFont="1" applyBorder="1" applyAlignment="1">
      <alignment horizontal="left" vertical="center" shrinkToFit="1"/>
    </xf>
    <xf numFmtId="0" fontId="44" fillId="0" borderId="447" xfId="0" applyFont="1" applyBorder="1" applyAlignment="1">
      <alignment horizontal="left" vertical="center" shrinkToFit="1"/>
    </xf>
    <xf numFmtId="0" fontId="44" fillId="0" borderId="492" xfId="0" applyFont="1" applyBorder="1" applyAlignment="1">
      <alignment horizontal="left" vertical="center" shrinkToFit="1"/>
    </xf>
    <xf numFmtId="0" fontId="44" fillId="0" borderId="493" xfId="0" applyFont="1" applyBorder="1" applyAlignment="1">
      <alignment horizontal="left" vertical="center" shrinkToFit="1"/>
    </xf>
    <xf numFmtId="0" fontId="44" fillId="0" borderId="494" xfId="0" applyFont="1" applyBorder="1" applyAlignment="1">
      <alignment horizontal="left" vertical="center" shrinkToFit="1"/>
    </xf>
    <xf numFmtId="0" fontId="39" fillId="26" borderId="90" xfId="0" applyFont="1" applyFill="1" applyBorder="1" applyAlignment="1">
      <alignment horizontal="center" vertical="center" shrinkToFit="1"/>
    </xf>
    <xf numFmtId="0" fontId="39" fillId="26" borderId="316" xfId="0" applyFont="1" applyFill="1" applyBorder="1" applyAlignment="1">
      <alignment horizontal="center" vertical="center" shrinkToFit="1"/>
    </xf>
    <xf numFmtId="0" fontId="39" fillId="26" borderId="86" xfId="0" applyFont="1" applyFill="1" applyBorder="1" applyAlignment="1">
      <alignment horizontal="center" vertical="center" shrinkToFit="1"/>
    </xf>
    <xf numFmtId="0" fontId="0" fillId="0" borderId="87" xfId="0" applyBorder="1" applyAlignment="1">
      <alignment horizontal="center" vertical="center" shrinkToFit="1"/>
    </xf>
    <xf numFmtId="0" fontId="47" fillId="0" borderId="324" xfId="0" applyFont="1" applyBorder="1" applyAlignment="1">
      <alignment horizontal="center" vertical="center"/>
    </xf>
    <xf numFmtId="0" fontId="47" fillId="0" borderId="323" xfId="0" applyFont="1" applyBorder="1" applyAlignment="1">
      <alignment horizontal="center" vertical="center"/>
    </xf>
    <xf numFmtId="0" fontId="0" fillId="0" borderId="316" xfId="0" applyBorder="1" applyAlignment="1">
      <alignment horizontal="center" vertical="center" shrinkToFit="1"/>
    </xf>
    <xf numFmtId="0" fontId="39" fillId="26" borderId="16" xfId="0" applyFont="1" applyFill="1" applyBorder="1" applyAlignment="1">
      <alignment horizontal="center" vertical="center" shrinkToFit="1"/>
    </xf>
    <xf numFmtId="0" fontId="39" fillId="26" borderId="87" xfId="0" applyFont="1" applyFill="1" applyBorder="1" applyAlignment="1">
      <alignment horizontal="center" vertical="center" shrinkToFit="1"/>
    </xf>
    <xf numFmtId="0" fontId="39" fillId="26" borderId="334" xfId="0" applyFont="1" applyFill="1" applyBorder="1" applyAlignment="1">
      <alignment horizontal="center" vertical="center" shrinkToFit="1"/>
    </xf>
    <xf numFmtId="0" fontId="37" fillId="0" borderId="439" xfId="41" applyFont="1" applyBorder="1" applyAlignment="1" applyProtection="1">
      <alignment horizontal="left" vertical="center" shrinkToFit="1"/>
    </xf>
    <xf numFmtId="0" fontId="37" fillId="0" borderId="436" xfId="41" applyFont="1" applyBorder="1" applyAlignment="1" applyProtection="1">
      <alignment horizontal="left" vertical="center" shrinkToFit="1"/>
    </xf>
    <xf numFmtId="0" fontId="37" fillId="0" borderId="447" xfId="41" applyFont="1" applyBorder="1" applyAlignment="1" applyProtection="1">
      <alignment horizontal="left" vertical="center" shrinkToFit="1"/>
    </xf>
    <xf numFmtId="0" fontId="47" fillId="0" borderId="493" xfId="0" applyFont="1" applyBorder="1" applyAlignment="1">
      <alignment horizontal="left" vertical="center" shrinkToFit="1"/>
    </xf>
    <xf numFmtId="0" fontId="47" fillId="0" borderId="494" xfId="0" applyFont="1" applyBorder="1" applyAlignment="1">
      <alignment horizontal="left" vertical="center" shrinkToFit="1"/>
    </xf>
    <xf numFmtId="0" fontId="0" fillId="0" borderId="0" xfId="0" applyBorder="1" applyAlignment="1">
      <alignment vertical="center" shrinkToFit="1"/>
    </xf>
    <xf numFmtId="0" fontId="37" fillId="0" borderId="0" xfId="0" applyFont="1" applyAlignment="1">
      <alignment horizontal="center" vertical="center"/>
    </xf>
    <xf numFmtId="0" fontId="44" fillId="0" borderId="0" xfId="0" applyFont="1" applyAlignment="1">
      <alignment horizontal="center" vertical="center" shrinkToFit="1"/>
    </xf>
    <xf numFmtId="0" fontId="37" fillId="0" borderId="0" xfId="0" applyFont="1" applyAlignment="1">
      <alignment horizontal="center" vertical="center" shrinkToFit="1"/>
    </xf>
    <xf numFmtId="0" fontId="41" fillId="0" borderId="0" xfId="0" applyFont="1" applyAlignment="1">
      <alignment horizontal="center"/>
    </xf>
    <xf numFmtId="0" fontId="39" fillId="26" borderId="26" xfId="0" applyFont="1" applyFill="1" applyBorder="1" applyAlignment="1">
      <alignment horizontal="center" vertical="center" shrinkToFit="1"/>
    </xf>
    <xf numFmtId="0" fontId="39" fillId="26" borderId="20" xfId="0" applyFont="1" applyFill="1" applyBorder="1" applyAlignment="1">
      <alignment horizontal="center" vertical="center" shrinkToFit="1"/>
    </xf>
    <xf numFmtId="0" fontId="39" fillId="26" borderId="25" xfId="0" applyFont="1" applyFill="1" applyBorder="1" applyAlignment="1">
      <alignment horizontal="center" vertical="center" shrinkToFit="1"/>
    </xf>
    <xf numFmtId="0" fontId="39" fillId="26" borderId="88" xfId="0" applyFont="1" applyFill="1" applyBorder="1" applyAlignment="1">
      <alignment horizontal="center" vertical="center" shrinkToFit="1"/>
    </xf>
    <xf numFmtId="0" fontId="0" fillId="0" borderId="89" xfId="0" applyBorder="1" applyAlignment="1">
      <alignment horizontal="center" vertical="center" shrinkToFit="1"/>
    </xf>
    <xf numFmtId="0" fontId="39" fillId="26" borderId="89" xfId="0" applyFont="1" applyFill="1" applyBorder="1" applyAlignment="1">
      <alignment horizontal="center" vertical="center" shrinkToFit="1"/>
    </xf>
    <xf numFmtId="0" fontId="0" fillId="0" borderId="91" xfId="0" applyBorder="1" applyAlignment="1">
      <alignment horizontal="center" vertical="center" shrinkToFit="1"/>
    </xf>
    <xf numFmtId="0" fontId="39" fillId="26" borderId="91" xfId="0" applyFont="1" applyFill="1" applyBorder="1" applyAlignment="1">
      <alignment horizontal="center" vertical="center" shrinkToFit="1"/>
    </xf>
    <xf numFmtId="0" fontId="52" fillId="24" borderId="339" xfId="0" applyFont="1" applyFill="1" applyBorder="1" applyAlignment="1">
      <alignment horizontal="center" vertical="center"/>
    </xf>
    <xf numFmtId="0" fontId="52" fillId="24" borderId="337" xfId="0" applyFont="1" applyFill="1" applyBorder="1" applyAlignment="1">
      <alignment horizontal="center" vertical="center"/>
    </xf>
    <xf numFmtId="0" fontId="52" fillId="24" borderId="338" xfId="0" applyFont="1" applyFill="1" applyBorder="1" applyAlignment="1">
      <alignment horizontal="center" vertical="center"/>
    </xf>
    <xf numFmtId="0" fontId="52" fillId="24" borderId="334" xfId="0" applyFont="1" applyFill="1" applyBorder="1" applyAlignment="1">
      <alignment horizontal="center" vertical="center"/>
    </xf>
    <xf numFmtId="0" fontId="52" fillId="24" borderId="324" xfId="0" applyFont="1" applyFill="1" applyBorder="1" applyAlignment="1">
      <alignment horizontal="center" vertical="center"/>
    </xf>
    <xf numFmtId="0" fontId="52" fillId="24" borderId="323" xfId="0" applyFont="1" applyFill="1" applyBorder="1" applyAlignment="1">
      <alignment horizontal="center" vertical="center"/>
    </xf>
    <xf numFmtId="0" fontId="40" fillId="24" borderId="218" xfId="0" applyFont="1" applyFill="1" applyBorder="1" applyAlignment="1">
      <alignment horizontal="center" vertical="center" shrinkToFit="1"/>
    </xf>
    <xf numFmtId="0" fontId="40" fillId="24" borderId="219" xfId="0" applyFont="1" applyFill="1" applyBorder="1" applyAlignment="1">
      <alignment horizontal="center" vertical="center" shrinkToFit="1"/>
    </xf>
    <xf numFmtId="0" fontId="41" fillId="24" borderId="206" xfId="0" applyFont="1" applyFill="1" applyBorder="1" applyAlignment="1">
      <alignment horizontal="center" vertical="center" wrapText="1"/>
    </xf>
    <xf numFmtId="0" fontId="41" fillId="24" borderId="109" xfId="0" applyFont="1" applyFill="1" applyBorder="1" applyAlignment="1">
      <alignment horizontal="center" vertical="center" wrapText="1"/>
    </xf>
    <xf numFmtId="0" fontId="88" fillId="0" borderId="335" xfId="0" applyFont="1" applyBorder="1" applyAlignment="1">
      <alignment horizontal="center" vertical="center"/>
    </xf>
    <xf numFmtId="0" fontId="88" fillId="0" borderId="219" xfId="0" applyFont="1" applyBorder="1" applyAlignment="1">
      <alignment horizontal="center" vertical="center"/>
    </xf>
    <xf numFmtId="0" fontId="37" fillId="0" borderId="337" xfId="0" applyFont="1" applyBorder="1" applyAlignment="1">
      <alignment vertical="center" shrinkToFit="1"/>
    </xf>
    <xf numFmtId="0" fontId="37" fillId="0" borderId="338" xfId="0" applyFont="1" applyBorder="1" applyAlignment="1">
      <alignment vertical="center" shrinkToFit="1"/>
    </xf>
    <xf numFmtId="0" fontId="44" fillId="0" borderId="334" xfId="0" applyFont="1" applyBorder="1" applyAlignment="1">
      <alignment vertical="center" shrinkToFit="1"/>
    </xf>
    <xf numFmtId="0" fontId="37" fillId="0" borderId="324" xfId="0" applyFont="1" applyBorder="1" applyAlignment="1">
      <alignment shrinkToFit="1"/>
    </xf>
    <xf numFmtId="0" fontId="37" fillId="0" borderId="323" xfId="0" applyFont="1" applyBorder="1" applyAlignment="1">
      <alignment shrinkToFit="1"/>
    </xf>
    <xf numFmtId="0" fontId="39" fillId="26" borderId="96" xfId="0" applyFont="1" applyFill="1" applyBorder="1" applyAlignment="1">
      <alignment horizontal="center" vertical="center" shrinkToFit="1"/>
    </xf>
    <xf numFmtId="0" fontId="39" fillId="26" borderId="97" xfId="0" applyFont="1" applyFill="1" applyBorder="1" applyAlignment="1">
      <alignment horizontal="center" vertical="center" shrinkToFit="1"/>
    </xf>
    <xf numFmtId="0" fontId="39" fillId="26" borderId="15" xfId="0" applyFont="1" applyFill="1" applyBorder="1" applyAlignment="1">
      <alignment horizontal="center" vertical="center" shrinkToFit="1"/>
    </xf>
    <xf numFmtId="0" fontId="39" fillId="26" borderId="94" xfId="0" applyFont="1" applyFill="1" applyBorder="1" applyAlignment="1">
      <alignment horizontal="center" vertical="center" shrinkToFit="1"/>
    </xf>
    <xf numFmtId="0" fontId="39" fillId="26" borderId="95" xfId="0" applyFont="1" applyFill="1" applyBorder="1" applyAlignment="1">
      <alignment horizontal="center" vertical="center" shrinkToFit="1"/>
    </xf>
    <xf numFmtId="0" fontId="40" fillId="24" borderId="290" xfId="0" applyFont="1" applyFill="1" applyBorder="1" applyAlignment="1">
      <alignment horizontal="center" vertical="center" shrinkToFit="1"/>
    </xf>
    <xf numFmtId="0" fontId="39" fillId="26" borderId="21" xfId="0" applyFont="1" applyFill="1" applyBorder="1" applyAlignment="1">
      <alignment horizontal="center" vertical="center" shrinkToFit="1"/>
    </xf>
    <xf numFmtId="0" fontId="0" fillId="0" borderId="92" xfId="0" applyBorder="1" applyAlignment="1">
      <alignment horizontal="center" vertical="center" shrinkToFit="1"/>
    </xf>
    <xf numFmtId="0" fontId="39" fillId="26" borderId="93" xfId="0" applyFont="1" applyFill="1" applyBorder="1" applyAlignment="1">
      <alignment horizontal="center" vertical="center" shrinkToFit="1"/>
    </xf>
    <xf numFmtId="0" fontId="44" fillId="0" borderId="334" xfId="0" applyFont="1" applyBorder="1" applyAlignment="1">
      <alignment vertical="center"/>
    </xf>
    <xf numFmtId="0" fontId="0" fillId="0" borderId="324" xfId="0" applyBorder="1" applyAlignment="1"/>
    <xf numFmtId="0" fontId="39" fillId="26" borderId="23" xfId="0" applyFont="1" applyFill="1" applyBorder="1" applyAlignment="1">
      <alignment horizontal="center" vertical="center" shrinkToFit="1"/>
    </xf>
    <xf numFmtId="0" fontId="0" fillId="0" borderId="93" xfId="0" applyBorder="1" applyAlignment="1">
      <alignment horizontal="center" vertical="center" shrinkToFit="1"/>
    </xf>
    <xf numFmtId="0" fontId="44" fillId="0" borderId="339" xfId="0" applyFont="1" applyBorder="1" applyAlignment="1">
      <alignment vertical="center"/>
    </xf>
    <xf numFmtId="0" fontId="0" fillId="0" borderId="337" xfId="0" applyBorder="1" applyAlignment="1"/>
    <xf numFmtId="0" fontId="0" fillId="0" borderId="338" xfId="0" applyBorder="1" applyAlignment="1"/>
    <xf numFmtId="0" fontId="37" fillId="0" borderId="337" xfId="0" applyFont="1" applyBorder="1" applyAlignment="1">
      <alignment shrinkToFit="1"/>
    </xf>
    <xf numFmtId="0" fontId="37" fillId="0" borderId="338" xfId="0" applyFont="1" applyBorder="1" applyAlignment="1">
      <alignment shrinkToFit="1"/>
    </xf>
    <xf numFmtId="0" fontId="52" fillId="24" borderId="339" xfId="0" applyFont="1" applyFill="1" applyBorder="1" applyAlignment="1">
      <alignment horizontal="center" vertical="center" shrinkToFit="1"/>
    </xf>
    <xf numFmtId="0" fontId="52" fillId="24" borderId="337" xfId="0" applyFont="1" applyFill="1" applyBorder="1" applyAlignment="1">
      <alignment horizontal="center" vertical="center" shrinkToFit="1"/>
    </xf>
    <xf numFmtId="0" fontId="52" fillId="24" borderId="338" xfId="0" applyFont="1" applyFill="1" applyBorder="1" applyAlignment="1">
      <alignment horizontal="center" vertical="center" shrinkToFit="1"/>
    </xf>
    <xf numFmtId="0" fontId="52" fillId="24" borderId="334" xfId="0" applyFont="1" applyFill="1" applyBorder="1" applyAlignment="1">
      <alignment horizontal="center" vertical="center" shrinkToFit="1"/>
    </xf>
    <xf numFmtId="0" fontId="52" fillId="24" borderId="324" xfId="0" applyFont="1" applyFill="1" applyBorder="1" applyAlignment="1">
      <alignment horizontal="center" vertical="center" shrinkToFit="1"/>
    </xf>
    <xf numFmtId="0" fontId="52" fillId="24" borderId="323" xfId="0" applyFont="1" applyFill="1" applyBorder="1" applyAlignment="1">
      <alignment horizontal="center" vertical="center" shrinkToFit="1"/>
    </xf>
    <xf numFmtId="0" fontId="44" fillId="0" borderId="511" xfId="0" applyFont="1" applyBorder="1" applyAlignment="1">
      <alignment horizontal="left" vertical="center" shrinkToFit="1"/>
    </xf>
    <xf numFmtId="0" fontId="44" fillId="0" borderId="496" xfId="0" applyFont="1" applyBorder="1" applyAlignment="1">
      <alignment horizontal="left" vertical="center" shrinkToFit="1"/>
    </xf>
    <xf numFmtId="0" fontId="44" fillId="0" borderId="497" xfId="0" applyFont="1" applyBorder="1" applyAlignment="1">
      <alignment horizontal="left" vertical="center" shrinkToFit="1"/>
    </xf>
    <xf numFmtId="179" fontId="147" fillId="0" borderId="336" xfId="0" applyNumberFormat="1" applyFont="1" applyBorder="1" applyAlignment="1">
      <alignment horizontal="center" vertical="center"/>
    </xf>
    <xf numFmtId="0" fontId="187" fillId="0" borderId="330" xfId="0" applyFont="1" applyBorder="1" applyAlignment="1">
      <alignment horizontal="center" vertical="center"/>
    </xf>
    <xf numFmtId="179" fontId="44" fillId="0" borderId="336" xfId="0" applyNumberFormat="1" applyFont="1" applyBorder="1" applyAlignment="1">
      <alignment horizontal="center" vertical="center"/>
    </xf>
    <xf numFmtId="0" fontId="0" fillId="0" borderId="330" xfId="0" applyFont="1" applyBorder="1" applyAlignment="1">
      <alignment horizontal="center" vertical="center"/>
    </xf>
    <xf numFmtId="179" fontId="147" fillId="0" borderId="338" xfId="0" applyNumberFormat="1" applyFont="1" applyBorder="1" applyAlignment="1">
      <alignment horizontal="center" vertical="center"/>
    </xf>
    <xf numFmtId="0" fontId="187" fillId="0" borderId="323" xfId="0" applyFont="1" applyBorder="1" applyAlignment="1">
      <alignment horizontal="center" vertical="center"/>
    </xf>
    <xf numFmtId="179" fontId="44" fillId="0" borderId="338" xfId="0" applyNumberFormat="1" applyFont="1" applyBorder="1" applyAlignment="1">
      <alignment horizontal="center" vertical="center"/>
    </xf>
    <xf numFmtId="0" fontId="0" fillId="0" borderId="323" xfId="0" applyFont="1" applyBorder="1" applyAlignment="1">
      <alignment horizontal="center" vertical="center"/>
    </xf>
    <xf numFmtId="179" fontId="44" fillId="0" borderId="281" xfId="0" applyNumberFormat="1" applyFont="1" applyBorder="1" applyAlignment="1">
      <alignment horizontal="center" vertical="center"/>
    </xf>
    <xf numFmtId="0" fontId="0" fillId="0" borderId="281" xfId="0" applyFont="1" applyBorder="1" applyAlignment="1">
      <alignment horizontal="center" vertical="center"/>
    </xf>
    <xf numFmtId="179" fontId="147" fillId="0" borderId="281" xfId="0" applyNumberFormat="1" applyFont="1" applyBorder="1" applyAlignment="1">
      <alignment horizontal="center" vertical="center"/>
    </xf>
    <xf numFmtId="0" fontId="187" fillId="0" borderId="281" xfId="0" applyFont="1" applyBorder="1" applyAlignment="1">
      <alignment horizontal="center" vertical="center"/>
    </xf>
    <xf numFmtId="179" fontId="44" fillId="0" borderId="0" xfId="0" applyNumberFormat="1" applyFont="1" applyAlignment="1">
      <alignment horizontal="center" vertical="center"/>
    </xf>
    <xf numFmtId="179" fontId="44" fillId="0" borderId="125" xfId="0" applyNumberFormat="1" applyFont="1" applyBorder="1" applyAlignment="1">
      <alignment horizontal="center" vertical="center"/>
    </xf>
    <xf numFmtId="0" fontId="0" fillId="0" borderId="0" xfId="0" applyAlignment="1">
      <alignment horizontal="left" vertical="center" shrinkToFit="1"/>
    </xf>
    <xf numFmtId="0" fontId="0" fillId="0" borderId="330" xfId="0" applyBorder="1" applyAlignment="1">
      <alignment horizontal="center" vertical="center"/>
    </xf>
    <xf numFmtId="0" fontId="0" fillId="0" borderId="281" xfId="0" applyBorder="1" applyAlignment="1">
      <alignment horizontal="center" vertical="center"/>
    </xf>
    <xf numFmtId="0" fontId="0" fillId="0" borderId="323" xfId="0" applyBorder="1" applyAlignment="1">
      <alignment horizontal="center" vertical="center"/>
    </xf>
    <xf numFmtId="0" fontId="41" fillId="24" borderId="313" xfId="0" applyFont="1" applyFill="1" applyBorder="1" applyAlignment="1">
      <alignment horizontal="center" vertical="center" wrapText="1"/>
    </xf>
    <xf numFmtId="0" fontId="40" fillId="24" borderId="281" xfId="0" applyFont="1" applyFill="1" applyBorder="1" applyAlignment="1">
      <alignment horizontal="center" vertical="center"/>
    </xf>
    <xf numFmtId="0" fontId="40" fillId="24" borderId="335" xfId="0" applyFont="1" applyFill="1" applyBorder="1" applyAlignment="1">
      <alignment horizontal="center" vertical="center"/>
    </xf>
    <xf numFmtId="0" fontId="0" fillId="0" borderId="34" xfId="0" applyBorder="1" applyAlignment="1">
      <alignment horizontal="center" vertical="center"/>
    </xf>
    <xf numFmtId="0" fontId="40" fillId="0" borderId="0" xfId="0" applyFont="1" applyAlignment="1">
      <alignment horizontal="center" vertical="center"/>
    </xf>
    <xf numFmtId="0" fontId="44" fillId="0" borderId="337" xfId="0" applyFont="1" applyBorder="1" applyAlignment="1">
      <alignment vertical="center" shrinkToFit="1"/>
    </xf>
    <xf numFmtId="0" fontId="44" fillId="0" borderId="324" xfId="0" applyFont="1" applyBorder="1" applyAlignment="1">
      <alignment vertical="center" shrinkToFit="1"/>
    </xf>
    <xf numFmtId="0" fontId="44" fillId="0" borderId="323" xfId="0" applyFont="1" applyBorder="1" applyAlignment="1">
      <alignment vertical="center" shrinkToFit="1"/>
    </xf>
    <xf numFmtId="0" fontId="44" fillId="0" borderId="334" xfId="0" applyFont="1" applyBorder="1" applyAlignment="1">
      <alignment horizontal="center" vertical="center" shrinkToFit="1"/>
    </xf>
    <xf numFmtId="0" fontId="44" fillId="0" borderId="324" xfId="0" applyFont="1" applyBorder="1" applyAlignment="1">
      <alignment horizontal="center" vertical="center" shrinkToFit="1"/>
    </xf>
    <xf numFmtId="0" fontId="44" fillId="0" borderId="323" xfId="0" applyFont="1" applyBorder="1" applyAlignment="1">
      <alignment horizontal="center" vertical="center" shrinkToFit="1"/>
    </xf>
    <xf numFmtId="0" fontId="0" fillId="0" borderId="125" xfId="0" applyBorder="1" applyAlignment="1">
      <alignment horizontal="left" vertical="center" shrinkToFit="1"/>
    </xf>
    <xf numFmtId="0" fontId="0" fillId="0" borderId="0" xfId="0" applyBorder="1" applyAlignment="1">
      <alignment horizontal="left" vertical="center" shrinkToFit="1"/>
    </xf>
    <xf numFmtId="0" fontId="0" fillId="0" borderId="22" xfId="0" applyBorder="1" applyAlignment="1">
      <alignment horizontal="left" vertical="center" shrinkToFit="1"/>
    </xf>
    <xf numFmtId="0" fontId="44" fillId="0" borderId="492" xfId="0" applyFont="1" applyBorder="1" applyAlignment="1">
      <alignment horizontal="center" vertical="center" shrinkToFit="1"/>
    </xf>
    <xf numFmtId="0" fontId="44" fillId="0" borderId="493" xfId="0" applyFont="1" applyBorder="1" applyAlignment="1">
      <alignment horizontal="center" vertical="center" shrinkToFit="1"/>
    </xf>
    <xf numFmtId="0" fontId="44" fillId="0" borderId="494" xfId="0" applyFont="1" applyBorder="1" applyAlignment="1">
      <alignment horizontal="center" vertical="center" shrinkToFit="1"/>
    </xf>
    <xf numFmtId="179" fontId="44" fillId="0" borderId="205" xfId="0" applyNumberFormat="1" applyFont="1" applyBorder="1" applyAlignment="1">
      <alignment horizontal="center" vertical="center"/>
    </xf>
    <xf numFmtId="0" fontId="0" fillId="0" borderId="332" xfId="0" applyFont="1" applyBorder="1" applyAlignment="1">
      <alignment horizontal="center" vertical="center"/>
    </xf>
    <xf numFmtId="179" fontId="44" fillId="0" borderId="203" xfId="0" applyNumberFormat="1" applyFont="1" applyBorder="1" applyAlignment="1">
      <alignment horizontal="center" vertical="center"/>
    </xf>
    <xf numFmtId="0" fontId="0" fillId="0" borderId="325" xfId="0" applyFont="1" applyBorder="1" applyAlignment="1">
      <alignment horizontal="center" vertical="center"/>
    </xf>
    <xf numFmtId="179" fontId="147" fillId="0" borderId="205" xfId="0" applyNumberFormat="1" applyFont="1" applyBorder="1" applyAlignment="1">
      <alignment horizontal="center" vertical="center"/>
    </xf>
    <xf numFmtId="0" fontId="187" fillId="0" borderId="332" xfId="0" applyFont="1" applyBorder="1" applyAlignment="1">
      <alignment horizontal="center" vertical="center"/>
    </xf>
    <xf numFmtId="179" fontId="147" fillId="0" borderId="203" xfId="0" applyNumberFormat="1" applyFont="1" applyBorder="1" applyAlignment="1">
      <alignment horizontal="center" vertical="center"/>
    </xf>
    <xf numFmtId="0" fontId="187" fillId="0" borderId="325" xfId="0" applyFont="1" applyBorder="1" applyAlignment="1">
      <alignment horizontal="center" vertical="center"/>
    </xf>
    <xf numFmtId="0" fontId="0" fillId="0" borderId="332" xfId="0" applyBorder="1" applyAlignment="1">
      <alignment horizontal="center" vertical="center"/>
    </xf>
    <xf numFmtId="0" fontId="0" fillId="0" borderId="325" xfId="0" applyBorder="1" applyAlignment="1">
      <alignment horizontal="center" vertical="center"/>
    </xf>
    <xf numFmtId="0" fontId="44" fillId="0" borderId="335" xfId="0" applyFont="1" applyBorder="1" applyAlignment="1">
      <alignment vertical="center" shrinkToFit="1"/>
    </xf>
    <xf numFmtId="0" fontId="44" fillId="0" borderId="218" xfId="0" applyFont="1" applyBorder="1" applyAlignment="1">
      <alignment vertical="center" shrinkToFit="1"/>
    </xf>
    <xf numFmtId="0" fontId="44" fillId="0" borderId="219" xfId="0" applyFont="1" applyBorder="1" applyAlignment="1">
      <alignment vertical="center" shrinkToFit="1"/>
    </xf>
    <xf numFmtId="0" fontId="187" fillId="0" borderId="22" xfId="0" applyFont="1" applyBorder="1" applyAlignment="1">
      <alignment horizontal="center" vertical="center"/>
    </xf>
    <xf numFmtId="179" fontId="147" fillId="0" borderId="255" xfId="0" applyNumberFormat="1" applyFont="1" applyBorder="1" applyAlignment="1">
      <alignment horizontal="center" vertical="center"/>
    </xf>
    <xf numFmtId="0" fontId="187" fillId="0" borderId="53" xfId="0" applyFont="1" applyBorder="1" applyAlignment="1">
      <alignment horizontal="center" vertical="center"/>
    </xf>
    <xf numFmtId="0" fontId="41" fillId="24" borderId="335" xfId="0" applyFont="1" applyFill="1" applyBorder="1" applyAlignment="1">
      <alignment horizontal="center" vertical="center" shrinkToFit="1"/>
    </xf>
    <xf numFmtId="0" fontId="41" fillId="24" borderId="219" xfId="0" applyFont="1" applyFill="1" applyBorder="1" applyAlignment="1">
      <alignment horizontal="center" vertical="center" shrinkToFit="1"/>
    </xf>
    <xf numFmtId="179" fontId="44" fillId="0" borderId="255" xfId="0" applyNumberFormat="1" applyFont="1" applyBorder="1" applyAlignment="1">
      <alignment horizontal="center" vertical="center"/>
    </xf>
    <xf numFmtId="0" fontId="0" fillId="0" borderId="53" xfId="0" applyFont="1" applyBorder="1" applyAlignment="1">
      <alignment horizontal="center" vertical="center"/>
    </xf>
    <xf numFmtId="0" fontId="0" fillId="0" borderId="53" xfId="0" applyBorder="1" applyAlignment="1">
      <alignment horizontal="center" vertical="center"/>
    </xf>
    <xf numFmtId="0" fontId="0" fillId="0" borderId="22" xfId="0" applyBorder="1" applyAlignment="1">
      <alignment horizontal="center" vertical="center"/>
    </xf>
    <xf numFmtId="0" fontId="0" fillId="0" borderId="22" xfId="0" applyFont="1" applyBorder="1" applyAlignment="1">
      <alignment horizontal="center" vertical="center"/>
    </xf>
    <xf numFmtId="0" fontId="44" fillId="0" borderId="0" xfId="0" applyFont="1" applyAlignment="1">
      <alignment vertical="center" shrinkToFit="1"/>
    </xf>
    <xf numFmtId="177" fontId="0" fillId="0" borderId="336" xfId="0" applyNumberFormat="1" applyBorder="1" applyAlignment="1">
      <alignment horizontal="center" vertical="center"/>
    </xf>
    <xf numFmtId="177" fontId="187" fillId="0" borderId="336" xfId="0" applyNumberFormat="1" applyFont="1" applyBorder="1" applyAlignment="1">
      <alignment horizontal="center" vertical="center"/>
    </xf>
    <xf numFmtId="177" fontId="187" fillId="0" borderId="330" xfId="0" applyNumberFormat="1" applyFont="1" applyBorder="1" applyAlignment="1">
      <alignment horizontal="center" vertical="center"/>
    </xf>
    <xf numFmtId="177" fontId="0" fillId="0" borderId="336" xfId="0" applyNumberFormat="1" applyFont="1" applyBorder="1" applyAlignment="1">
      <alignment horizontal="center" vertical="center"/>
    </xf>
    <xf numFmtId="0" fontId="187" fillId="0" borderId="324" xfId="0" applyFont="1" applyBorder="1" applyAlignment="1">
      <alignment horizontal="center" vertical="center"/>
    </xf>
    <xf numFmtId="0" fontId="0" fillId="0" borderId="66" xfId="0" applyFont="1" applyBorder="1" applyAlignment="1">
      <alignment horizontal="center" vertical="center"/>
    </xf>
    <xf numFmtId="0" fontId="0" fillId="0" borderId="34" xfId="0" applyFont="1" applyBorder="1" applyAlignment="1">
      <alignment horizontal="center" vertical="center"/>
    </xf>
    <xf numFmtId="0" fontId="0" fillId="0" borderId="66" xfId="0" applyBorder="1" applyAlignment="1">
      <alignment horizontal="center" vertical="center"/>
    </xf>
    <xf numFmtId="0" fontId="126" fillId="0" borderId="218" xfId="0" applyFont="1" applyBorder="1" applyAlignment="1">
      <alignment horizontal="center" vertical="center"/>
    </xf>
    <xf numFmtId="0" fontId="245" fillId="0" borderId="218" xfId="0" applyFont="1" applyBorder="1" applyAlignment="1">
      <alignment vertical="center"/>
    </xf>
    <xf numFmtId="0" fontId="40" fillId="24" borderId="219" xfId="0" applyFont="1" applyFill="1" applyBorder="1" applyAlignment="1">
      <alignment horizontal="center" vertical="center"/>
    </xf>
    <xf numFmtId="0" fontId="41" fillId="24" borderId="218" xfId="0" applyFont="1" applyFill="1" applyBorder="1" applyAlignment="1">
      <alignment horizontal="center" vertical="center" shrinkToFit="1"/>
    </xf>
    <xf numFmtId="0" fontId="148" fillId="0" borderId="0" xfId="0" applyFont="1" applyAlignment="1">
      <alignment horizontal="left" vertical="center" shrinkToFit="1"/>
    </xf>
    <xf numFmtId="0" fontId="37" fillId="0" borderId="0" xfId="41" applyFont="1" applyBorder="1" applyAlignment="1" applyProtection="1">
      <alignment vertical="center" shrinkToFit="1"/>
    </xf>
    <xf numFmtId="0" fontId="0" fillId="0" borderId="338" xfId="0" applyBorder="1" applyAlignment="1">
      <alignment vertical="center" shrinkToFit="1"/>
    </xf>
    <xf numFmtId="0" fontId="37" fillId="0" borderId="125" xfId="0" applyFont="1" applyBorder="1" applyAlignment="1">
      <alignment vertical="center" shrinkToFit="1"/>
    </xf>
    <xf numFmtId="0" fontId="0" fillId="0" borderId="323" xfId="0" applyBorder="1" applyAlignment="1">
      <alignment vertical="center" shrinkToFit="1"/>
    </xf>
    <xf numFmtId="179" fontId="44" fillId="0" borderId="325" xfId="0" applyNumberFormat="1" applyFont="1" applyBorder="1" applyAlignment="1">
      <alignment horizontal="center" vertical="center"/>
    </xf>
    <xf numFmtId="179" fontId="44" fillId="0" borderId="330" xfId="0" applyNumberFormat="1" applyFont="1" applyBorder="1" applyAlignment="1">
      <alignment horizontal="center" vertical="center"/>
    </xf>
    <xf numFmtId="179" fontId="147" fillId="0" borderId="330" xfId="0" applyNumberFormat="1" applyFont="1" applyBorder="1" applyAlignment="1">
      <alignment horizontal="center" vertical="center"/>
    </xf>
    <xf numFmtId="0" fontId="0" fillId="0" borderId="323" xfId="0" applyBorder="1" applyAlignment="1">
      <alignment shrinkToFit="1"/>
    </xf>
    <xf numFmtId="179" fontId="44" fillId="0" borderId="253" xfId="0" applyNumberFormat="1" applyFont="1" applyBorder="1" applyAlignment="1">
      <alignment horizontal="center" vertical="center"/>
    </xf>
    <xf numFmtId="0" fontId="0" fillId="0" borderId="14" xfId="0" applyBorder="1" applyAlignment="1">
      <alignment horizontal="center" vertical="center"/>
    </xf>
    <xf numFmtId="179" fontId="44" fillId="0" borderId="340" xfId="0" applyNumberFormat="1" applyFont="1" applyBorder="1" applyAlignment="1">
      <alignment horizontal="center" vertical="center"/>
    </xf>
    <xf numFmtId="0" fontId="0" fillId="0" borderId="316" xfId="0" applyBorder="1" applyAlignment="1">
      <alignment horizontal="center" vertical="center"/>
    </xf>
    <xf numFmtId="0" fontId="0" fillId="0" borderId="98" xfId="0" applyBorder="1" applyAlignment="1">
      <alignment horizontal="center" vertical="center"/>
    </xf>
    <xf numFmtId="0" fontId="0" fillId="0" borderId="52" xfId="0" applyBorder="1" applyAlignment="1">
      <alignment horizontal="center" vertical="center"/>
    </xf>
    <xf numFmtId="0" fontId="0" fillId="0" borderId="14" xfId="0" applyFont="1" applyBorder="1" applyAlignment="1">
      <alignment horizontal="center" vertical="center"/>
    </xf>
    <xf numFmtId="0" fontId="0" fillId="0" borderId="316" xfId="0" applyFont="1" applyBorder="1" applyAlignment="1">
      <alignment horizontal="center" vertical="center"/>
    </xf>
    <xf numFmtId="0" fontId="0" fillId="0" borderId="98" xfId="0" applyFont="1" applyBorder="1" applyAlignment="1">
      <alignment horizontal="center" vertical="center"/>
    </xf>
    <xf numFmtId="0" fontId="0" fillId="0" borderId="52" xfId="0" applyFont="1" applyBorder="1" applyAlignment="1">
      <alignment horizontal="center" vertical="center"/>
    </xf>
    <xf numFmtId="0" fontId="148" fillId="0" borderId="324" xfId="0" applyFont="1" applyBorder="1" applyAlignment="1">
      <alignment horizontal="center" vertical="center" shrinkToFit="1"/>
    </xf>
    <xf numFmtId="0" fontId="41" fillId="24" borderId="290" xfId="0" applyFont="1" applyFill="1" applyBorder="1" applyAlignment="1">
      <alignment horizontal="center" vertical="center" shrinkToFit="1"/>
    </xf>
    <xf numFmtId="0" fontId="41" fillId="0" borderId="0" xfId="0" applyFont="1" applyAlignment="1">
      <alignment horizontal="center" vertical="center" shrinkToFit="1"/>
    </xf>
    <xf numFmtId="179" fontId="147" fillId="0" borderId="253" xfId="0" applyNumberFormat="1" applyFont="1" applyBorder="1" applyAlignment="1">
      <alignment horizontal="center" vertical="center"/>
    </xf>
    <xf numFmtId="0" fontId="187" fillId="0" borderId="14" xfId="0" applyFont="1" applyBorder="1" applyAlignment="1">
      <alignment horizontal="center" vertical="center"/>
    </xf>
    <xf numFmtId="179" fontId="147" fillId="0" borderId="340" xfId="0" applyNumberFormat="1" applyFont="1" applyBorder="1" applyAlignment="1">
      <alignment horizontal="center" vertical="center"/>
    </xf>
    <xf numFmtId="0" fontId="187" fillId="0" borderId="316" xfId="0" applyFont="1" applyBorder="1" applyAlignment="1">
      <alignment horizontal="center" vertical="center"/>
    </xf>
    <xf numFmtId="177" fontId="316" fillId="51" borderId="206" xfId="0" applyNumberFormat="1" applyFont="1" applyFill="1" applyBorder="1" applyAlignment="1">
      <alignment horizontal="center" vertical="center"/>
    </xf>
    <xf numFmtId="177" fontId="316" fillId="51" borderId="313" xfId="0" applyNumberFormat="1" applyFont="1" applyFill="1" applyBorder="1" applyAlignment="1">
      <alignment horizontal="center" vertical="center"/>
    </xf>
    <xf numFmtId="177" fontId="316" fillId="51" borderId="253" xfId="0" applyNumberFormat="1" applyFont="1" applyFill="1" applyBorder="1" applyAlignment="1">
      <alignment horizontal="center" vertical="center"/>
    </xf>
    <xf numFmtId="177" fontId="316" fillId="51" borderId="14" xfId="0" applyNumberFormat="1" applyFont="1" applyFill="1" applyBorder="1" applyAlignment="1">
      <alignment horizontal="center" vertical="center"/>
    </xf>
    <xf numFmtId="177" fontId="316" fillId="51" borderId="254" xfId="0" applyNumberFormat="1" applyFont="1" applyFill="1" applyBorder="1" applyAlignment="1">
      <alignment horizontal="center" vertical="center"/>
    </xf>
    <xf numFmtId="177" fontId="316" fillId="51" borderId="13" xfId="0" applyNumberFormat="1" applyFont="1" applyFill="1" applyBorder="1" applyAlignment="1">
      <alignment horizontal="center" vertical="center"/>
    </xf>
    <xf numFmtId="177" fontId="316" fillId="51" borderId="255" xfId="0" applyNumberFormat="1" applyFont="1" applyFill="1" applyBorder="1" applyAlignment="1">
      <alignment horizontal="center" vertical="center"/>
    </xf>
    <xf numFmtId="177" fontId="316" fillId="51" borderId="53" xfId="0" applyNumberFormat="1" applyFont="1" applyFill="1" applyBorder="1" applyAlignment="1">
      <alignment horizontal="center" vertical="center"/>
    </xf>
    <xf numFmtId="0" fontId="41" fillId="0" borderId="502" xfId="0" applyFont="1" applyBorder="1" applyAlignment="1">
      <alignment horizontal="center" vertical="center" wrapText="1"/>
    </xf>
    <xf numFmtId="0" fontId="41" fillId="0" borderId="497" xfId="0" applyFont="1" applyBorder="1" applyAlignment="1">
      <alignment horizontal="center" vertical="center" wrapText="1"/>
    </xf>
    <xf numFmtId="0" fontId="41" fillId="0" borderId="439" xfId="0" applyFont="1" applyBorder="1" applyAlignment="1">
      <alignment horizontal="center" vertical="center" wrapText="1"/>
    </xf>
    <xf numFmtId="0" fontId="41" fillId="0" borderId="447" xfId="0" applyFont="1" applyBorder="1" applyAlignment="1">
      <alignment horizontal="center" vertical="center" wrapText="1"/>
    </xf>
    <xf numFmtId="0" fontId="235" fillId="51" borderId="203" xfId="0" applyFont="1" applyFill="1" applyBorder="1" applyAlignment="1">
      <alignment horizontal="center" vertical="center" shrinkToFit="1"/>
    </xf>
    <xf numFmtId="0" fontId="235" fillId="51" borderId="437" xfId="0" applyFont="1" applyFill="1" applyBorder="1" applyAlignment="1">
      <alignment horizontal="center" vertical="center" shrinkToFit="1"/>
    </xf>
    <xf numFmtId="49" fontId="235" fillId="51" borderId="252" xfId="0" applyNumberFormat="1" applyFont="1" applyFill="1" applyBorder="1" applyAlignment="1">
      <alignment horizontal="center" vertical="center" shrinkToFit="1"/>
    </xf>
    <xf numFmtId="49" fontId="235" fillId="51" borderId="44" xfId="0" applyNumberFormat="1" applyFont="1" applyFill="1" applyBorder="1" applyAlignment="1">
      <alignment horizontal="center" vertical="center" shrinkToFit="1"/>
    </xf>
    <xf numFmtId="177" fontId="316" fillId="51" borderId="253" xfId="0" applyNumberFormat="1" applyFont="1" applyFill="1" applyBorder="1" applyAlignment="1">
      <alignment horizontal="center" vertical="center" wrapText="1"/>
    </xf>
    <xf numFmtId="177" fontId="316" fillId="51" borderId="14" xfId="0" applyNumberFormat="1" applyFont="1" applyFill="1" applyBorder="1" applyAlignment="1">
      <alignment horizontal="center" vertical="center" wrapText="1"/>
    </xf>
    <xf numFmtId="177" fontId="316" fillId="51" borderId="254" xfId="0" applyNumberFormat="1" applyFont="1" applyFill="1" applyBorder="1" applyAlignment="1">
      <alignment horizontal="center" vertical="center" wrapText="1"/>
    </xf>
    <xf numFmtId="177" fontId="316" fillId="51" borderId="13" xfId="0" applyNumberFormat="1" applyFont="1" applyFill="1" applyBorder="1" applyAlignment="1">
      <alignment horizontal="center" vertical="center" wrapText="1"/>
    </xf>
    <xf numFmtId="177" fontId="316" fillId="51" borderId="255" xfId="0" applyNumberFormat="1" applyFont="1" applyFill="1" applyBorder="1" applyAlignment="1">
      <alignment horizontal="center" vertical="center" wrapText="1"/>
    </xf>
    <xf numFmtId="177" fontId="316" fillId="51" borderId="53" xfId="0" applyNumberFormat="1" applyFont="1" applyFill="1" applyBorder="1" applyAlignment="1">
      <alignment horizontal="center" vertical="center" wrapText="1"/>
    </xf>
    <xf numFmtId="177" fontId="316" fillId="51" borderId="203" xfId="0" applyNumberFormat="1" applyFont="1" applyFill="1" applyBorder="1" applyAlignment="1">
      <alignment horizontal="center" vertical="center" wrapText="1"/>
    </xf>
    <xf numFmtId="177" fontId="316" fillId="51" borderId="437" xfId="0" applyNumberFormat="1" applyFont="1" applyFill="1" applyBorder="1" applyAlignment="1">
      <alignment horizontal="center" vertical="center" wrapText="1"/>
    </xf>
    <xf numFmtId="177" fontId="316" fillId="51" borderId="204" xfId="0" applyNumberFormat="1" applyFont="1" applyFill="1" applyBorder="1" applyAlignment="1">
      <alignment horizontal="center" vertical="center" wrapText="1"/>
    </xf>
    <xf numFmtId="177" fontId="316" fillId="51" borderId="462" xfId="0" applyNumberFormat="1" applyFont="1" applyFill="1" applyBorder="1" applyAlignment="1">
      <alignment horizontal="center" vertical="center" wrapText="1"/>
    </xf>
    <xf numFmtId="177" fontId="316" fillId="51" borderId="90" xfId="0" applyNumberFormat="1" applyFont="1" applyFill="1" applyBorder="1" applyAlignment="1">
      <alignment horizontal="center" vertical="center" wrapText="1"/>
    </xf>
    <xf numFmtId="177" fontId="316" fillId="51" borderId="438" xfId="0" applyNumberFormat="1" applyFont="1" applyFill="1" applyBorder="1" applyAlignment="1">
      <alignment horizontal="center" vertical="center" wrapText="1"/>
    </xf>
    <xf numFmtId="177" fontId="316" fillId="51" borderId="502" xfId="0" applyNumberFormat="1" applyFont="1" applyFill="1" applyBorder="1" applyAlignment="1">
      <alignment horizontal="center" vertical="center" wrapText="1"/>
    </xf>
    <xf numFmtId="177" fontId="316" fillId="51" borderId="439" xfId="0" applyNumberFormat="1" applyFont="1" applyFill="1" applyBorder="1" applyAlignment="1">
      <alignment horizontal="center" vertical="center" wrapText="1"/>
    </xf>
    <xf numFmtId="177" fontId="319" fillId="0" borderId="254" xfId="0" applyNumberFormat="1" applyFont="1" applyBorder="1" applyAlignment="1">
      <alignment horizontal="center" vertical="center"/>
    </xf>
    <xf numFmtId="177" fontId="319" fillId="0" borderId="13" xfId="0" applyNumberFormat="1" applyFont="1" applyBorder="1" applyAlignment="1">
      <alignment horizontal="center" vertical="center"/>
    </xf>
    <xf numFmtId="177" fontId="319" fillId="0" borderId="255" xfId="0" applyNumberFormat="1" applyFont="1" applyBorder="1" applyAlignment="1">
      <alignment horizontal="center" vertical="center"/>
    </xf>
    <xf numFmtId="177" fontId="319" fillId="0" borderId="53" xfId="0" applyNumberFormat="1" applyFont="1" applyBorder="1" applyAlignment="1">
      <alignment horizontal="center" vertical="center"/>
    </xf>
    <xf numFmtId="177" fontId="319" fillId="0" borderId="255" xfId="0" applyNumberFormat="1" applyFont="1" applyBorder="1" applyAlignment="1">
      <alignment horizontal="center" vertical="center" wrapText="1"/>
    </xf>
    <xf numFmtId="177" fontId="319" fillId="0" borderId="53" xfId="0" applyNumberFormat="1" applyFont="1" applyBorder="1" applyAlignment="1">
      <alignment horizontal="center" vertical="center" wrapText="1"/>
    </xf>
    <xf numFmtId="177" fontId="319" fillId="0" borderId="502" xfId="0" applyNumberFormat="1" applyFont="1" applyBorder="1" applyAlignment="1">
      <alignment horizontal="center" vertical="center" wrapText="1"/>
    </xf>
    <xf numFmtId="177" fontId="319" fillId="0" borderId="462" xfId="0" applyNumberFormat="1" applyFont="1" applyBorder="1" applyAlignment="1">
      <alignment horizontal="center" vertical="center" wrapText="1"/>
    </xf>
    <xf numFmtId="177" fontId="319" fillId="0" borderId="439" xfId="0" applyNumberFormat="1" applyFont="1" applyBorder="1" applyAlignment="1">
      <alignment horizontal="center" vertical="center" wrapText="1"/>
    </xf>
    <xf numFmtId="177" fontId="319" fillId="0" borderId="438" xfId="0" applyNumberFormat="1" applyFont="1" applyBorder="1" applyAlignment="1">
      <alignment horizontal="center" vertical="center" wrapText="1"/>
    </xf>
    <xf numFmtId="177" fontId="319" fillId="0" borderId="206" xfId="0" applyNumberFormat="1" applyFont="1" applyBorder="1" applyAlignment="1">
      <alignment horizontal="center" vertical="center"/>
    </xf>
    <xf numFmtId="177" fontId="319" fillId="0" borderId="313" xfId="0" applyNumberFormat="1" applyFont="1" applyBorder="1" applyAlignment="1">
      <alignment horizontal="center" vertical="center"/>
    </xf>
    <xf numFmtId="177" fontId="319" fillId="0" borderId="253" xfId="0" applyNumberFormat="1" applyFont="1" applyBorder="1" applyAlignment="1">
      <alignment horizontal="center" vertical="center"/>
    </xf>
    <xf numFmtId="177" fontId="319" fillId="0" borderId="14" xfId="0" applyNumberFormat="1" applyFont="1" applyBorder="1" applyAlignment="1">
      <alignment horizontal="center" vertical="center"/>
    </xf>
    <xf numFmtId="0" fontId="235" fillId="0" borderId="252" xfId="0" quotePrefix="1" applyFont="1" applyBorder="1" applyAlignment="1">
      <alignment horizontal="center" vertical="center" wrapText="1"/>
    </xf>
    <xf numFmtId="0" fontId="235" fillId="0" borderId="44" xfId="0" applyFont="1" applyBorder="1" applyAlignment="1">
      <alignment horizontal="center" vertical="center" wrapText="1"/>
    </xf>
    <xf numFmtId="177" fontId="319" fillId="0" borderId="253" xfId="0" applyNumberFormat="1" applyFont="1" applyBorder="1" applyAlignment="1">
      <alignment horizontal="center" vertical="center" wrapText="1"/>
    </xf>
    <xf numFmtId="177" fontId="319" fillId="0" borderId="14" xfId="0" applyNumberFormat="1" applyFont="1" applyBorder="1" applyAlignment="1">
      <alignment horizontal="center" vertical="center" wrapText="1"/>
    </xf>
    <xf numFmtId="177" fontId="319" fillId="0" borderId="254" xfId="0" applyNumberFormat="1" applyFont="1" applyBorder="1" applyAlignment="1">
      <alignment horizontal="center" vertical="center" wrapText="1"/>
    </xf>
    <xf numFmtId="177" fontId="319" fillId="0" borderId="13" xfId="0" applyNumberFormat="1" applyFont="1" applyBorder="1" applyAlignment="1">
      <alignment horizontal="center" vertical="center" wrapText="1"/>
    </xf>
    <xf numFmtId="177" fontId="325" fillId="0" borderId="203" xfId="0" applyNumberFormat="1" applyFont="1" applyBorder="1" applyAlignment="1">
      <alignment horizontal="center" vertical="center" wrapText="1"/>
    </xf>
    <xf numFmtId="177" fontId="325" fillId="0" borderId="437" xfId="0" applyNumberFormat="1" applyFont="1" applyBorder="1" applyAlignment="1">
      <alignment horizontal="center" vertical="center" wrapText="1"/>
    </xf>
    <xf numFmtId="177" fontId="325" fillId="86" borderId="204" xfId="0" applyNumberFormat="1" applyFont="1" applyFill="1" applyBorder="1" applyAlignment="1">
      <alignment horizontal="center" vertical="center" wrapText="1"/>
    </xf>
    <xf numFmtId="177" fontId="325" fillId="86" borderId="462" xfId="0" applyNumberFormat="1" applyFont="1" applyFill="1" applyBorder="1" applyAlignment="1">
      <alignment horizontal="center" vertical="center" wrapText="1"/>
    </xf>
    <xf numFmtId="177" fontId="325" fillId="86" borderId="90" xfId="0" applyNumberFormat="1" applyFont="1" applyFill="1" applyBorder="1" applyAlignment="1">
      <alignment horizontal="center" vertical="center" wrapText="1"/>
    </xf>
    <xf numFmtId="177" fontId="325" fillId="86" borderId="438" xfId="0" applyNumberFormat="1" applyFont="1" applyFill="1" applyBorder="1" applyAlignment="1">
      <alignment horizontal="center" vertical="center" wrapText="1"/>
    </xf>
    <xf numFmtId="177" fontId="319" fillId="86" borderId="204" xfId="0" applyNumberFormat="1" applyFont="1" applyFill="1" applyBorder="1" applyAlignment="1">
      <alignment horizontal="center" vertical="center" wrapText="1"/>
    </xf>
    <xf numFmtId="177" fontId="319" fillId="86" borderId="462" xfId="0" applyNumberFormat="1" applyFont="1" applyFill="1" applyBorder="1" applyAlignment="1">
      <alignment horizontal="center" vertical="center" wrapText="1"/>
    </xf>
    <xf numFmtId="177" fontId="319" fillId="86" borderId="90" xfId="0" applyNumberFormat="1" applyFont="1" applyFill="1" applyBorder="1" applyAlignment="1">
      <alignment horizontal="center" vertical="center" wrapText="1"/>
    </xf>
    <xf numFmtId="177" fontId="319" fillId="86" borderId="438" xfId="0" applyNumberFormat="1" applyFont="1" applyFill="1" applyBorder="1" applyAlignment="1">
      <alignment horizontal="center" vertical="center" wrapText="1"/>
    </xf>
    <xf numFmtId="0" fontId="235" fillId="0" borderId="203" xfId="0" applyFont="1" applyBorder="1" applyAlignment="1">
      <alignment horizontal="center" vertical="center" shrinkToFit="1"/>
    </xf>
    <xf numFmtId="0" fontId="235" fillId="0" borderId="437" xfId="0" applyFont="1" applyBorder="1" applyAlignment="1">
      <alignment horizontal="center" vertical="center" shrinkToFit="1"/>
    </xf>
    <xf numFmtId="177" fontId="235" fillId="51" borderId="502" xfId="0" applyNumberFormat="1" applyFont="1" applyFill="1" applyBorder="1" applyAlignment="1">
      <alignment horizontal="center" vertical="center" wrapText="1"/>
    </xf>
    <xf numFmtId="177" fontId="235" fillId="51" borderId="462" xfId="0" applyNumberFormat="1" applyFont="1" applyFill="1" applyBorder="1" applyAlignment="1">
      <alignment horizontal="center" vertical="center" wrapText="1"/>
    </xf>
    <xf numFmtId="177" fontId="235" fillId="51" borderId="439" xfId="0" applyNumberFormat="1" applyFont="1" applyFill="1" applyBorder="1" applyAlignment="1">
      <alignment horizontal="center" vertical="center" wrapText="1"/>
    </xf>
    <xf numFmtId="177" fontId="235" fillId="51" borderId="438" xfId="0" applyNumberFormat="1" applyFont="1" applyFill="1" applyBorder="1" applyAlignment="1">
      <alignment horizontal="center" vertical="center" wrapText="1"/>
    </xf>
    <xf numFmtId="177" fontId="235" fillId="51" borderId="206" xfId="0" applyNumberFormat="1" applyFont="1" applyFill="1" applyBorder="1" applyAlignment="1">
      <alignment horizontal="center" vertical="center"/>
    </xf>
    <xf numFmtId="177" fontId="235" fillId="51" borderId="313" xfId="0" applyNumberFormat="1" applyFont="1" applyFill="1" applyBorder="1" applyAlignment="1">
      <alignment horizontal="center" vertical="center"/>
    </xf>
    <xf numFmtId="177" fontId="235" fillId="51" borderId="255" xfId="0" applyNumberFormat="1" applyFont="1" applyFill="1" applyBorder="1" applyAlignment="1">
      <alignment horizontal="center" vertical="center"/>
    </xf>
    <xf numFmtId="177" fontId="235" fillId="51" borderId="53" xfId="0" applyNumberFormat="1" applyFont="1" applyFill="1" applyBorder="1" applyAlignment="1">
      <alignment horizontal="center" vertical="center"/>
    </xf>
    <xf numFmtId="177" fontId="235" fillId="51" borderId="253" xfId="0" applyNumberFormat="1" applyFont="1" applyFill="1" applyBorder="1" applyAlignment="1">
      <alignment horizontal="center" vertical="center"/>
    </xf>
    <xf numFmtId="177" fontId="235" fillId="51" borderId="14" xfId="0" applyNumberFormat="1" applyFont="1" applyFill="1" applyBorder="1" applyAlignment="1">
      <alignment horizontal="center" vertical="center"/>
    </xf>
    <xf numFmtId="177" fontId="235" fillId="51" borderId="254" xfId="0" applyNumberFormat="1" applyFont="1" applyFill="1" applyBorder="1" applyAlignment="1">
      <alignment horizontal="center" vertical="center"/>
    </xf>
    <xf numFmtId="177" fontId="235" fillId="51" borderId="13" xfId="0" applyNumberFormat="1" applyFont="1" applyFill="1" applyBorder="1" applyAlignment="1">
      <alignment horizontal="center" vertical="center"/>
    </xf>
    <xf numFmtId="177" fontId="235" fillId="86" borderId="204" xfId="0" applyNumberFormat="1" applyFont="1" applyFill="1" applyBorder="1" applyAlignment="1">
      <alignment horizontal="center" vertical="center" wrapText="1"/>
    </xf>
    <xf numFmtId="177" fontId="235" fillId="86" borderId="462" xfId="0" applyNumberFormat="1" applyFont="1" applyFill="1" applyBorder="1" applyAlignment="1">
      <alignment horizontal="center" vertical="center" wrapText="1"/>
    </xf>
    <xf numFmtId="177" fontId="235" fillId="86" borderId="90" xfId="0" applyNumberFormat="1" applyFont="1" applyFill="1" applyBorder="1" applyAlignment="1">
      <alignment horizontal="center" vertical="center" wrapText="1"/>
    </xf>
    <xf numFmtId="177" fontId="235" fillId="86" borderId="438" xfId="0" applyNumberFormat="1" applyFont="1" applyFill="1" applyBorder="1" applyAlignment="1">
      <alignment horizontal="center" vertical="center" wrapText="1"/>
    </xf>
    <xf numFmtId="177" fontId="235" fillId="51" borderId="253" xfId="0" applyNumberFormat="1" applyFont="1" applyFill="1" applyBorder="1" applyAlignment="1">
      <alignment horizontal="center" vertical="center" wrapText="1"/>
    </xf>
    <xf numFmtId="177" fontId="235" fillId="51" borderId="14" xfId="0" applyNumberFormat="1" applyFont="1" applyFill="1" applyBorder="1" applyAlignment="1">
      <alignment horizontal="center" vertical="center" wrapText="1"/>
    </xf>
    <xf numFmtId="177" fontId="235" fillId="51" borderId="254" xfId="0" applyNumberFormat="1" applyFont="1" applyFill="1" applyBorder="1" applyAlignment="1">
      <alignment horizontal="center" vertical="center" wrapText="1"/>
    </xf>
    <xf numFmtId="177" fontId="235" fillId="51" borderId="13" xfId="0" applyNumberFormat="1" applyFont="1" applyFill="1" applyBorder="1" applyAlignment="1">
      <alignment horizontal="center" vertical="center" wrapText="1"/>
    </xf>
    <xf numFmtId="177" fontId="235" fillId="51" borderId="255" xfId="0" applyNumberFormat="1" applyFont="1" applyFill="1" applyBorder="1" applyAlignment="1">
      <alignment horizontal="center" vertical="center" wrapText="1"/>
    </xf>
    <xf numFmtId="177" fontId="235" fillId="51" borderId="53" xfId="0" applyNumberFormat="1" applyFont="1" applyFill="1" applyBorder="1" applyAlignment="1">
      <alignment horizontal="center" vertical="center" wrapText="1"/>
    </xf>
    <xf numFmtId="177" fontId="235" fillId="51" borderId="203" xfId="0" applyNumberFormat="1" applyFont="1" applyFill="1" applyBorder="1" applyAlignment="1">
      <alignment horizontal="center" vertical="center" wrapText="1"/>
    </xf>
    <xf numFmtId="177" fontId="235" fillId="51" borderId="437" xfId="0" applyNumberFormat="1" applyFont="1" applyFill="1" applyBorder="1" applyAlignment="1">
      <alignment horizontal="center" vertical="center" wrapText="1"/>
    </xf>
    <xf numFmtId="177" fontId="325" fillId="51" borderId="203" xfId="0" applyNumberFormat="1" applyFont="1" applyFill="1" applyBorder="1" applyAlignment="1">
      <alignment horizontal="center" vertical="center" wrapText="1"/>
    </xf>
    <xf numFmtId="177" fontId="325" fillId="51" borderId="437" xfId="0" applyNumberFormat="1" applyFont="1" applyFill="1" applyBorder="1" applyAlignment="1">
      <alignment horizontal="center" vertical="center" wrapText="1"/>
    </xf>
    <xf numFmtId="177" fontId="343" fillId="84" borderId="254" xfId="0" applyNumberFormat="1" applyFont="1" applyFill="1" applyBorder="1" applyAlignment="1">
      <alignment horizontal="center" vertical="center"/>
    </xf>
    <xf numFmtId="177" fontId="343" fillId="84" borderId="13" xfId="0" applyNumberFormat="1" applyFont="1" applyFill="1" applyBorder="1" applyAlignment="1">
      <alignment horizontal="center" vertical="center"/>
    </xf>
    <xf numFmtId="0" fontId="40" fillId="36" borderId="253" xfId="0" applyFont="1" applyFill="1" applyBorder="1" applyAlignment="1">
      <alignment horizontal="center" vertical="center" shrinkToFit="1"/>
    </xf>
    <xf numFmtId="0" fontId="40" fillId="36" borderId="14" xfId="0" applyFont="1" applyFill="1" applyBorder="1" applyAlignment="1">
      <alignment horizontal="center" vertical="center" shrinkToFit="1"/>
    </xf>
    <xf numFmtId="0" fontId="40" fillId="36" borderId="252" xfId="0" applyFont="1" applyFill="1" applyBorder="1" applyAlignment="1">
      <alignment horizontal="center" vertical="center" shrinkToFit="1"/>
    </xf>
    <xf numFmtId="0" fontId="40" fillId="36" borderId="44" xfId="0" applyFont="1" applyFill="1" applyBorder="1" applyAlignment="1">
      <alignment horizontal="center" vertical="center" shrinkToFit="1"/>
    </xf>
    <xf numFmtId="0" fontId="40" fillId="0" borderId="253" xfId="0" applyFont="1" applyBorder="1" applyAlignment="1">
      <alignment horizontal="center" vertical="center" shrinkToFit="1"/>
    </xf>
    <xf numFmtId="0" fontId="40" fillId="0" borderId="14" xfId="0" applyFont="1" applyBorder="1" applyAlignment="1">
      <alignment horizontal="center" vertical="center" shrinkToFit="1"/>
    </xf>
    <xf numFmtId="0" fontId="40" fillId="0" borderId="252" xfId="0" applyFont="1" applyBorder="1" applyAlignment="1">
      <alignment horizontal="center" vertical="center" shrinkToFit="1"/>
    </xf>
    <xf numFmtId="0" fontId="40" fillId="0" borderId="44" xfId="0" applyFont="1" applyBorder="1" applyAlignment="1">
      <alignment horizontal="center" vertical="center" shrinkToFit="1"/>
    </xf>
    <xf numFmtId="177" fontId="319" fillId="0" borderId="203" xfId="0" applyNumberFormat="1" applyFont="1" applyBorder="1" applyAlignment="1">
      <alignment horizontal="center" vertical="center" wrapText="1"/>
    </xf>
    <xf numFmtId="177" fontId="319" fillId="0" borderId="437" xfId="0" applyNumberFormat="1" applyFont="1" applyBorder="1" applyAlignment="1">
      <alignment horizontal="center" vertical="center" wrapText="1"/>
    </xf>
    <xf numFmtId="0" fontId="342" fillId="84" borderId="203" xfId="0" applyFont="1" applyFill="1" applyBorder="1" applyAlignment="1">
      <alignment horizontal="center" vertical="center" shrinkToFit="1"/>
    </xf>
    <xf numFmtId="0" fontId="342" fillId="84" borderId="437" xfId="0" applyFont="1" applyFill="1" applyBorder="1" applyAlignment="1">
      <alignment horizontal="center" vertical="center" shrinkToFit="1"/>
    </xf>
    <xf numFmtId="0" fontId="235" fillId="84" borderId="252" xfId="0" quotePrefix="1" applyFont="1" applyFill="1" applyBorder="1" applyAlignment="1">
      <alignment horizontal="center" vertical="center" wrapText="1"/>
    </xf>
    <xf numFmtId="0" fontId="235" fillId="84" borderId="44" xfId="0" applyFont="1" applyFill="1" applyBorder="1" applyAlignment="1">
      <alignment horizontal="center" vertical="center" wrapText="1"/>
    </xf>
    <xf numFmtId="177" fontId="343" fillId="84" borderId="255" xfId="0" applyNumberFormat="1" applyFont="1" applyFill="1" applyBorder="1" applyAlignment="1">
      <alignment horizontal="center" vertical="center"/>
    </xf>
    <xf numFmtId="177" fontId="343" fillId="84" borderId="53" xfId="0" applyNumberFormat="1" applyFont="1" applyFill="1" applyBorder="1" applyAlignment="1">
      <alignment horizontal="center" vertical="center"/>
    </xf>
    <xf numFmtId="177" fontId="343" fillId="84" borderId="206" xfId="0" applyNumberFormat="1" applyFont="1" applyFill="1" applyBorder="1" applyAlignment="1">
      <alignment horizontal="center" vertical="center"/>
    </xf>
    <xf numFmtId="177" fontId="343" fillId="84" borderId="313" xfId="0" applyNumberFormat="1" applyFont="1" applyFill="1" applyBorder="1" applyAlignment="1">
      <alignment horizontal="center" vertical="center"/>
    </xf>
    <xf numFmtId="177" fontId="343" fillId="84" borderId="253" xfId="0" applyNumberFormat="1" applyFont="1" applyFill="1" applyBorder="1" applyAlignment="1">
      <alignment horizontal="center" vertical="center"/>
    </xf>
    <xf numFmtId="177" fontId="343" fillId="84" borderId="14" xfId="0" applyNumberFormat="1" applyFont="1" applyFill="1" applyBorder="1" applyAlignment="1">
      <alignment horizontal="center" vertical="center"/>
    </xf>
    <xf numFmtId="5" fontId="207" fillId="24" borderId="440" xfId="0" applyNumberFormat="1" applyFont="1" applyFill="1" applyBorder="1" applyAlignment="1">
      <alignment horizontal="center" vertical="center" shrinkToFit="1"/>
    </xf>
    <xf numFmtId="5" fontId="207" fillId="24" borderId="436" xfId="0" applyNumberFormat="1" applyFont="1" applyFill="1" applyBorder="1" applyAlignment="1">
      <alignment horizontal="center" vertical="center" shrinkToFit="1"/>
    </xf>
    <xf numFmtId="5" fontId="207" fillId="24" borderId="447" xfId="0" applyNumberFormat="1" applyFont="1" applyFill="1" applyBorder="1" applyAlignment="1">
      <alignment horizontal="center" vertical="center" shrinkToFit="1"/>
    </xf>
    <xf numFmtId="0" fontId="40" fillId="24" borderId="509" xfId="0" applyFont="1" applyFill="1" applyBorder="1" applyAlignment="1">
      <alignment horizontal="center" vertical="center" shrinkToFit="1"/>
    </xf>
    <xf numFmtId="0" fontId="40" fillId="24" borderId="251" xfId="0" applyFont="1" applyFill="1" applyBorder="1" applyAlignment="1">
      <alignment horizontal="center" vertical="center" shrinkToFit="1"/>
    </xf>
    <xf numFmtId="0" fontId="40" fillId="24" borderId="27" xfId="0" applyFont="1" applyFill="1" applyBorder="1" applyAlignment="1">
      <alignment horizontal="center" vertical="center" shrinkToFit="1"/>
    </xf>
    <xf numFmtId="177" fontId="343" fillId="84" borderId="253" xfId="0" applyNumberFormat="1" applyFont="1" applyFill="1" applyBorder="1" applyAlignment="1">
      <alignment horizontal="center" vertical="center" wrapText="1"/>
    </xf>
    <xf numFmtId="177" fontId="343" fillId="84" borderId="14" xfId="0" applyNumberFormat="1" applyFont="1" applyFill="1" applyBorder="1" applyAlignment="1">
      <alignment horizontal="center" vertical="center" wrapText="1"/>
    </xf>
    <xf numFmtId="177" fontId="343" fillId="84" borderId="254" xfId="0" applyNumberFormat="1" applyFont="1" applyFill="1" applyBorder="1" applyAlignment="1">
      <alignment horizontal="center" vertical="center" wrapText="1"/>
    </xf>
    <xf numFmtId="177" fontId="343" fillId="84" borderId="13" xfId="0" applyNumberFormat="1" applyFont="1" applyFill="1" applyBorder="1" applyAlignment="1">
      <alignment horizontal="center" vertical="center" wrapText="1"/>
    </xf>
    <xf numFmtId="177" fontId="343" fillId="84" borderId="255" xfId="0" applyNumberFormat="1" applyFont="1" applyFill="1" applyBorder="1" applyAlignment="1">
      <alignment horizontal="center" vertical="center" wrapText="1"/>
    </xf>
    <xf numFmtId="177" fontId="343" fillId="84" borderId="53" xfId="0" applyNumberFormat="1" applyFont="1" applyFill="1" applyBorder="1" applyAlignment="1">
      <alignment horizontal="center" vertical="center" wrapText="1"/>
    </xf>
    <xf numFmtId="177" fontId="343" fillId="84" borderId="203" xfId="0" applyNumberFormat="1" applyFont="1" applyFill="1" applyBorder="1" applyAlignment="1">
      <alignment horizontal="center" vertical="center" wrapText="1"/>
    </xf>
    <xf numFmtId="177" fontId="343" fillId="84" borderId="437" xfId="0" applyNumberFormat="1" applyFont="1" applyFill="1" applyBorder="1" applyAlignment="1">
      <alignment horizontal="center" vertical="center" wrapText="1"/>
    </xf>
    <xf numFmtId="177" fontId="343" fillId="84" borderId="204" xfId="0" applyNumberFormat="1" applyFont="1" applyFill="1" applyBorder="1" applyAlignment="1">
      <alignment horizontal="center" vertical="center" wrapText="1"/>
    </xf>
    <xf numFmtId="177" fontId="343" fillId="84" borderId="462" xfId="0" applyNumberFormat="1" applyFont="1" applyFill="1" applyBorder="1" applyAlignment="1">
      <alignment horizontal="center" vertical="center" wrapText="1"/>
    </xf>
    <xf numFmtId="177" fontId="343" fillId="84" borderId="90" xfId="0" applyNumberFormat="1" applyFont="1" applyFill="1" applyBorder="1" applyAlignment="1">
      <alignment horizontal="center" vertical="center" wrapText="1"/>
    </xf>
    <xf numFmtId="177" fontId="343" fillId="84" borderId="438" xfId="0" applyNumberFormat="1" applyFont="1" applyFill="1" applyBorder="1" applyAlignment="1">
      <alignment horizontal="center" vertical="center" wrapText="1"/>
    </xf>
    <xf numFmtId="177" fontId="343" fillId="84" borderId="502" xfId="0" applyNumberFormat="1" applyFont="1" applyFill="1" applyBorder="1" applyAlignment="1">
      <alignment horizontal="center" vertical="center" wrapText="1"/>
    </xf>
    <xf numFmtId="177" fontId="343" fillId="84" borderId="439" xfId="0" applyNumberFormat="1" applyFont="1" applyFill="1" applyBorder="1" applyAlignment="1">
      <alignment horizontal="center" vertical="center" wrapText="1"/>
    </xf>
    <xf numFmtId="0" fontId="98" fillId="0" borderId="103" xfId="0" applyFont="1" applyBorder="1" applyAlignment="1">
      <alignment horizontal="center" vertical="center" shrinkToFit="1"/>
    </xf>
    <xf numFmtId="0" fontId="98" fillId="0" borderId="104" xfId="0" applyFont="1" applyBorder="1" applyAlignment="1">
      <alignment horizontal="center" vertical="center" shrinkToFit="1"/>
    </xf>
    <xf numFmtId="0" fontId="98" fillId="0" borderId="105" xfId="0" applyFont="1" applyBorder="1" applyAlignment="1">
      <alignment horizontal="center" vertical="center" shrinkToFit="1"/>
    </xf>
    <xf numFmtId="0" fontId="98" fillId="0" borderId="106" xfId="0" applyFont="1" applyBorder="1" applyAlignment="1">
      <alignment horizontal="center" vertical="center" shrinkToFit="1"/>
    </xf>
    <xf numFmtId="0" fontId="98" fillId="0" borderId="56" xfId="0" applyFont="1" applyBorder="1" applyAlignment="1">
      <alignment horizontal="center" vertical="center" shrinkToFit="1"/>
    </xf>
    <xf numFmtId="0" fontId="98" fillId="0" borderId="107" xfId="0" applyFont="1" applyBorder="1" applyAlignment="1">
      <alignment horizontal="center" vertical="center" shrinkToFit="1"/>
    </xf>
    <xf numFmtId="0" fontId="40" fillId="24" borderId="254" xfId="0" applyFont="1" applyFill="1" applyBorder="1" applyAlignment="1">
      <alignment horizontal="center" vertical="center" shrinkToFit="1"/>
    </xf>
    <xf numFmtId="0" fontId="40" fillId="24" borderId="13" xfId="0" applyFont="1" applyFill="1" applyBorder="1" applyAlignment="1">
      <alignment horizontal="center" vertical="center" shrinkToFit="1"/>
    </xf>
    <xf numFmtId="0" fontId="40" fillId="51" borderId="255" xfId="0" applyFont="1" applyFill="1" applyBorder="1" applyAlignment="1">
      <alignment horizontal="center" vertical="center" shrinkToFit="1"/>
    </xf>
    <xf numFmtId="0" fontId="40" fillId="51" borderId="53" xfId="0" applyFont="1" applyFill="1" applyBorder="1" applyAlignment="1">
      <alignment horizontal="center" vertical="center" shrinkToFit="1"/>
    </xf>
    <xf numFmtId="0" fontId="164" fillId="0" borderId="0" xfId="0" applyFont="1" applyAlignment="1">
      <alignment horizontal="left" vertical="center" shrinkToFit="1"/>
    </xf>
    <xf numFmtId="14" fontId="41" fillId="0" borderId="0" xfId="0" applyNumberFormat="1" applyFont="1" applyAlignment="1">
      <alignment horizontal="right" vertical="center"/>
    </xf>
    <xf numFmtId="0" fontId="40" fillId="24" borderId="203" xfId="0" applyFont="1" applyFill="1" applyBorder="1" applyAlignment="1">
      <alignment horizontal="center" vertical="center"/>
    </xf>
    <xf numFmtId="0" fontId="40" fillId="24" borderId="437" xfId="0" applyFont="1" applyFill="1" applyBorder="1" applyAlignment="1">
      <alignment horizontal="center" vertical="center"/>
    </xf>
    <xf numFmtId="0" fontId="40" fillId="24" borderId="252" xfId="0" applyFont="1" applyFill="1" applyBorder="1" applyAlignment="1">
      <alignment horizontal="center" vertical="center"/>
    </xf>
    <xf numFmtId="0" fontId="40" fillId="24" borderId="44" xfId="0" applyFont="1" applyFill="1" applyBorder="1" applyAlignment="1">
      <alignment horizontal="center" vertical="center"/>
    </xf>
    <xf numFmtId="0" fontId="40" fillId="24" borderId="205" xfId="0" applyFont="1" applyFill="1" applyBorder="1" applyAlignment="1">
      <alignment horizontal="center" vertical="center" shrinkToFit="1"/>
    </xf>
    <xf numFmtId="0" fontId="40" fillId="24" borderId="496" xfId="0" applyFont="1" applyFill="1" applyBorder="1" applyAlignment="1">
      <alignment horizontal="center" vertical="center" shrinkToFit="1"/>
    </xf>
    <xf numFmtId="0" fontId="40" fillId="24" borderId="497" xfId="0" applyFont="1" applyFill="1" applyBorder="1" applyAlignment="1">
      <alignment horizontal="center" vertical="center" shrinkToFit="1"/>
    </xf>
    <xf numFmtId="0" fontId="40" fillId="24" borderId="508" xfId="0" applyFont="1" applyFill="1" applyBorder="1" applyAlignment="1">
      <alignment horizontal="center" vertical="center" shrinkToFit="1"/>
    </xf>
    <xf numFmtId="5" fontId="40" fillId="24" borderId="509" xfId="0" applyNumberFormat="1" applyFont="1" applyFill="1" applyBorder="1" applyAlignment="1">
      <alignment horizontal="center" vertical="center" shrinkToFit="1"/>
    </xf>
    <xf numFmtId="5" fontId="40" fillId="24" borderId="251" xfId="0" applyNumberFormat="1" applyFont="1" applyFill="1" applyBorder="1" applyAlignment="1">
      <alignment horizontal="center" vertical="center" shrinkToFit="1"/>
    </xf>
    <xf numFmtId="0" fontId="40" fillId="24" borderId="440" xfId="0" applyFont="1" applyFill="1" applyBorder="1" applyAlignment="1">
      <alignment horizontal="center" vertical="center" shrinkToFit="1"/>
    </xf>
    <xf numFmtId="0" fontId="40" fillId="24" borderId="436" xfId="0" applyFont="1" applyFill="1" applyBorder="1" applyAlignment="1">
      <alignment horizontal="center" vertical="center" shrinkToFit="1"/>
    </xf>
    <xf numFmtId="0" fontId="40" fillId="24" borderId="447" xfId="0" applyFont="1" applyFill="1" applyBorder="1" applyAlignment="1">
      <alignment horizontal="center" vertical="center" shrinkToFit="1"/>
    </xf>
    <xf numFmtId="0" fontId="40" fillId="24" borderId="206" xfId="0" applyFont="1" applyFill="1" applyBorder="1" applyAlignment="1">
      <alignment horizontal="center" vertical="center" shrinkToFit="1"/>
    </xf>
    <xf numFmtId="0" fontId="40" fillId="24" borderId="313" xfId="0" applyFont="1" applyFill="1" applyBorder="1" applyAlignment="1">
      <alignment horizontal="center" vertical="center" shrinkToFit="1"/>
    </xf>
    <xf numFmtId="0" fontId="40" fillId="24" borderId="253" xfId="0" applyFont="1" applyFill="1" applyBorder="1" applyAlignment="1">
      <alignment horizontal="center" vertical="center" shrinkToFit="1"/>
    </xf>
    <xf numFmtId="0" fontId="40" fillId="24" borderId="14" xfId="0" applyFont="1" applyFill="1" applyBorder="1" applyAlignment="1">
      <alignment horizontal="center" vertical="center" shrinkToFit="1"/>
    </xf>
    <xf numFmtId="177" fontId="325" fillId="0" borderId="502" xfId="0" applyNumberFormat="1" applyFont="1" applyBorder="1" applyAlignment="1">
      <alignment horizontal="center" vertical="center" wrapText="1"/>
    </xf>
    <xf numFmtId="177" fontId="325" fillId="0" borderId="462" xfId="0" applyNumberFormat="1" applyFont="1" applyBorder="1" applyAlignment="1">
      <alignment horizontal="center" vertical="center" wrapText="1"/>
    </xf>
    <xf numFmtId="177" fontId="325" fillId="0" borderId="439" xfId="0" applyNumberFormat="1" applyFont="1" applyBorder="1" applyAlignment="1">
      <alignment horizontal="center" vertical="center" wrapText="1"/>
    </xf>
    <xf numFmtId="177" fontId="325" fillId="0" borderId="438" xfId="0" applyNumberFormat="1" applyFont="1" applyBorder="1" applyAlignment="1">
      <alignment horizontal="center" vertical="center" wrapText="1"/>
    </xf>
    <xf numFmtId="0" fontId="41" fillId="0" borderId="0" xfId="0" applyFont="1" applyAlignment="1">
      <alignment horizontal="center" vertical="center"/>
    </xf>
    <xf numFmtId="0" fontId="41" fillId="86" borderId="502" xfId="0" applyFont="1" applyFill="1" applyBorder="1" applyAlignment="1">
      <alignment horizontal="center" vertical="center"/>
    </xf>
    <xf numFmtId="0" fontId="41" fillId="86" borderId="497" xfId="0" applyFont="1" applyFill="1" applyBorder="1" applyAlignment="1">
      <alignment horizontal="center" vertical="center"/>
    </xf>
    <xf numFmtId="0" fontId="41" fillId="86" borderId="439" xfId="0" applyFont="1" applyFill="1" applyBorder="1" applyAlignment="1">
      <alignment horizontal="center" vertical="center"/>
    </xf>
    <xf numFmtId="0" fontId="41" fillId="86" borderId="447" xfId="0" applyFont="1" applyFill="1" applyBorder="1" applyAlignment="1">
      <alignment horizontal="center" vertical="center"/>
    </xf>
    <xf numFmtId="0" fontId="99" fillId="0" borderId="0" xfId="0" applyFont="1" applyAlignment="1">
      <alignment horizontal="center" vertical="center"/>
    </xf>
    <xf numFmtId="177" fontId="312" fillId="0" borderId="204" xfId="0" applyNumberFormat="1" applyFont="1" applyBorder="1" applyAlignment="1">
      <alignment horizontal="center" vertical="center" wrapText="1"/>
    </xf>
    <xf numFmtId="177" fontId="312" fillId="0" borderId="462" xfId="0" applyNumberFormat="1" applyFont="1" applyBorder="1" applyAlignment="1">
      <alignment horizontal="center" vertical="center" wrapText="1"/>
    </xf>
    <xf numFmtId="177" fontId="312" fillId="0" borderId="90" xfId="0" applyNumberFormat="1" applyFont="1" applyBorder="1" applyAlignment="1">
      <alignment horizontal="center" vertical="center" wrapText="1"/>
    </xf>
    <xf numFmtId="177" fontId="312" fillId="0" borderId="438" xfId="0" applyNumberFormat="1" applyFont="1" applyBorder="1" applyAlignment="1">
      <alignment horizontal="center" vertical="center" wrapText="1"/>
    </xf>
    <xf numFmtId="0" fontId="98" fillId="0" borderId="103" xfId="0" applyFont="1" applyBorder="1" applyAlignment="1">
      <alignment horizontal="center"/>
    </xf>
    <xf numFmtId="0" fontId="98" fillId="0" borderId="104" xfId="0" applyFont="1" applyBorder="1" applyAlignment="1">
      <alignment horizontal="center"/>
    </xf>
    <xf numFmtId="0" fontId="98" fillId="0" borderId="105" xfId="0" applyFont="1" applyBorder="1" applyAlignment="1">
      <alignment horizontal="center"/>
    </xf>
    <xf numFmtId="0" fontId="98" fillId="0" borderId="106" xfId="0" applyFont="1" applyBorder="1" applyAlignment="1">
      <alignment horizontal="center"/>
    </xf>
    <xf numFmtId="0" fontId="98" fillId="0" borderId="56" xfId="0" applyFont="1" applyBorder="1" applyAlignment="1">
      <alignment horizontal="center"/>
    </xf>
    <xf numFmtId="0" fontId="98" fillId="0" borderId="107" xfId="0" applyFont="1" applyBorder="1" applyAlignment="1">
      <alignment horizontal="center"/>
    </xf>
    <xf numFmtId="0" fontId="40" fillId="24" borderId="341" xfId="0" applyFont="1" applyFill="1" applyBorder="1" applyAlignment="1">
      <alignment horizontal="center" vertical="center" shrinkToFit="1"/>
    </xf>
    <xf numFmtId="0" fontId="40" fillId="24" borderId="332" xfId="0" applyFont="1" applyFill="1" applyBorder="1" applyAlignment="1">
      <alignment horizontal="center" vertical="center" shrinkToFit="1"/>
    </xf>
    <xf numFmtId="0" fontId="40" fillId="24" borderId="326" xfId="0" applyFont="1" applyFill="1" applyBorder="1" applyAlignment="1">
      <alignment horizontal="center" vertical="center" shrinkToFit="1"/>
    </xf>
    <xf numFmtId="0" fontId="322" fillId="0" borderId="0" xfId="0" applyFont="1" applyAlignment="1">
      <alignment horizontal="center"/>
    </xf>
    <xf numFmtId="177" fontId="44" fillId="0" borderId="253" xfId="0" applyNumberFormat="1" applyFont="1" applyFill="1" applyBorder="1" applyAlignment="1">
      <alignment horizontal="center" vertical="center"/>
    </xf>
    <xf numFmtId="177" fontId="44" fillId="0" borderId="61" xfId="0" applyNumberFormat="1" applyFont="1" applyFill="1" applyBorder="1" applyAlignment="1">
      <alignment horizontal="center" vertical="center"/>
    </xf>
    <xf numFmtId="177" fontId="44" fillId="0" borderId="14" xfId="0" applyNumberFormat="1" applyFont="1" applyFill="1" applyBorder="1" applyAlignment="1">
      <alignment horizontal="center" vertical="center"/>
    </xf>
    <xf numFmtId="177" fontId="44" fillId="0" borderId="254" xfId="0" applyNumberFormat="1" applyFont="1" applyFill="1" applyBorder="1" applyAlignment="1">
      <alignment horizontal="center" vertical="center"/>
    </xf>
    <xf numFmtId="177" fontId="44" fillId="0" borderId="51" xfId="0" applyNumberFormat="1" applyFont="1" applyFill="1" applyBorder="1" applyAlignment="1">
      <alignment horizontal="center" vertical="center"/>
    </xf>
    <xf numFmtId="177" fontId="44" fillId="0" borderId="13" xfId="0" applyNumberFormat="1" applyFont="1" applyFill="1" applyBorder="1" applyAlignment="1">
      <alignment horizontal="center" vertical="center"/>
    </xf>
    <xf numFmtId="181" fontId="0" fillId="0" borderId="56" xfId="0" applyNumberFormat="1" applyBorder="1" applyAlignment="1">
      <alignment horizontal="center" vertical="center"/>
    </xf>
    <xf numFmtId="177" fontId="44" fillId="0" borderId="255" xfId="0" applyNumberFormat="1" applyFont="1" applyFill="1" applyBorder="1" applyAlignment="1">
      <alignment horizontal="center" vertical="center"/>
    </xf>
    <xf numFmtId="177" fontId="44" fillId="0" borderId="52" xfId="0" applyNumberFormat="1" applyFont="1" applyFill="1" applyBorder="1" applyAlignment="1">
      <alignment horizontal="center" vertical="center"/>
    </xf>
    <xf numFmtId="177" fontId="44" fillId="0" borderId="53" xfId="0" applyNumberFormat="1" applyFont="1" applyFill="1" applyBorder="1" applyAlignment="1">
      <alignment horizontal="center" vertical="center"/>
    </xf>
    <xf numFmtId="177" fontId="44" fillId="0" borderId="254" xfId="0" applyNumberFormat="1" applyFont="1" applyFill="1" applyBorder="1" applyAlignment="1">
      <alignment horizontal="center" vertical="center" wrapText="1"/>
    </xf>
    <xf numFmtId="177" fontId="44" fillId="0" borderId="51" xfId="0" applyNumberFormat="1" applyFont="1" applyFill="1" applyBorder="1" applyAlignment="1">
      <alignment horizontal="center" vertical="center" wrapText="1"/>
    </xf>
    <xf numFmtId="177" fontId="44" fillId="0" borderId="13" xfId="0" applyNumberFormat="1" applyFont="1" applyFill="1" applyBorder="1" applyAlignment="1">
      <alignment horizontal="center" vertical="center" wrapText="1"/>
    </xf>
    <xf numFmtId="177" fontId="44" fillId="0" borderId="204" xfId="0" applyNumberFormat="1" applyFont="1" applyFill="1" applyBorder="1" applyAlignment="1">
      <alignment horizontal="center" vertical="center" wrapText="1"/>
    </xf>
    <xf numFmtId="177" fontId="44" fillId="0" borderId="462" xfId="0" applyNumberFormat="1" applyFont="1" applyFill="1" applyBorder="1" applyAlignment="1">
      <alignment horizontal="center" vertical="center" wrapText="1"/>
    </xf>
    <xf numFmtId="177" fontId="44" fillId="0" borderId="64" xfId="0" applyNumberFormat="1" applyFont="1" applyFill="1" applyBorder="1" applyAlignment="1">
      <alignment horizontal="center" vertical="center" wrapText="1"/>
    </xf>
    <xf numFmtId="177" fontId="44" fillId="0" borderId="108" xfId="0" applyNumberFormat="1" applyFont="1" applyFill="1" applyBorder="1" applyAlignment="1">
      <alignment horizontal="center" vertical="center" wrapText="1"/>
    </xf>
    <xf numFmtId="177" fontId="44" fillId="0" borderId="90" xfId="0" applyNumberFormat="1" applyFont="1" applyFill="1" applyBorder="1" applyAlignment="1">
      <alignment horizontal="center" vertical="center" wrapText="1"/>
    </xf>
    <xf numFmtId="177" fontId="44" fillId="0" borderId="438" xfId="0" applyNumberFormat="1" applyFont="1" applyFill="1" applyBorder="1" applyAlignment="1">
      <alignment horizontal="center" vertical="center" wrapText="1"/>
    </xf>
    <xf numFmtId="177" fontId="44" fillId="0" borderId="205" xfId="0" applyNumberFormat="1" applyFont="1" applyFill="1" applyBorder="1" applyAlignment="1">
      <alignment horizontal="center" vertical="center"/>
    </xf>
    <xf numFmtId="177" fontId="44" fillId="0" borderId="496" xfId="0" applyNumberFormat="1" applyFont="1" applyFill="1" applyBorder="1" applyAlignment="1">
      <alignment horizontal="center" vertical="center"/>
    </xf>
    <xf numFmtId="177" fontId="44" fillId="0" borderId="462" xfId="0" applyNumberFormat="1" applyFont="1" applyFill="1" applyBorder="1" applyAlignment="1">
      <alignment horizontal="center" vertical="center"/>
    </xf>
    <xf numFmtId="177" fontId="44" fillId="0" borderId="121" xfId="0" applyNumberFormat="1" applyFont="1" applyFill="1" applyBorder="1" applyAlignment="1">
      <alignment horizontal="center" vertical="center"/>
    </xf>
    <xf numFmtId="177" fontId="44" fillId="0" borderId="122" xfId="0" applyNumberFormat="1" applyFont="1" applyFill="1" applyBorder="1" applyAlignment="1">
      <alignment horizontal="center" vertical="center"/>
    </xf>
    <xf numFmtId="177" fontId="44" fillId="0" borderId="123" xfId="0" applyNumberFormat="1" applyFont="1" applyFill="1" applyBorder="1" applyAlignment="1">
      <alignment horizontal="center" vertical="center"/>
    </xf>
    <xf numFmtId="177" fontId="44" fillId="0" borderId="206" xfId="0" applyNumberFormat="1" applyFont="1" applyFill="1" applyBorder="1" applyAlignment="1">
      <alignment horizontal="center" vertical="center"/>
    </xf>
    <xf numFmtId="177" fontId="44" fillId="0" borderId="109" xfId="0" applyNumberFormat="1" applyFont="1" applyFill="1" applyBorder="1" applyAlignment="1">
      <alignment horizontal="center" vertical="center"/>
    </xf>
    <xf numFmtId="177" fontId="44" fillId="0" borderId="313" xfId="0" applyNumberFormat="1" applyFont="1" applyFill="1" applyBorder="1" applyAlignment="1">
      <alignment horizontal="center" vertical="center"/>
    </xf>
    <xf numFmtId="0" fontId="40" fillId="0" borderId="203" xfId="0" applyNumberFormat="1" applyFont="1" applyFill="1" applyBorder="1" applyAlignment="1">
      <alignment horizontal="center" vertical="center" shrinkToFit="1"/>
    </xf>
    <xf numFmtId="0" fontId="41" fillId="0" borderId="113" xfId="0" applyNumberFormat="1" applyFont="1" applyFill="1" applyBorder="1" applyAlignment="1">
      <alignment horizontal="center" vertical="center" shrinkToFit="1"/>
    </xf>
    <xf numFmtId="193" fontId="40" fillId="0" borderId="252" xfId="0" applyNumberFormat="1" applyFont="1" applyFill="1" applyBorder="1" applyAlignment="1">
      <alignment horizontal="center" vertical="center" shrinkToFit="1"/>
    </xf>
    <xf numFmtId="193" fontId="40" fillId="0" borderId="114" xfId="0" applyNumberFormat="1" applyFont="1" applyFill="1" applyBorder="1" applyAlignment="1">
      <alignment horizontal="center" vertical="center" shrinkToFit="1"/>
    </xf>
    <xf numFmtId="194" fontId="44" fillId="0" borderId="253" xfId="0" applyNumberFormat="1" applyFont="1" applyFill="1" applyBorder="1" applyAlignment="1">
      <alignment horizontal="center" vertical="center" wrapText="1"/>
    </xf>
    <xf numFmtId="194" fontId="44" fillId="0" borderId="61" xfId="0" applyNumberFormat="1" applyFont="1" applyFill="1" applyBorder="1" applyAlignment="1">
      <alignment horizontal="center" vertical="center" wrapText="1"/>
    </xf>
    <xf numFmtId="194" fontId="44" fillId="0" borderId="14" xfId="0" applyNumberFormat="1" applyFont="1" applyFill="1" applyBorder="1" applyAlignment="1">
      <alignment horizontal="center" vertical="center" wrapText="1"/>
    </xf>
    <xf numFmtId="0" fontId="41" fillId="0" borderId="339" xfId="0" applyFont="1" applyBorder="1" applyAlignment="1">
      <alignment horizontal="center" vertical="center" wrapText="1"/>
    </xf>
    <xf numFmtId="0" fontId="41" fillId="0" borderId="338" xfId="0" applyFont="1" applyBorder="1" applyAlignment="1">
      <alignment horizontal="center" vertical="center" wrapText="1"/>
    </xf>
    <xf numFmtId="0" fontId="41" fillId="0" borderId="334" xfId="0" applyFont="1" applyBorder="1" applyAlignment="1">
      <alignment horizontal="center" vertical="center" wrapText="1"/>
    </xf>
    <xf numFmtId="0" fontId="41" fillId="0" borderId="323" xfId="0" applyFont="1" applyBorder="1" applyAlignment="1">
      <alignment horizontal="center" vertical="center" wrapText="1"/>
    </xf>
    <xf numFmtId="14" fontId="0" fillId="0" borderId="0" xfId="0" applyNumberFormat="1" applyAlignment="1">
      <alignment horizontal="center"/>
    </xf>
    <xf numFmtId="0" fontId="0" fillId="0" borderId="0" xfId="0" applyAlignment="1">
      <alignment horizontal="center"/>
    </xf>
    <xf numFmtId="0" fontId="40" fillId="28" borderId="203" xfId="0" applyFont="1" applyFill="1" applyBorder="1" applyAlignment="1">
      <alignment horizontal="center" vertical="center"/>
    </xf>
    <xf numFmtId="0" fontId="40" fillId="28" borderId="98" xfId="0" applyFont="1" applyFill="1" applyBorder="1" applyAlignment="1">
      <alignment horizontal="center" vertical="center"/>
    </xf>
    <xf numFmtId="0" fontId="40" fillId="28" borderId="325" xfId="0" applyFont="1" applyFill="1" applyBorder="1" applyAlignment="1">
      <alignment horizontal="center" vertical="center"/>
    </xf>
    <xf numFmtId="0" fontId="40" fillId="28" borderId="252" xfId="0" applyFont="1" applyFill="1" applyBorder="1" applyAlignment="1">
      <alignment horizontal="center" vertical="center"/>
    </xf>
    <xf numFmtId="0" fontId="40" fillId="28" borderId="62" xfId="0" applyFont="1" applyFill="1" applyBorder="1" applyAlignment="1">
      <alignment horizontal="center" vertical="center"/>
    </xf>
    <xf numFmtId="0" fontId="40" fillId="28" borderId="44" xfId="0" applyFont="1" applyFill="1" applyBorder="1" applyAlignment="1">
      <alignment horizontal="center" vertical="center"/>
    </xf>
    <xf numFmtId="0" fontId="40" fillId="47" borderId="205" xfId="0" applyFont="1" applyFill="1" applyBorder="1" applyAlignment="1">
      <alignment horizontal="center" vertical="center" shrinkToFit="1"/>
    </xf>
    <xf numFmtId="0" fontId="40" fillId="47" borderId="337" xfId="0" applyFont="1" applyFill="1" applyBorder="1" applyAlignment="1">
      <alignment horizontal="center" vertical="center" shrinkToFit="1"/>
    </xf>
    <xf numFmtId="0" fontId="40" fillId="47" borderId="341" xfId="0" applyFont="1" applyFill="1" applyBorder="1" applyAlignment="1">
      <alignment horizontal="center" vertical="center" shrinkToFit="1"/>
    </xf>
    <xf numFmtId="0" fontId="40" fillId="47" borderId="290" xfId="0" applyFont="1" applyFill="1" applyBorder="1" applyAlignment="1">
      <alignment horizontal="center" vertical="center" shrinkToFit="1"/>
    </xf>
    <xf numFmtId="0" fontId="40" fillId="47" borderId="218" xfId="0" applyFont="1" applyFill="1" applyBorder="1" applyAlignment="1">
      <alignment horizontal="center" vertical="center" shrinkToFit="1"/>
    </xf>
    <xf numFmtId="0" fontId="40" fillId="47" borderId="251" xfId="0" applyFont="1" applyFill="1" applyBorder="1" applyAlignment="1">
      <alignment horizontal="center" vertical="center" shrinkToFit="1"/>
    </xf>
    <xf numFmtId="0" fontId="39" fillId="47" borderId="51" xfId="0" applyFont="1" applyFill="1" applyBorder="1" applyAlignment="1">
      <alignment horizontal="center" vertical="center" shrinkToFit="1"/>
    </xf>
    <xf numFmtId="0" fontId="39" fillId="47" borderId="13" xfId="0" applyFont="1" applyFill="1" applyBorder="1" applyAlignment="1">
      <alignment horizontal="center" vertical="center" shrinkToFit="1"/>
    </xf>
    <xf numFmtId="0" fontId="39" fillId="47" borderId="52" xfId="0" applyFont="1" applyFill="1" applyBorder="1" applyAlignment="1">
      <alignment horizontal="center" vertical="center" shrinkToFit="1"/>
    </xf>
    <xf numFmtId="0" fontId="39" fillId="47" borderId="53" xfId="0" applyFont="1" applyFill="1" applyBorder="1" applyAlignment="1">
      <alignment horizontal="center" vertical="center" shrinkToFit="1"/>
    </xf>
    <xf numFmtId="0" fontId="40" fillId="28" borderId="206" xfId="0" applyFont="1" applyFill="1" applyBorder="1" applyAlignment="1">
      <alignment horizontal="center" vertical="center" shrinkToFit="1"/>
    </xf>
    <xf numFmtId="0" fontId="40" fillId="28" borderId="313" xfId="0" applyFont="1" applyFill="1" applyBorder="1" applyAlignment="1">
      <alignment horizontal="center" vertical="center" shrinkToFit="1"/>
    </xf>
    <xf numFmtId="0" fontId="40" fillId="47" borderId="115" xfId="0" applyFont="1" applyFill="1" applyBorder="1" applyAlignment="1">
      <alignment horizontal="center" vertical="center" shrinkToFit="1"/>
    </xf>
    <xf numFmtId="0" fontId="40" fillId="47" borderId="116" xfId="0" applyFont="1" applyFill="1" applyBorder="1" applyAlignment="1">
      <alignment horizontal="center" vertical="center" shrinkToFit="1"/>
    </xf>
    <xf numFmtId="0" fontId="40" fillId="47" borderId="117" xfId="0" applyFont="1" applyFill="1" applyBorder="1" applyAlignment="1">
      <alignment horizontal="center" vertical="center" shrinkToFit="1"/>
    </xf>
    <xf numFmtId="0" fontId="40" fillId="47" borderId="332" xfId="0" applyFont="1" applyFill="1" applyBorder="1" applyAlignment="1">
      <alignment horizontal="center" vertical="center" shrinkToFit="1"/>
    </xf>
    <xf numFmtId="0" fontId="40" fillId="47" borderId="324" xfId="0" applyFont="1" applyFill="1" applyBorder="1" applyAlignment="1">
      <alignment horizontal="center" vertical="center" shrinkToFit="1"/>
    </xf>
    <xf numFmtId="0" fontId="40" fillId="47" borderId="326" xfId="0" applyFont="1" applyFill="1" applyBorder="1" applyAlignment="1">
      <alignment horizontal="center" vertical="center" shrinkToFit="1"/>
    </xf>
    <xf numFmtId="0" fontId="40" fillId="28" borderId="253" xfId="0" applyFont="1" applyFill="1" applyBorder="1" applyAlignment="1">
      <alignment horizontal="center" vertical="center" shrinkToFit="1"/>
    </xf>
    <xf numFmtId="0" fontId="40" fillId="28" borderId="14" xfId="0" applyFont="1" applyFill="1" applyBorder="1" applyAlignment="1">
      <alignment horizontal="center" vertical="center" shrinkToFit="1"/>
    </xf>
    <xf numFmtId="0" fontId="40" fillId="28" borderId="254" xfId="0" applyFont="1" applyFill="1" applyBorder="1" applyAlignment="1">
      <alignment horizontal="center" vertical="center" shrinkToFit="1"/>
    </xf>
    <xf numFmtId="0" fontId="40" fillId="28" borderId="13" xfId="0" applyFont="1" applyFill="1" applyBorder="1" applyAlignment="1">
      <alignment horizontal="center" vertical="center" shrinkToFit="1"/>
    </xf>
    <xf numFmtId="0" fontId="40" fillId="28" borderId="204" xfId="0" applyFont="1" applyFill="1" applyBorder="1" applyAlignment="1">
      <alignment horizontal="center" vertical="center" shrinkToFit="1"/>
    </xf>
    <xf numFmtId="0" fontId="40" fillId="28" borderId="341" xfId="0" applyFont="1" applyFill="1" applyBorder="1" applyAlignment="1">
      <alignment horizontal="center" vertical="center" shrinkToFit="1"/>
    </xf>
    <xf numFmtId="0" fontId="40" fillId="28" borderId="90" xfId="0" applyFont="1" applyFill="1" applyBorder="1" applyAlignment="1">
      <alignment horizontal="center" vertical="center" shrinkToFit="1"/>
    </xf>
    <xf numFmtId="0" fontId="40" fillId="28" borderId="326" xfId="0" applyFont="1" applyFill="1" applyBorder="1" applyAlignment="1">
      <alignment horizontal="center" vertical="center" shrinkToFit="1"/>
    </xf>
    <xf numFmtId="0" fontId="40" fillId="47" borderId="118" xfId="0" applyFont="1" applyFill="1" applyBorder="1" applyAlignment="1">
      <alignment horizontal="center" vertical="center" shrinkToFit="1"/>
    </xf>
    <xf numFmtId="0" fontId="40" fillId="47" borderId="119" xfId="0" applyFont="1" applyFill="1" applyBorder="1" applyAlignment="1">
      <alignment horizontal="center" vertical="center" shrinkToFit="1"/>
    </xf>
    <xf numFmtId="0" fontId="40" fillId="47" borderId="120" xfId="0" applyFont="1" applyFill="1" applyBorder="1" applyAlignment="1">
      <alignment horizontal="center" vertical="center" shrinkToFit="1"/>
    </xf>
    <xf numFmtId="0" fontId="40" fillId="28" borderId="109" xfId="0" applyFont="1" applyFill="1" applyBorder="1" applyAlignment="1">
      <alignment horizontal="center" vertical="center" shrinkToFit="1"/>
    </xf>
    <xf numFmtId="0" fontId="39" fillId="47" borderId="61" xfId="0" applyFont="1" applyFill="1" applyBorder="1" applyAlignment="1">
      <alignment horizontal="center" vertical="center" shrinkToFit="1"/>
    </xf>
    <xf numFmtId="0" fontId="39" fillId="47" borderId="14" xfId="0" applyFont="1" applyFill="1" applyBorder="1" applyAlignment="1">
      <alignment horizontal="center" vertical="center" shrinkToFit="1"/>
    </xf>
    <xf numFmtId="0" fontId="118" fillId="0" borderId="0" xfId="0" applyFont="1" applyAlignment="1">
      <alignment horizontal="left" vertical="center" shrinkToFit="1"/>
    </xf>
    <xf numFmtId="0" fontId="40" fillId="0" borderId="0" xfId="0" applyFont="1" applyAlignment="1">
      <alignment horizontal="center" vertical="center" shrinkToFit="1"/>
    </xf>
    <xf numFmtId="0" fontId="40" fillId="48" borderId="99" xfId="0" applyFont="1" applyFill="1" applyBorder="1" applyAlignment="1">
      <alignment horizontal="center" vertical="center" shrinkToFit="1"/>
    </xf>
    <xf numFmtId="0" fontId="40" fillId="48" borderId="14" xfId="0" applyFont="1" applyFill="1" applyBorder="1" applyAlignment="1">
      <alignment horizontal="center" vertical="center" shrinkToFit="1"/>
    </xf>
    <xf numFmtId="0" fontId="40" fillId="48" borderId="100" xfId="0" applyFont="1" applyFill="1" applyBorder="1" applyAlignment="1">
      <alignment horizontal="center" vertical="center" shrinkToFit="1"/>
    </xf>
    <xf numFmtId="0" fontId="40" fillId="48" borderId="44" xfId="0" applyFont="1" applyFill="1" applyBorder="1" applyAlignment="1">
      <alignment horizontal="center" vertical="center" shrinkToFit="1"/>
    </xf>
    <xf numFmtId="49" fontId="40" fillId="0" borderId="253" xfId="0" applyNumberFormat="1" applyFont="1" applyBorder="1" applyAlignment="1">
      <alignment horizontal="center" vertical="center" shrinkToFit="1"/>
    </xf>
    <xf numFmtId="49" fontId="40" fillId="0" borderId="101" xfId="0" applyNumberFormat="1" applyFont="1" applyBorder="1" applyAlignment="1">
      <alignment horizontal="center" vertical="center" shrinkToFit="1"/>
    </xf>
    <xf numFmtId="0" fontId="40" fillId="0" borderId="102" xfId="0" applyFont="1" applyBorder="1" applyAlignment="1">
      <alignment horizontal="center" vertical="center" shrinkToFit="1"/>
    </xf>
    <xf numFmtId="0" fontId="40" fillId="0" borderId="66" xfId="0" applyFont="1" applyBorder="1" applyAlignment="1">
      <alignment horizontal="center" vertical="center" shrinkToFit="1"/>
    </xf>
    <xf numFmtId="49" fontId="40" fillId="0" borderId="0" xfId="0" applyNumberFormat="1" applyFont="1" applyAlignment="1">
      <alignment horizontal="center" vertical="center" shrinkToFit="1"/>
    </xf>
    <xf numFmtId="0" fontId="40" fillId="48" borderId="253" xfId="0" applyFont="1" applyFill="1" applyBorder="1" applyAlignment="1">
      <alignment horizontal="center" vertical="center" shrinkToFit="1"/>
    </xf>
    <xf numFmtId="0" fontId="40" fillId="48" borderId="252" xfId="0" applyFont="1" applyFill="1" applyBorder="1" applyAlignment="1">
      <alignment horizontal="center" vertical="center" shrinkToFit="1"/>
    </xf>
    <xf numFmtId="0" fontId="40" fillId="48" borderId="0" xfId="0" applyFont="1" applyFill="1" applyAlignment="1">
      <alignment horizontal="center" vertical="center" shrinkToFit="1"/>
    </xf>
    <xf numFmtId="0" fontId="40" fillId="0" borderId="61" xfId="0" applyFont="1" applyBorder="1" applyAlignment="1">
      <alignment horizontal="center" vertical="center" shrinkToFit="1"/>
    </xf>
    <xf numFmtId="0" fontId="40" fillId="0" borderId="62" xfId="0" applyFont="1" applyBorder="1" applyAlignment="1">
      <alignment horizontal="center" vertical="center" shrinkToFit="1"/>
    </xf>
    <xf numFmtId="0" fontId="41" fillId="0" borderId="339" xfId="0" applyFont="1" applyBorder="1" applyAlignment="1">
      <alignment horizontal="center" vertical="center"/>
    </xf>
    <xf numFmtId="0" fontId="41" fillId="0" borderId="337" xfId="0" applyFont="1" applyBorder="1" applyAlignment="1">
      <alignment horizontal="center" vertical="center"/>
    </xf>
    <xf numFmtId="0" fontId="41" fillId="0" borderId="338" xfId="0" applyFont="1" applyBorder="1" applyAlignment="1">
      <alignment horizontal="center" vertical="center"/>
    </xf>
    <xf numFmtId="0" fontId="41" fillId="0" borderId="334" xfId="0" applyFont="1" applyBorder="1" applyAlignment="1">
      <alignment horizontal="center" vertical="center"/>
    </xf>
    <xf numFmtId="0" fontId="41" fillId="0" borderId="324" xfId="0" applyFont="1" applyBorder="1" applyAlignment="1">
      <alignment horizontal="center" vertical="center"/>
    </xf>
    <xf numFmtId="0" fontId="41" fillId="0" borderId="323" xfId="0" applyFont="1" applyBorder="1" applyAlignment="1">
      <alignment horizontal="center" vertical="center"/>
    </xf>
    <xf numFmtId="0" fontId="257" fillId="0" borderId="0" xfId="688" applyAlignment="1">
      <alignment horizontal="center" vertical="center"/>
    </xf>
    <xf numFmtId="0" fontId="39" fillId="0" borderId="337" xfId="0" applyFont="1" applyBorder="1" applyAlignment="1">
      <alignment horizontal="center" vertical="center"/>
    </xf>
    <xf numFmtId="0" fontId="39" fillId="0" borderId="0" xfId="0" applyFont="1" applyBorder="1" applyAlignment="1">
      <alignment horizontal="center" vertical="center"/>
    </xf>
    <xf numFmtId="0" fontId="253" fillId="76" borderId="0" xfId="0" applyFont="1" applyFill="1" applyAlignment="1">
      <alignment horizontal="left" vertical="center" shrinkToFit="1"/>
    </xf>
    <xf numFmtId="0" fontId="255" fillId="76" borderId="0" xfId="688" applyFont="1" applyFill="1" applyAlignment="1">
      <alignment horizontal="center" vertical="center"/>
    </xf>
    <xf numFmtId="0" fontId="280" fillId="0" borderId="0" xfId="0" applyFont="1" applyAlignment="1">
      <alignment horizontal="left" vertical="center" wrapText="1"/>
    </xf>
    <xf numFmtId="177" fontId="44" fillId="0" borderId="253" xfId="0" applyNumberFormat="1" applyFont="1" applyFill="1" applyBorder="1" applyAlignment="1">
      <alignment horizontal="center" vertical="center" wrapText="1"/>
    </xf>
    <xf numFmtId="177" fontId="44" fillId="0" borderId="61" xfId="0" applyNumberFormat="1" applyFont="1" applyFill="1" applyBorder="1" applyAlignment="1">
      <alignment horizontal="center" vertical="center" wrapText="1"/>
    </xf>
    <xf numFmtId="177" fontId="44" fillId="0" borderId="14" xfId="0" applyNumberFormat="1" applyFont="1" applyFill="1" applyBorder="1" applyAlignment="1">
      <alignment horizontal="center" vertical="center" wrapText="1"/>
    </xf>
    <xf numFmtId="177" fontId="44" fillId="0" borderId="252" xfId="0" applyNumberFormat="1" applyFont="1" applyFill="1" applyBorder="1" applyAlignment="1">
      <alignment horizontal="center" vertical="center" wrapText="1"/>
    </xf>
    <xf numFmtId="177" fontId="44" fillId="0" borderId="62" xfId="0" applyNumberFormat="1" applyFont="1" applyFill="1" applyBorder="1" applyAlignment="1">
      <alignment horizontal="center" vertical="center" wrapText="1"/>
    </xf>
    <xf numFmtId="177" fontId="44" fillId="0" borderId="44" xfId="0" applyNumberFormat="1" applyFont="1" applyFill="1" applyBorder="1" applyAlignment="1">
      <alignment horizontal="center" vertical="center" wrapText="1"/>
    </xf>
    <xf numFmtId="193" fontId="40" fillId="0" borderId="462" xfId="0" applyNumberFormat="1" applyFont="1" applyFill="1" applyBorder="1" applyAlignment="1">
      <alignment horizontal="center" vertical="center" shrinkToFit="1"/>
    </xf>
    <xf numFmtId="193" fontId="40" fillId="0" borderId="123" xfId="0" applyNumberFormat="1" applyFont="1" applyFill="1" applyBorder="1" applyAlignment="1">
      <alignment horizontal="center" vertical="center" shrinkToFit="1"/>
    </xf>
    <xf numFmtId="0" fontId="172" fillId="0" borderId="0" xfId="0" applyFont="1" applyAlignment="1">
      <alignment horizontal="left" vertical="center" shrinkToFit="1"/>
    </xf>
    <xf numFmtId="0" fontId="87" fillId="51" borderId="203" xfId="0" applyFont="1" applyFill="1" applyBorder="1" applyAlignment="1">
      <alignment horizontal="center" vertical="center" shrinkToFit="1"/>
    </xf>
    <xf numFmtId="0" fontId="87" fillId="51" borderId="113" xfId="0" applyFont="1" applyFill="1" applyBorder="1" applyAlignment="1">
      <alignment horizontal="center" vertical="center" shrinkToFit="1"/>
    </xf>
    <xf numFmtId="49" fontId="44" fillId="51" borderId="252" xfId="0" quotePrefix="1" applyNumberFormat="1" applyFont="1" applyFill="1" applyBorder="1" applyAlignment="1">
      <alignment horizontal="center" vertical="center" shrinkToFit="1"/>
    </xf>
    <xf numFmtId="49" fontId="44" fillId="51" borderId="114" xfId="0" applyNumberFormat="1" applyFont="1" applyFill="1" applyBorder="1" applyAlignment="1">
      <alignment horizontal="center" vertical="center" shrinkToFit="1"/>
    </xf>
    <xf numFmtId="177" fontId="44" fillId="51" borderId="253" xfId="0" applyNumberFormat="1" applyFont="1" applyFill="1" applyBorder="1" applyAlignment="1">
      <alignment horizontal="center" vertical="center" wrapText="1"/>
    </xf>
    <xf numFmtId="177" fontId="44" fillId="51" borderId="61" xfId="0" applyNumberFormat="1" applyFont="1" applyFill="1" applyBorder="1" applyAlignment="1">
      <alignment horizontal="center" vertical="center" wrapText="1"/>
    </xf>
    <xf numFmtId="177" fontId="44" fillId="51" borderId="14" xfId="0" applyNumberFormat="1" applyFont="1" applyFill="1" applyBorder="1" applyAlignment="1">
      <alignment horizontal="center" vertical="center" wrapText="1"/>
    </xf>
    <xf numFmtId="177" fontId="44" fillId="51" borderId="254" xfId="0" applyNumberFormat="1" applyFont="1" applyFill="1" applyBorder="1" applyAlignment="1">
      <alignment horizontal="center" vertical="center" wrapText="1"/>
    </xf>
    <xf numFmtId="177" fontId="44" fillId="51" borderId="51" xfId="0" applyNumberFormat="1" applyFont="1" applyFill="1" applyBorder="1" applyAlignment="1">
      <alignment horizontal="center" vertical="center" wrapText="1"/>
    </xf>
    <xf numFmtId="177" fontId="44" fillId="51" borderId="13" xfId="0" applyNumberFormat="1" applyFont="1" applyFill="1" applyBorder="1" applyAlignment="1">
      <alignment horizontal="center" vertical="center" wrapText="1"/>
    </xf>
    <xf numFmtId="177" fontId="44" fillId="51" borderId="252" xfId="0" applyNumberFormat="1" applyFont="1" applyFill="1" applyBorder="1" applyAlignment="1">
      <alignment horizontal="center" vertical="center" wrapText="1"/>
    </xf>
    <xf numFmtId="177" fontId="44" fillId="51" borderId="62" xfId="0" applyNumberFormat="1" applyFont="1" applyFill="1" applyBorder="1" applyAlignment="1">
      <alignment horizontal="center" vertical="center" wrapText="1"/>
    </xf>
    <xf numFmtId="177" fontId="44" fillId="51" borderId="44" xfId="0" applyNumberFormat="1" applyFont="1" applyFill="1" applyBorder="1" applyAlignment="1">
      <alignment horizontal="center" vertical="center" wrapText="1"/>
    </xf>
    <xf numFmtId="0" fontId="344" fillId="51" borderId="203" xfId="0" applyFont="1" applyFill="1" applyBorder="1" applyAlignment="1">
      <alignment horizontal="center" vertical="center" shrinkToFit="1"/>
    </xf>
    <xf numFmtId="0" fontId="344" fillId="51" borderId="113" xfId="0" applyFont="1" applyFill="1" applyBorder="1" applyAlignment="1">
      <alignment horizontal="center" vertical="center" shrinkToFit="1"/>
    </xf>
    <xf numFmtId="49" fontId="160" fillId="51" borderId="252" xfId="0" quotePrefix="1" applyNumberFormat="1" applyFont="1" applyFill="1" applyBorder="1" applyAlignment="1">
      <alignment horizontal="center" vertical="center" shrinkToFit="1"/>
    </xf>
    <xf numFmtId="49" fontId="160" fillId="51" borderId="114" xfId="0" applyNumberFormat="1" applyFont="1" applyFill="1" applyBorder="1" applyAlignment="1">
      <alignment horizontal="center" vertical="center" shrinkToFit="1"/>
    </xf>
    <xf numFmtId="177" fontId="199" fillId="51" borderId="253" xfId="0" applyNumberFormat="1" applyFont="1" applyFill="1" applyBorder="1" applyAlignment="1">
      <alignment horizontal="center" vertical="center" wrapText="1"/>
    </xf>
    <xf numFmtId="177" fontId="199" fillId="51" borderId="61" xfId="0" applyNumberFormat="1" applyFont="1" applyFill="1" applyBorder="1" applyAlignment="1">
      <alignment horizontal="center" vertical="center" wrapText="1"/>
    </xf>
    <xf numFmtId="177" fontId="199" fillId="51" borderId="14" xfId="0" applyNumberFormat="1" applyFont="1" applyFill="1" applyBorder="1" applyAlignment="1">
      <alignment horizontal="center" vertical="center" wrapText="1"/>
    </xf>
    <xf numFmtId="177" fontId="199" fillId="51" borderId="254" xfId="0" applyNumberFormat="1" applyFont="1" applyFill="1" applyBorder="1" applyAlignment="1">
      <alignment horizontal="center" vertical="center" wrapText="1"/>
    </xf>
    <xf numFmtId="177" fontId="199" fillId="51" borderId="51" xfId="0" applyNumberFormat="1" applyFont="1" applyFill="1" applyBorder="1" applyAlignment="1">
      <alignment horizontal="center" vertical="center" wrapText="1"/>
    </xf>
    <xf numFmtId="177" fontId="199" fillId="51" borderId="13" xfId="0" applyNumberFormat="1" applyFont="1" applyFill="1" applyBorder="1" applyAlignment="1">
      <alignment horizontal="center" vertical="center" wrapText="1"/>
    </xf>
    <xf numFmtId="0" fontId="344" fillId="0" borderId="203" xfId="0" applyFont="1" applyFill="1" applyBorder="1" applyAlignment="1">
      <alignment horizontal="center" vertical="center" shrinkToFit="1"/>
    </xf>
    <xf numFmtId="0" fontId="344" fillId="0" borderId="98" xfId="0" applyFont="1" applyFill="1" applyBorder="1" applyAlignment="1">
      <alignment horizontal="center" vertical="center" shrinkToFit="1"/>
    </xf>
    <xf numFmtId="0" fontId="344" fillId="0" borderId="437" xfId="0" applyFont="1" applyFill="1" applyBorder="1" applyAlignment="1">
      <alignment horizontal="center" vertical="center" shrinkToFit="1"/>
    </xf>
    <xf numFmtId="49" fontId="160" fillId="0" borderId="252" xfId="0" quotePrefix="1" applyNumberFormat="1" applyFont="1" applyFill="1" applyBorder="1" applyAlignment="1">
      <alignment horizontal="center" vertical="center" shrinkToFit="1"/>
    </xf>
    <xf numFmtId="49" fontId="160" fillId="0" borderId="62" xfId="0" quotePrefix="1" applyNumberFormat="1" applyFont="1" applyFill="1" applyBorder="1" applyAlignment="1">
      <alignment horizontal="center" vertical="center" shrinkToFit="1"/>
    </xf>
    <xf numFmtId="49" fontId="160" fillId="0" borderId="44" xfId="0" quotePrefix="1" applyNumberFormat="1" applyFont="1" applyFill="1" applyBorder="1" applyAlignment="1">
      <alignment horizontal="center" vertical="center" shrinkToFit="1"/>
    </xf>
    <xf numFmtId="177" fontId="147" fillId="0" borderId="253" xfId="0" applyNumberFormat="1" applyFont="1" applyFill="1" applyBorder="1" applyAlignment="1">
      <alignment horizontal="center" vertical="center" wrapText="1"/>
    </xf>
    <xf numFmtId="177" fontId="147" fillId="0" borderId="61" xfId="0" applyNumberFormat="1" applyFont="1" applyFill="1" applyBorder="1" applyAlignment="1">
      <alignment horizontal="center" vertical="center" wrapText="1"/>
    </xf>
    <xf numFmtId="177" fontId="147" fillId="0" borderId="14" xfId="0" applyNumberFormat="1" applyFont="1" applyFill="1" applyBorder="1" applyAlignment="1">
      <alignment horizontal="center" vertical="center" wrapText="1"/>
    </xf>
    <xf numFmtId="177" fontId="147" fillId="0" borderId="254" xfId="0" applyNumberFormat="1" applyFont="1" applyFill="1" applyBorder="1" applyAlignment="1">
      <alignment horizontal="center" vertical="center" wrapText="1"/>
    </xf>
    <xf numFmtId="177" fontId="147" fillId="0" borderId="51" xfId="0" applyNumberFormat="1" applyFont="1" applyFill="1" applyBorder="1" applyAlignment="1">
      <alignment horizontal="center" vertical="center" wrapText="1"/>
    </xf>
    <xf numFmtId="177" fontId="147" fillId="0" borderId="13" xfId="0" applyNumberFormat="1" applyFont="1" applyFill="1" applyBorder="1" applyAlignment="1">
      <alignment horizontal="center" vertical="center" wrapText="1"/>
    </xf>
    <xf numFmtId="177" fontId="147" fillId="0" borderId="252" xfId="0" applyNumberFormat="1" applyFont="1" applyFill="1" applyBorder="1" applyAlignment="1">
      <alignment horizontal="center" vertical="center" wrapText="1"/>
    </xf>
    <xf numFmtId="177" fontId="147" fillId="0" borderId="62" xfId="0" applyNumberFormat="1" applyFont="1" applyFill="1" applyBorder="1" applyAlignment="1">
      <alignment horizontal="center" vertical="center" wrapText="1"/>
    </xf>
    <xf numFmtId="177" fontId="147" fillId="0" borderId="44" xfId="0" applyNumberFormat="1" applyFont="1" applyFill="1" applyBorder="1" applyAlignment="1">
      <alignment horizontal="center" vertical="center" wrapText="1"/>
    </xf>
    <xf numFmtId="177" fontId="199" fillId="51" borderId="252" xfId="0" applyNumberFormat="1" applyFont="1" applyFill="1" applyBorder="1" applyAlignment="1">
      <alignment horizontal="center" vertical="center" wrapText="1"/>
    </xf>
    <xf numFmtId="177" fontId="199" fillId="51" borderId="62" xfId="0" applyNumberFormat="1" applyFont="1" applyFill="1" applyBorder="1" applyAlignment="1">
      <alignment horizontal="center" vertical="center" wrapText="1"/>
    </xf>
    <xf numFmtId="177" fontId="199" fillId="51" borderId="44" xfId="0" applyNumberFormat="1" applyFont="1" applyFill="1" applyBorder="1" applyAlignment="1">
      <alignment horizontal="center" vertical="center" wrapText="1"/>
    </xf>
    <xf numFmtId="177" fontId="160" fillId="0" borderId="253" xfId="0" applyNumberFormat="1" applyFont="1" applyFill="1" applyBorder="1" applyAlignment="1">
      <alignment horizontal="center" vertical="center" wrapText="1"/>
    </xf>
    <xf numFmtId="177" fontId="160" fillId="0" borderId="61" xfId="0" applyNumberFormat="1" applyFont="1" applyFill="1" applyBorder="1" applyAlignment="1">
      <alignment horizontal="center" vertical="center" wrapText="1"/>
    </xf>
    <xf numFmtId="177" fontId="160" fillId="0" borderId="14" xfId="0" applyNumberFormat="1" applyFont="1" applyFill="1" applyBorder="1" applyAlignment="1">
      <alignment horizontal="center" vertical="center" wrapText="1"/>
    </xf>
    <xf numFmtId="177" fontId="44" fillId="51" borderId="206" xfId="0" applyNumberFormat="1" applyFont="1" applyFill="1" applyBorder="1" applyAlignment="1">
      <alignment horizontal="center" vertical="center"/>
    </xf>
    <xf numFmtId="177" fontId="44" fillId="51" borderId="109" xfId="0" applyNumberFormat="1" applyFont="1" applyFill="1" applyBorder="1" applyAlignment="1">
      <alignment horizontal="center" vertical="center"/>
    </xf>
    <xf numFmtId="177" fontId="44" fillId="51" borderId="313" xfId="0" applyNumberFormat="1" applyFont="1" applyFill="1" applyBorder="1" applyAlignment="1">
      <alignment horizontal="center" vertical="center"/>
    </xf>
    <xf numFmtId="177" fontId="197" fillId="51" borderId="254" xfId="0" applyNumberFormat="1" applyFont="1" applyFill="1" applyBorder="1" applyAlignment="1">
      <alignment horizontal="center" vertical="center" wrapText="1"/>
    </xf>
    <xf numFmtId="177" fontId="197" fillId="51" borderId="51" xfId="0" applyNumberFormat="1" applyFont="1" applyFill="1" applyBorder="1" applyAlignment="1">
      <alignment horizontal="center" vertical="center" wrapText="1"/>
    </xf>
    <xf numFmtId="177" fontId="197" fillId="51" borderId="13" xfId="0" applyNumberFormat="1" applyFont="1" applyFill="1" applyBorder="1" applyAlignment="1">
      <alignment horizontal="center" vertical="center" wrapText="1"/>
    </xf>
    <xf numFmtId="177" fontId="353" fillId="51" borderId="254" xfId="0" applyNumberFormat="1" applyFont="1" applyFill="1" applyBorder="1" applyAlignment="1">
      <alignment horizontal="center" vertical="center" wrapText="1"/>
    </xf>
    <xf numFmtId="177" fontId="353" fillId="51" borderId="51" xfId="0" applyNumberFormat="1" applyFont="1" applyFill="1" applyBorder="1" applyAlignment="1">
      <alignment horizontal="center" vertical="center" wrapText="1"/>
    </xf>
    <xf numFmtId="177" fontId="353" fillId="51" borderId="13" xfId="0" applyNumberFormat="1" applyFont="1" applyFill="1" applyBorder="1" applyAlignment="1">
      <alignment horizontal="center" vertical="center" wrapText="1"/>
    </xf>
    <xf numFmtId="49" fontId="353" fillId="51" borderId="252" xfId="0" applyNumberFormat="1" applyFont="1" applyFill="1" applyBorder="1" applyAlignment="1">
      <alignment horizontal="center" vertical="center" wrapText="1"/>
    </xf>
    <xf numFmtId="49" fontId="353" fillId="51" borderId="62" xfId="0" applyNumberFormat="1" applyFont="1" applyFill="1" applyBorder="1" applyAlignment="1">
      <alignment horizontal="center" vertical="center" wrapText="1"/>
    </xf>
    <xf numFmtId="49" fontId="353" fillId="51" borderId="44" xfId="0" applyNumberFormat="1" applyFont="1" applyFill="1" applyBorder="1" applyAlignment="1">
      <alignment horizontal="center" vertical="center" wrapText="1"/>
    </xf>
    <xf numFmtId="177" fontId="147" fillId="0" borderId="206" xfId="0" applyNumberFormat="1" applyFont="1" applyFill="1" applyBorder="1" applyAlignment="1">
      <alignment horizontal="center" vertical="center"/>
    </xf>
    <xf numFmtId="177" fontId="147" fillId="0" borderId="109" xfId="0" applyNumberFormat="1" applyFont="1" applyFill="1" applyBorder="1" applyAlignment="1">
      <alignment horizontal="center" vertical="center"/>
    </xf>
    <xf numFmtId="177" fontId="147" fillId="0" borderId="313" xfId="0" applyNumberFormat="1" applyFont="1" applyFill="1" applyBorder="1" applyAlignment="1">
      <alignment horizontal="center" vertical="center"/>
    </xf>
    <xf numFmtId="49" fontId="147" fillId="0" borderId="252" xfId="0" applyNumberFormat="1" applyFont="1" applyFill="1" applyBorder="1" applyAlignment="1">
      <alignment horizontal="center" vertical="center" wrapText="1"/>
    </xf>
    <xf numFmtId="49" fontId="147" fillId="0" borderId="62" xfId="0" applyNumberFormat="1" applyFont="1" applyFill="1" applyBorder="1" applyAlignment="1">
      <alignment horizontal="center" vertical="center" wrapText="1"/>
    </xf>
    <xf numFmtId="49" fontId="147" fillId="0" borderId="44" xfId="0" applyNumberFormat="1" applyFont="1" applyFill="1" applyBorder="1" applyAlignment="1">
      <alignment horizontal="center" vertical="center" wrapText="1"/>
    </xf>
    <xf numFmtId="177" fontId="147" fillId="0" borderId="253" xfId="0" quotePrefix="1" applyNumberFormat="1" applyFont="1" applyFill="1" applyBorder="1" applyAlignment="1">
      <alignment horizontal="center" vertical="center" wrapText="1"/>
    </xf>
    <xf numFmtId="177" fontId="147" fillId="0" borderId="61" xfId="0" quotePrefix="1" applyNumberFormat="1" applyFont="1" applyFill="1" applyBorder="1" applyAlignment="1">
      <alignment horizontal="center" vertical="center" wrapText="1"/>
    </xf>
    <xf numFmtId="177" fontId="147" fillId="0" borderId="14" xfId="0" quotePrefix="1" applyNumberFormat="1" applyFont="1" applyFill="1" applyBorder="1" applyAlignment="1">
      <alignment horizontal="center" vertical="center" wrapText="1"/>
    </xf>
    <xf numFmtId="177" fontId="147" fillId="0" borderId="254" xfId="0" quotePrefix="1" applyNumberFormat="1" applyFont="1" applyFill="1" applyBorder="1" applyAlignment="1">
      <alignment horizontal="center" vertical="center" wrapText="1"/>
    </xf>
    <xf numFmtId="177" fontId="147" fillId="0" borderId="51" xfId="0" quotePrefix="1" applyNumberFormat="1" applyFont="1" applyFill="1" applyBorder="1" applyAlignment="1">
      <alignment horizontal="center" vertical="center" wrapText="1"/>
    </xf>
    <xf numFmtId="177" fontId="147" fillId="0" borderId="13" xfId="0" quotePrefix="1" applyNumberFormat="1" applyFont="1" applyFill="1" applyBorder="1" applyAlignment="1">
      <alignment horizontal="center" vertical="center" wrapText="1"/>
    </xf>
    <xf numFmtId="177" fontId="44" fillId="51" borderId="255" xfId="0" applyNumberFormat="1" applyFont="1" applyFill="1" applyBorder="1" applyAlignment="1">
      <alignment horizontal="center" vertical="center"/>
    </xf>
    <xf numFmtId="177" fontId="44" fillId="51" borderId="52" xfId="0" applyNumberFormat="1" applyFont="1" applyFill="1" applyBorder="1" applyAlignment="1">
      <alignment horizontal="center" vertical="center"/>
    </xf>
    <xf numFmtId="177" fontId="44" fillId="51" borderId="53" xfId="0" applyNumberFormat="1" applyFont="1" applyFill="1" applyBorder="1" applyAlignment="1">
      <alignment horizontal="center" vertical="center"/>
    </xf>
    <xf numFmtId="177" fontId="199" fillId="51" borderId="253" xfId="0" applyNumberFormat="1" applyFont="1" applyFill="1" applyBorder="1" applyAlignment="1">
      <alignment horizontal="center" vertical="center"/>
    </xf>
    <xf numFmtId="177" fontId="199" fillId="51" borderId="61" xfId="0" applyNumberFormat="1" applyFont="1" applyFill="1" applyBorder="1" applyAlignment="1">
      <alignment horizontal="center" vertical="center"/>
    </xf>
    <xf numFmtId="177" fontId="199" fillId="51" borderId="14" xfId="0" applyNumberFormat="1" applyFont="1" applyFill="1" applyBorder="1" applyAlignment="1">
      <alignment horizontal="center" vertical="center"/>
    </xf>
    <xf numFmtId="177" fontId="199" fillId="51" borderId="254" xfId="0" applyNumberFormat="1" applyFont="1" applyFill="1" applyBorder="1" applyAlignment="1">
      <alignment horizontal="center" vertical="center"/>
    </xf>
    <xf numFmtId="177" fontId="199" fillId="51" borderId="51" xfId="0" applyNumberFormat="1" applyFont="1" applyFill="1" applyBorder="1" applyAlignment="1">
      <alignment horizontal="center" vertical="center"/>
    </xf>
    <xf numFmtId="177" fontId="199" fillId="51" borderId="13" xfId="0" applyNumberFormat="1" applyFont="1" applyFill="1" applyBorder="1" applyAlignment="1">
      <alignment horizontal="center" vertical="center"/>
    </xf>
    <xf numFmtId="194" fontId="199" fillId="51" borderId="253" xfId="0" applyNumberFormat="1" applyFont="1" applyFill="1" applyBorder="1" applyAlignment="1">
      <alignment horizontal="center" vertical="center" wrapText="1"/>
    </xf>
    <xf numFmtId="194" fontId="199" fillId="51" borderId="61" xfId="0" applyNumberFormat="1" applyFont="1" applyFill="1" applyBorder="1" applyAlignment="1">
      <alignment horizontal="center" vertical="center" wrapText="1"/>
    </xf>
    <xf numFmtId="194" fontId="199" fillId="51" borderId="14" xfId="0" applyNumberFormat="1" applyFont="1" applyFill="1" applyBorder="1" applyAlignment="1">
      <alignment horizontal="center" vertical="center" wrapText="1"/>
    </xf>
    <xf numFmtId="177" fontId="199" fillId="51" borderId="252" xfId="0" quotePrefix="1" applyNumberFormat="1" applyFont="1" applyFill="1" applyBorder="1" applyAlignment="1">
      <alignment horizontal="center" vertical="center" wrapText="1"/>
    </xf>
    <xf numFmtId="177" fontId="199" fillId="51" borderId="62" xfId="0" quotePrefix="1" applyNumberFormat="1" applyFont="1" applyFill="1" applyBorder="1" applyAlignment="1">
      <alignment horizontal="center" vertical="center" wrapText="1"/>
    </xf>
    <xf numFmtId="177" fontId="199" fillId="51" borderId="44" xfId="0" quotePrefix="1" applyNumberFormat="1" applyFont="1" applyFill="1" applyBorder="1" applyAlignment="1">
      <alignment horizontal="center" vertical="center" wrapText="1"/>
    </xf>
    <xf numFmtId="177" fontId="199" fillId="51" borderId="205" xfId="0" applyNumberFormat="1" applyFont="1" applyFill="1" applyBorder="1" applyAlignment="1">
      <alignment horizontal="center" vertical="center"/>
    </xf>
    <xf numFmtId="177" fontId="199" fillId="51" borderId="496" xfId="0" applyNumberFormat="1" applyFont="1" applyFill="1" applyBorder="1" applyAlignment="1">
      <alignment horizontal="center" vertical="center"/>
    </xf>
    <xf numFmtId="177" fontId="199" fillId="51" borderId="462" xfId="0" applyNumberFormat="1" applyFont="1" applyFill="1" applyBorder="1" applyAlignment="1">
      <alignment horizontal="center" vertical="center"/>
    </xf>
    <xf numFmtId="177" fontId="199" fillId="51" borderId="121" xfId="0" applyNumberFormat="1" applyFont="1" applyFill="1" applyBorder="1" applyAlignment="1">
      <alignment horizontal="center" vertical="center"/>
    </xf>
    <xf numFmtId="177" fontId="199" fillId="51" borderId="122" xfId="0" applyNumberFormat="1" applyFont="1" applyFill="1" applyBorder="1" applyAlignment="1">
      <alignment horizontal="center" vertical="center"/>
    </xf>
    <xf numFmtId="177" fontId="199" fillId="51" borderId="123" xfId="0" applyNumberFormat="1" applyFont="1" applyFill="1" applyBorder="1" applyAlignment="1">
      <alignment horizontal="center" vertical="center"/>
    </xf>
    <xf numFmtId="177" fontId="199" fillId="51" borderId="206" xfId="0" applyNumberFormat="1" applyFont="1" applyFill="1" applyBorder="1" applyAlignment="1">
      <alignment horizontal="center" vertical="center"/>
    </xf>
    <xf numFmtId="177" fontId="199" fillId="51" borderId="109" xfId="0" applyNumberFormat="1" applyFont="1" applyFill="1" applyBorder="1" applyAlignment="1">
      <alignment horizontal="center" vertical="center"/>
    </xf>
    <xf numFmtId="177" fontId="199" fillId="51" borderId="313" xfId="0" applyNumberFormat="1" applyFont="1" applyFill="1" applyBorder="1" applyAlignment="1">
      <alignment horizontal="center" vertical="center"/>
    </xf>
    <xf numFmtId="177" fontId="199" fillId="51" borderId="255" xfId="0" applyNumberFormat="1" applyFont="1" applyFill="1" applyBorder="1" applyAlignment="1">
      <alignment horizontal="center" vertical="center"/>
    </xf>
    <xf numFmtId="177" fontId="199" fillId="51" borderId="52" xfId="0" applyNumberFormat="1" applyFont="1" applyFill="1" applyBorder="1" applyAlignment="1">
      <alignment horizontal="center" vertical="center"/>
    </xf>
    <xf numFmtId="177" fontId="199" fillId="51" borderId="53" xfId="0" applyNumberFormat="1" applyFont="1" applyFill="1" applyBorder="1" applyAlignment="1">
      <alignment horizontal="center" vertical="center"/>
    </xf>
    <xf numFmtId="177" fontId="147" fillId="0" borderId="205" xfId="0" applyNumberFormat="1" applyFont="1" applyFill="1" applyBorder="1" applyAlignment="1">
      <alignment horizontal="center" vertical="center" wrapText="1"/>
    </xf>
    <xf numFmtId="177" fontId="147" fillId="0" borderId="496" xfId="0" applyNumberFormat="1" applyFont="1" applyFill="1" applyBorder="1" applyAlignment="1">
      <alignment horizontal="center" vertical="center" wrapText="1"/>
    </xf>
    <xf numFmtId="177" fontId="147" fillId="0" borderId="462" xfId="0" applyNumberFormat="1" applyFont="1" applyFill="1" applyBorder="1" applyAlignment="1">
      <alignment horizontal="center" vertical="center" wrapText="1"/>
    </xf>
    <xf numFmtId="177" fontId="147" fillId="0" borderId="66" xfId="0" applyNumberFormat="1" applyFont="1" applyFill="1" applyBorder="1" applyAlignment="1">
      <alignment horizontal="center" vertical="center" wrapText="1"/>
    </xf>
    <xf numFmtId="177" fontId="147" fillId="0" borderId="0" xfId="0" applyNumberFormat="1" applyFont="1" applyFill="1" applyBorder="1" applyAlignment="1">
      <alignment horizontal="center" vertical="center" wrapText="1"/>
    </xf>
    <xf numFmtId="177" fontId="147" fillId="0" borderId="108" xfId="0" applyNumberFormat="1" applyFont="1" applyFill="1" applyBorder="1" applyAlignment="1">
      <alignment horizontal="center" vertical="center" wrapText="1"/>
    </xf>
    <xf numFmtId="177" fontId="147" fillId="0" borderId="440" xfId="0" applyNumberFormat="1" applyFont="1" applyFill="1" applyBorder="1" applyAlignment="1">
      <alignment horizontal="center" vertical="center" wrapText="1"/>
    </xf>
    <xf numFmtId="177" fontId="147" fillId="0" borderId="436" xfId="0" applyNumberFormat="1" applyFont="1" applyFill="1" applyBorder="1" applyAlignment="1">
      <alignment horizontal="center" vertical="center" wrapText="1"/>
    </xf>
    <xf numFmtId="177" fontId="147" fillId="0" borderId="438" xfId="0" applyNumberFormat="1" applyFont="1" applyFill="1" applyBorder="1" applyAlignment="1">
      <alignment horizontal="center" vertical="center" wrapText="1"/>
    </xf>
    <xf numFmtId="177" fontId="147" fillId="0" borderId="253"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177" fontId="147" fillId="0" borderId="14" xfId="0" applyNumberFormat="1" applyFont="1" applyFill="1" applyBorder="1" applyAlignment="1">
      <alignment horizontal="center" vertical="center"/>
    </xf>
    <xf numFmtId="177" fontId="147" fillId="0" borderId="254" xfId="0" applyNumberFormat="1" applyFont="1" applyFill="1" applyBorder="1" applyAlignment="1">
      <alignment horizontal="center" vertical="center"/>
    </xf>
    <xf numFmtId="177" fontId="147" fillId="0" borderId="51" xfId="0" applyNumberFormat="1" applyFont="1" applyFill="1" applyBorder="1" applyAlignment="1">
      <alignment horizontal="center" vertical="center"/>
    </xf>
    <xf numFmtId="177" fontId="147" fillId="0" borderId="13" xfId="0" applyNumberFormat="1" applyFont="1" applyFill="1" applyBorder="1" applyAlignment="1">
      <alignment horizontal="center" vertical="center"/>
    </xf>
    <xf numFmtId="177" fontId="147" fillId="0" borderId="255" xfId="0" applyNumberFormat="1" applyFont="1" applyFill="1" applyBorder="1" applyAlignment="1">
      <alignment horizontal="center" vertical="center"/>
    </xf>
    <xf numFmtId="177" fontId="147" fillId="0" borderId="52" xfId="0" applyNumberFormat="1" applyFont="1" applyFill="1" applyBorder="1" applyAlignment="1">
      <alignment horizontal="center" vertical="center"/>
    </xf>
    <xf numFmtId="177" fontId="147" fillId="0" borderId="53" xfId="0" applyNumberFormat="1" applyFont="1" applyFill="1" applyBorder="1" applyAlignment="1">
      <alignment horizontal="center" vertical="center"/>
    </xf>
    <xf numFmtId="177" fontId="44" fillId="51" borderId="254" xfId="0" applyNumberFormat="1" applyFont="1" applyFill="1" applyBorder="1" applyAlignment="1">
      <alignment horizontal="center" vertical="center"/>
    </xf>
    <xf numFmtId="177" fontId="44" fillId="51" borderId="51" xfId="0" applyNumberFormat="1" applyFont="1" applyFill="1" applyBorder="1" applyAlignment="1">
      <alignment horizontal="center" vertical="center"/>
    </xf>
    <xf numFmtId="177" fontId="44" fillId="51" borderId="13" xfId="0" applyNumberFormat="1" applyFont="1" applyFill="1" applyBorder="1" applyAlignment="1">
      <alignment horizontal="center" vertical="center"/>
    </xf>
    <xf numFmtId="177" fontId="44" fillId="51" borderId="253" xfId="0" applyNumberFormat="1" applyFont="1" applyFill="1" applyBorder="1" applyAlignment="1">
      <alignment horizontal="center" vertical="center"/>
    </xf>
    <xf numFmtId="177" fontId="44" fillId="51" borderId="61" xfId="0" applyNumberFormat="1" applyFont="1" applyFill="1" applyBorder="1" applyAlignment="1">
      <alignment horizontal="center" vertical="center"/>
    </xf>
    <xf numFmtId="177" fontId="44" fillId="51" borderId="14" xfId="0" applyNumberFormat="1" applyFont="1" applyFill="1" applyBorder="1" applyAlignment="1">
      <alignment horizontal="center" vertical="center"/>
    </xf>
    <xf numFmtId="49" fontId="197" fillId="51" borderId="252" xfId="0" applyNumberFormat="1" applyFont="1" applyFill="1" applyBorder="1" applyAlignment="1">
      <alignment horizontal="center" vertical="center" wrapText="1"/>
    </xf>
    <xf numFmtId="49" fontId="197" fillId="51" borderId="62" xfId="0" applyNumberFormat="1" applyFont="1" applyFill="1" applyBorder="1" applyAlignment="1">
      <alignment horizontal="center" vertical="center" wrapText="1"/>
    </xf>
    <xf numFmtId="49" fontId="197" fillId="51" borderId="44" xfId="0" applyNumberFormat="1" applyFont="1" applyFill="1" applyBorder="1" applyAlignment="1">
      <alignment horizontal="center" vertical="center" wrapText="1"/>
    </xf>
    <xf numFmtId="194" fontId="44" fillId="51" borderId="253" xfId="0" applyNumberFormat="1" applyFont="1" applyFill="1" applyBorder="1" applyAlignment="1">
      <alignment horizontal="center" vertical="center" wrapText="1"/>
    </xf>
    <xf numFmtId="194" fontId="44" fillId="51" borderId="61" xfId="0" applyNumberFormat="1" applyFont="1" applyFill="1" applyBorder="1" applyAlignment="1">
      <alignment horizontal="center" vertical="center" wrapText="1"/>
    </xf>
    <xf numFmtId="194" fontId="44" fillId="51" borderId="14" xfId="0" applyNumberFormat="1" applyFont="1" applyFill="1" applyBorder="1" applyAlignment="1">
      <alignment horizontal="center" vertical="center" wrapText="1"/>
    </xf>
    <xf numFmtId="177" fontId="160" fillId="51" borderId="254" xfId="0" applyNumberFormat="1" applyFont="1" applyFill="1" applyBorder="1" applyAlignment="1">
      <alignment horizontal="center" vertical="center" wrapText="1"/>
    </xf>
    <xf numFmtId="177" fontId="160" fillId="51" borderId="51" xfId="0" applyNumberFormat="1" applyFont="1" applyFill="1" applyBorder="1" applyAlignment="1">
      <alignment horizontal="center" vertical="center" wrapText="1"/>
    </xf>
    <xf numFmtId="177" fontId="160" fillId="51" borderId="13" xfId="0" applyNumberFormat="1" applyFont="1" applyFill="1" applyBorder="1" applyAlignment="1">
      <alignment horizontal="center" vertical="center" wrapText="1"/>
    </xf>
    <xf numFmtId="177" fontId="44" fillId="51" borderId="252" xfId="0" quotePrefix="1" applyNumberFormat="1" applyFont="1" applyFill="1" applyBorder="1" applyAlignment="1">
      <alignment horizontal="center" vertical="center" wrapText="1"/>
    </xf>
    <xf numFmtId="177" fontId="44" fillId="51" borderId="62" xfId="0" quotePrefix="1" applyNumberFormat="1" applyFont="1" applyFill="1" applyBorder="1" applyAlignment="1">
      <alignment horizontal="center" vertical="center" wrapText="1"/>
    </xf>
    <xf numFmtId="177" fontId="44" fillId="51" borderId="44" xfId="0" quotePrefix="1" applyNumberFormat="1" applyFont="1" applyFill="1" applyBorder="1" applyAlignment="1">
      <alignment horizontal="center" vertical="center" wrapText="1"/>
    </xf>
    <xf numFmtId="177" fontId="44" fillId="51" borderId="205" xfId="0" applyNumberFormat="1" applyFont="1" applyFill="1" applyBorder="1" applyAlignment="1">
      <alignment horizontal="center" vertical="center"/>
    </xf>
    <xf numFmtId="177" fontId="44" fillId="51" borderId="496" xfId="0" applyNumberFormat="1" applyFont="1" applyFill="1" applyBorder="1" applyAlignment="1">
      <alignment horizontal="center" vertical="center"/>
    </xf>
    <xf numFmtId="177" fontId="44" fillId="51" borderId="462" xfId="0" applyNumberFormat="1" applyFont="1" applyFill="1" applyBorder="1" applyAlignment="1">
      <alignment horizontal="center" vertical="center"/>
    </xf>
    <xf numFmtId="177" fontId="44" fillId="51" borderId="121" xfId="0" applyNumberFormat="1" applyFont="1" applyFill="1" applyBorder="1" applyAlignment="1">
      <alignment horizontal="center" vertical="center"/>
    </xf>
    <xf numFmtId="177" fontId="44" fillId="51" borderId="122" xfId="0" applyNumberFormat="1" applyFont="1" applyFill="1" applyBorder="1" applyAlignment="1">
      <alignment horizontal="center" vertical="center"/>
    </xf>
    <xf numFmtId="177" fontId="44" fillId="51" borderId="123" xfId="0" applyNumberFormat="1" applyFont="1" applyFill="1" applyBorder="1" applyAlignment="1">
      <alignment horizontal="center" vertical="center"/>
    </xf>
    <xf numFmtId="177" fontId="159" fillId="51" borderId="254" xfId="0" applyNumberFormat="1" applyFont="1" applyFill="1" applyBorder="1" applyAlignment="1">
      <alignment horizontal="center" vertical="center" wrapText="1"/>
    </xf>
    <xf numFmtId="177" fontId="159" fillId="51" borderId="51" xfId="0" applyNumberFormat="1" applyFont="1" applyFill="1" applyBorder="1" applyAlignment="1">
      <alignment horizontal="center" vertical="center" wrapText="1"/>
    </xf>
    <xf numFmtId="177" fontId="159" fillId="51" borderId="13" xfId="0" applyNumberFormat="1" applyFont="1" applyFill="1" applyBorder="1" applyAlignment="1">
      <alignment horizontal="center" vertical="center" wrapText="1"/>
    </xf>
    <xf numFmtId="177" fontId="44" fillId="49" borderId="254" xfId="0" applyNumberFormat="1" applyFont="1" applyFill="1" applyBorder="1" applyAlignment="1">
      <alignment horizontal="center" vertical="center"/>
    </xf>
    <xf numFmtId="177" fontId="44" fillId="49" borderId="51" xfId="0" applyNumberFormat="1" applyFont="1" applyFill="1" applyBorder="1" applyAlignment="1">
      <alignment horizontal="center" vertical="center"/>
    </xf>
    <xf numFmtId="177" fontId="44" fillId="49" borderId="13" xfId="0" applyNumberFormat="1" applyFont="1" applyFill="1" applyBorder="1" applyAlignment="1">
      <alignment horizontal="center" vertical="center"/>
    </xf>
    <xf numFmtId="177" fontId="160" fillId="51" borderId="253" xfId="0" applyNumberFormat="1" applyFont="1" applyFill="1" applyBorder="1" applyAlignment="1">
      <alignment horizontal="center" vertical="center" wrapText="1"/>
    </xf>
    <xf numFmtId="177" fontId="160" fillId="51" borderId="61" xfId="0" applyNumberFormat="1" applyFont="1" applyFill="1" applyBorder="1" applyAlignment="1">
      <alignment horizontal="center" vertical="center" wrapText="1"/>
    </xf>
    <xf numFmtId="177" fontId="160" fillId="51" borderId="14" xfId="0" applyNumberFormat="1" applyFont="1" applyFill="1" applyBorder="1" applyAlignment="1">
      <alignment horizontal="center" vertical="center" wrapText="1"/>
    </xf>
    <xf numFmtId="177" fontId="160" fillId="51" borderId="252" xfId="0" applyNumberFormat="1" applyFont="1" applyFill="1" applyBorder="1" applyAlignment="1">
      <alignment horizontal="center" vertical="center" wrapText="1"/>
    </xf>
    <xf numFmtId="177" fontId="160" fillId="51" borderId="62" xfId="0" applyNumberFormat="1" applyFont="1" applyFill="1" applyBorder="1" applyAlignment="1">
      <alignment horizontal="center" vertical="center" wrapText="1"/>
    </xf>
    <xf numFmtId="177" fontId="160" fillId="51" borderId="44" xfId="0" applyNumberFormat="1" applyFont="1" applyFill="1" applyBorder="1" applyAlignment="1">
      <alignment horizontal="center" vertical="center" wrapText="1"/>
    </xf>
    <xf numFmtId="177" fontId="44" fillId="49" borderId="254" xfId="0" applyNumberFormat="1" applyFont="1" applyFill="1" applyBorder="1" applyAlignment="1">
      <alignment horizontal="center" vertical="center" wrapText="1"/>
    </xf>
    <xf numFmtId="177" fontId="44" fillId="49" borderId="51" xfId="0" applyNumberFormat="1" applyFont="1" applyFill="1" applyBorder="1" applyAlignment="1">
      <alignment horizontal="center" vertical="center" wrapText="1"/>
    </xf>
    <xf numFmtId="177" fontId="44" fillId="49" borderId="13" xfId="0" applyNumberFormat="1" applyFont="1" applyFill="1" applyBorder="1" applyAlignment="1">
      <alignment horizontal="center" vertical="center" wrapText="1"/>
    </xf>
    <xf numFmtId="177" fontId="44" fillId="49" borderId="252" xfId="0" applyNumberFormat="1" applyFont="1" applyFill="1" applyBorder="1" applyAlignment="1">
      <alignment horizontal="center" vertical="center" wrapText="1"/>
    </xf>
    <xf numFmtId="177" fontId="44" fillId="49" borderId="62" xfId="0" applyNumberFormat="1" applyFont="1" applyFill="1" applyBorder="1" applyAlignment="1">
      <alignment horizontal="center" vertical="center" wrapText="1"/>
    </xf>
    <xf numFmtId="177" fontId="44" fillId="49" borderId="44" xfId="0" applyNumberFormat="1" applyFont="1" applyFill="1" applyBorder="1" applyAlignment="1">
      <alignment horizontal="center" vertical="center" wrapText="1"/>
    </xf>
    <xf numFmtId="177" fontId="44" fillId="49" borderId="253" xfId="0" applyNumberFormat="1" applyFont="1" applyFill="1" applyBorder="1" applyAlignment="1">
      <alignment horizontal="center" vertical="center" wrapText="1"/>
    </xf>
    <xf numFmtId="177" fontId="44" fillId="49" borderId="61" xfId="0" applyNumberFormat="1" applyFont="1" applyFill="1" applyBorder="1" applyAlignment="1">
      <alignment horizontal="center" vertical="center" wrapText="1"/>
    </xf>
    <xf numFmtId="177" fontId="44" fillId="49" borderId="14" xfId="0" applyNumberFormat="1" applyFont="1" applyFill="1" applyBorder="1" applyAlignment="1">
      <alignment horizontal="center" vertical="center" wrapText="1"/>
    </xf>
    <xf numFmtId="0" fontId="87" fillId="0" borderId="203" xfId="0" applyFont="1" applyFill="1" applyBorder="1" applyAlignment="1">
      <alignment horizontal="center" vertical="center" shrinkToFit="1"/>
    </xf>
    <xf numFmtId="0" fontId="87" fillId="0" borderId="98" xfId="0" applyFont="1" applyFill="1" applyBorder="1" applyAlignment="1">
      <alignment horizontal="center" vertical="center" shrinkToFit="1"/>
    </xf>
    <xf numFmtId="0" fontId="87" fillId="0" borderId="437" xfId="0" applyFont="1" applyFill="1" applyBorder="1" applyAlignment="1">
      <alignment horizontal="center" vertical="center" shrinkToFit="1"/>
    </xf>
    <xf numFmtId="49" fontId="44" fillId="51" borderId="114" xfId="0" quotePrefix="1" applyNumberFormat="1" applyFont="1" applyFill="1" applyBorder="1" applyAlignment="1">
      <alignment horizontal="center" vertical="center" shrinkToFit="1"/>
    </xf>
    <xf numFmtId="49" fontId="44" fillId="0" borderId="252" xfId="0" quotePrefix="1" applyNumberFormat="1" applyFont="1" applyFill="1" applyBorder="1" applyAlignment="1">
      <alignment horizontal="center" vertical="center" shrinkToFit="1"/>
    </xf>
    <xf numFmtId="49" fontId="44" fillId="0" borderId="62" xfId="0" quotePrefix="1" applyNumberFormat="1" applyFont="1" applyFill="1" applyBorder="1" applyAlignment="1">
      <alignment horizontal="center" vertical="center" shrinkToFit="1"/>
    </xf>
    <xf numFmtId="49" fontId="44" fillId="0" borderId="44" xfId="0" quotePrefix="1" applyNumberFormat="1" applyFont="1" applyFill="1" applyBorder="1" applyAlignment="1">
      <alignment horizontal="center" vertical="center" shrinkToFit="1"/>
    </xf>
    <xf numFmtId="177" fontId="160" fillId="0" borderId="254" xfId="0" applyNumberFormat="1" applyFont="1" applyFill="1" applyBorder="1" applyAlignment="1">
      <alignment horizontal="center" vertical="center" wrapText="1"/>
    </xf>
    <xf numFmtId="177" fontId="160" fillId="0" borderId="51" xfId="0" applyNumberFormat="1" applyFont="1" applyFill="1" applyBorder="1" applyAlignment="1">
      <alignment horizontal="center" vertical="center" wrapText="1"/>
    </xf>
    <xf numFmtId="177" fontId="160" fillId="0" borderId="13" xfId="0" applyNumberFormat="1" applyFont="1" applyFill="1" applyBorder="1" applyAlignment="1">
      <alignment horizontal="center" vertical="center" wrapText="1"/>
    </xf>
    <xf numFmtId="177" fontId="160" fillId="0" borderId="252" xfId="0" applyNumberFormat="1" applyFont="1" applyFill="1" applyBorder="1" applyAlignment="1">
      <alignment horizontal="center" vertical="center" wrapText="1"/>
    </xf>
    <xf numFmtId="177" fontId="160" fillId="0" borderId="62" xfId="0" applyNumberFormat="1" applyFont="1" applyFill="1" applyBorder="1" applyAlignment="1">
      <alignment horizontal="center" vertical="center" wrapText="1"/>
    </xf>
    <xf numFmtId="177" fontId="160" fillId="0" borderId="44" xfId="0" applyNumberFormat="1" applyFont="1" applyFill="1" applyBorder="1" applyAlignment="1">
      <alignment horizontal="center" vertical="center" wrapText="1"/>
    </xf>
    <xf numFmtId="177" fontId="44" fillId="49" borderId="254" xfId="0" quotePrefix="1" applyNumberFormat="1" applyFont="1" applyFill="1" applyBorder="1" applyAlignment="1">
      <alignment horizontal="center" vertical="center" wrapText="1"/>
    </xf>
    <xf numFmtId="177" fontId="44" fillId="49" borderId="51" xfId="0" quotePrefix="1" applyNumberFormat="1" applyFont="1" applyFill="1" applyBorder="1" applyAlignment="1">
      <alignment horizontal="center" vertical="center" wrapText="1"/>
    </xf>
    <xf numFmtId="177" fontId="44" fillId="49" borderId="13" xfId="0" quotePrefix="1" applyNumberFormat="1" applyFont="1" applyFill="1" applyBorder="1" applyAlignment="1">
      <alignment horizontal="center" vertical="center" wrapText="1"/>
    </xf>
    <xf numFmtId="177" fontId="160" fillId="49" borderId="252" xfId="0" applyNumberFormat="1" applyFont="1" applyFill="1" applyBorder="1" applyAlignment="1">
      <alignment horizontal="center" vertical="center" wrapText="1"/>
    </xf>
    <xf numFmtId="177" fontId="160" fillId="49" borderId="62" xfId="0" applyNumberFormat="1" applyFont="1" applyFill="1" applyBorder="1" applyAlignment="1">
      <alignment horizontal="center" vertical="center" wrapText="1"/>
    </xf>
    <xf numFmtId="177" fontId="160" fillId="49" borderId="44" xfId="0" applyNumberFormat="1" applyFont="1" applyFill="1" applyBorder="1" applyAlignment="1">
      <alignment horizontal="center" vertical="center" wrapText="1"/>
    </xf>
    <xf numFmtId="49" fontId="44" fillId="49" borderId="252" xfId="0" applyNumberFormat="1" applyFont="1" applyFill="1" applyBorder="1" applyAlignment="1">
      <alignment horizontal="center" vertical="center" wrapText="1"/>
    </xf>
    <xf numFmtId="49" fontId="44" fillId="49" borderId="62" xfId="0" applyNumberFormat="1" applyFont="1" applyFill="1" applyBorder="1" applyAlignment="1">
      <alignment horizontal="center" vertical="center" wrapText="1"/>
    </xf>
    <xf numFmtId="49" fontId="44" fillId="49" borderId="44" xfId="0" applyNumberFormat="1" applyFont="1" applyFill="1" applyBorder="1" applyAlignment="1">
      <alignment horizontal="center" vertical="center" wrapText="1"/>
    </xf>
    <xf numFmtId="177" fontId="44" fillId="49" borderId="253" xfId="0" quotePrefix="1" applyNumberFormat="1" applyFont="1" applyFill="1" applyBorder="1" applyAlignment="1">
      <alignment horizontal="center" vertical="center" wrapText="1"/>
    </xf>
    <xf numFmtId="177" fontId="44" fillId="49" borderId="61" xfId="0" quotePrefix="1" applyNumberFormat="1" applyFont="1" applyFill="1" applyBorder="1" applyAlignment="1">
      <alignment horizontal="center" vertical="center" wrapText="1"/>
    </xf>
    <xf numFmtId="177" fontId="44" fillId="49" borderId="14" xfId="0" quotePrefix="1" applyNumberFormat="1" applyFont="1" applyFill="1" applyBorder="1" applyAlignment="1">
      <alignment horizontal="center" vertical="center" wrapText="1"/>
    </xf>
    <xf numFmtId="177" fontId="44" fillId="49" borderId="206" xfId="0" applyNumberFormat="1" applyFont="1" applyFill="1" applyBorder="1" applyAlignment="1">
      <alignment horizontal="center" vertical="center"/>
    </xf>
    <xf numFmtId="177" fontId="44" fillId="49" borderId="109" xfId="0" applyNumberFormat="1" applyFont="1" applyFill="1" applyBorder="1" applyAlignment="1">
      <alignment horizontal="center" vertical="center"/>
    </xf>
    <xf numFmtId="177" fontId="44" fillId="49" borderId="313" xfId="0" applyNumberFormat="1" applyFont="1" applyFill="1" applyBorder="1" applyAlignment="1">
      <alignment horizontal="center" vertical="center"/>
    </xf>
    <xf numFmtId="177" fontId="44" fillId="49" borderId="253" xfId="0" applyNumberFormat="1" applyFont="1" applyFill="1" applyBorder="1" applyAlignment="1">
      <alignment horizontal="center" vertical="center"/>
    </xf>
    <xf numFmtId="177" fontId="44" fillId="49" borderId="61" xfId="0" applyNumberFormat="1" applyFont="1" applyFill="1" applyBorder="1" applyAlignment="1">
      <alignment horizontal="center" vertical="center"/>
    </xf>
    <xf numFmtId="177" fontId="44" fillId="49" borderId="14" xfId="0" applyNumberFormat="1" applyFont="1" applyFill="1" applyBorder="1" applyAlignment="1">
      <alignment horizontal="center" vertical="center"/>
    </xf>
    <xf numFmtId="49" fontId="44" fillId="0" borderId="252" xfId="0" applyNumberFormat="1" applyFont="1" applyFill="1" applyBorder="1" applyAlignment="1">
      <alignment horizontal="center" vertical="center" wrapText="1"/>
    </xf>
    <xf numFmtId="49" fontId="44" fillId="0" borderId="62" xfId="0" applyNumberFormat="1" applyFont="1" applyFill="1" applyBorder="1" applyAlignment="1">
      <alignment horizontal="center" vertical="center" wrapText="1"/>
    </xf>
    <xf numFmtId="49" fontId="44" fillId="0" borderId="44" xfId="0" applyNumberFormat="1" applyFont="1" applyFill="1" applyBorder="1" applyAlignment="1">
      <alignment horizontal="center" vertical="center" wrapText="1"/>
    </xf>
    <xf numFmtId="177" fontId="44" fillId="0" borderId="205" xfId="0" applyNumberFormat="1" applyFont="1" applyFill="1" applyBorder="1" applyAlignment="1">
      <alignment horizontal="center" vertical="center" wrapText="1"/>
    </xf>
    <xf numFmtId="177" fontId="44" fillId="0" borderId="496" xfId="0" applyNumberFormat="1" applyFont="1" applyFill="1" applyBorder="1" applyAlignment="1">
      <alignment horizontal="center" vertical="center" wrapText="1"/>
    </xf>
    <xf numFmtId="177" fontId="44" fillId="0" borderId="66" xfId="0" applyNumberFormat="1" applyFont="1" applyFill="1" applyBorder="1" applyAlignment="1">
      <alignment horizontal="center" vertical="center" wrapText="1"/>
    </xf>
    <xf numFmtId="177" fontId="44" fillId="0" borderId="0" xfId="0" applyNumberFormat="1" applyFont="1" applyFill="1" applyBorder="1" applyAlignment="1">
      <alignment horizontal="center" vertical="center" wrapText="1"/>
    </xf>
    <xf numFmtId="177" fontId="44" fillId="0" borderId="440" xfId="0" applyNumberFormat="1" applyFont="1" applyFill="1" applyBorder="1" applyAlignment="1">
      <alignment horizontal="center" vertical="center" wrapText="1"/>
    </xf>
    <xf numFmtId="177" fontId="44" fillId="0" borderId="436" xfId="0" applyNumberFormat="1" applyFont="1" applyFill="1" applyBorder="1" applyAlignment="1">
      <alignment horizontal="center" vertical="center" wrapText="1"/>
    </xf>
    <xf numFmtId="177" fontId="159" fillId="0" borderId="252" xfId="0" applyNumberFormat="1" applyFont="1" applyFill="1" applyBorder="1" applyAlignment="1">
      <alignment horizontal="center" vertical="center" wrapText="1"/>
    </xf>
    <xf numFmtId="177" fontId="159" fillId="0" borderId="62" xfId="0" applyNumberFormat="1" applyFont="1" applyFill="1" applyBorder="1" applyAlignment="1">
      <alignment horizontal="center" vertical="center" wrapText="1"/>
    </xf>
    <xf numFmtId="177" fontId="159" fillId="0" borderId="44" xfId="0" applyNumberFormat="1" applyFont="1" applyFill="1" applyBorder="1" applyAlignment="1">
      <alignment horizontal="center" vertical="center" wrapText="1"/>
    </xf>
    <xf numFmtId="177" fontId="44" fillId="49" borderId="205" xfId="0" applyNumberFormat="1" applyFont="1" applyFill="1" applyBorder="1" applyAlignment="1">
      <alignment horizontal="center" vertical="center" wrapText="1"/>
    </xf>
    <xf numFmtId="177" fontId="44" fillId="49" borderId="496" xfId="0" applyNumberFormat="1" applyFont="1" applyFill="1" applyBorder="1" applyAlignment="1">
      <alignment horizontal="center" vertical="center" wrapText="1"/>
    </xf>
    <xf numFmtId="177" fontId="44" fillId="49" borderId="462" xfId="0" applyNumberFormat="1" applyFont="1" applyFill="1" applyBorder="1" applyAlignment="1">
      <alignment horizontal="center" vertical="center" wrapText="1"/>
    </xf>
    <xf numFmtId="177" fontId="44" fillId="49" borderId="66" xfId="0" applyNumberFormat="1" applyFont="1" applyFill="1" applyBorder="1" applyAlignment="1">
      <alignment horizontal="center" vertical="center" wrapText="1"/>
    </xf>
    <xf numFmtId="177" fontId="44" fillId="49" borderId="0" xfId="0" applyNumberFormat="1" applyFont="1" applyFill="1" applyBorder="1" applyAlignment="1">
      <alignment horizontal="center" vertical="center" wrapText="1"/>
    </xf>
    <xf numFmtId="177" fontId="44" fillId="49" borderId="108" xfId="0" applyNumberFormat="1" applyFont="1" applyFill="1" applyBorder="1" applyAlignment="1">
      <alignment horizontal="center" vertical="center" wrapText="1"/>
    </xf>
    <xf numFmtId="177" fontId="44" fillId="49" borderId="440" xfId="0" applyNumberFormat="1" applyFont="1" applyFill="1" applyBorder="1" applyAlignment="1">
      <alignment horizontal="center" vertical="center" wrapText="1"/>
    </xf>
    <xf numFmtId="177" fontId="44" fillId="49" borderId="436" xfId="0" applyNumberFormat="1" applyFont="1" applyFill="1" applyBorder="1" applyAlignment="1">
      <alignment horizontal="center" vertical="center" wrapText="1"/>
    </xf>
    <xf numFmtId="177" fontId="44" fillId="49" borderId="438" xfId="0" applyNumberFormat="1" applyFont="1" applyFill="1" applyBorder="1" applyAlignment="1">
      <alignment horizontal="center" vertical="center" wrapText="1"/>
    </xf>
    <xf numFmtId="177" fontId="44" fillId="0" borderId="253" xfId="0" quotePrefix="1" applyNumberFormat="1" applyFont="1" applyFill="1" applyBorder="1" applyAlignment="1">
      <alignment horizontal="center" vertical="center" wrapText="1"/>
    </xf>
    <xf numFmtId="177" fontId="44" fillId="0" borderId="61" xfId="0" quotePrefix="1" applyNumberFormat="1" applyFont="1" applyFill="1" applyBorder="1" applyAlignment="1">
      <alignment horizontal="center" vertical="center" wrapText="1"/>
    </xf>
    <xf numFmtId="177" fontId="44" fillId="0" borderId="14" xfId="0" quotePrefix="1" applyNumberFormat="1" applyFont="1" applyFill="1" applyBorder="1" applyAlignment="1">
      <alignment horizontal="center" vertical="center" wrapText="1"/>
    </xf>
    <xf numFmtId="177" fontId="44" fillId="0" borderId="254" xfId="0" quotePrefix="1" applyNumberFormat="1" applyFont="1" applyFill="1" applyBorder="1" applyAlignment="1">
      <alignment horizontal="center" vertical="center" wrapText="1"/>
    </xf>
    <xf numFmtId="177" fontId="44" fillId="0" borderId="51" xfId="0" quotePrefix="1" applyNumberFormat="1" applyFont="1" applyFill="1" applyBorder="1" applyAlignment="1">
      <alignment horizontal="center" vertical="center" wrapText="1"/>
    </xf>
    <xf numFmtId="177" fontId="44" fillId="0" borderId="13" xfId="0" quotePrefix="1" applyNumberFormat="1" applyFont="1" applyFill="1" applyBorder="1" applyAlignment="1">
      <alignment horizontal="center" vertical="center" wrapText="1"/>
    </xf>
    <xf numFmtId="177" fontId="160" fillId="51" borderId="254" xfId="0" applyNumberFormat="1" applyFont="1" applyFill="1" applyBorder="1" applyAlignment="1">
      <alignment horizontal="center" vertical="center"/>
    </xf>
    <xf numFmtId="177" fontId="160" fillId="51" borderId="51" xfId="0" applyNumberFormat="1" applyFont="1" applyFill="1" applyBorder="1" applyAlignment="1">
      <alignment horizontal="center" vertical="center"/>
    </xf>
    <xf numFmtId="177" fontId="160" fillId="51" borderId="13" xfId="0" applyNumberFormat="1" applyFont="1" applyFill="1" applyBorder="1" applyAlignment="1">
      <alignment horizontal="center" vertical="center"/>
    </xf>
    <xf numFmtId="177" fontId="160" fillId="51" borderId="255" xfId="0" applyNumberFormat="1" applyFont="1" applyFill="1" applyBorder="1" applyAlignment="1">
      <alignment horizontal="center" vertical="center"/>
    </xf>
    <xf numFmtId="177" fontId="160" fillId="51" borderId="52" xfId="0" applyNumberFormat="1" applyFont="1" applyFill="1" applyBorder="1" applyAlignment="1">
      <alignment horizontal="center" vertical="center"/>
    </xf>
    <xf numFmtId="177" fontId="160" fillId="51" borderId="53" xfId="0" applyNumberFormat="1" applyFont="1" applyFill="1" applyBorder="1" applyAlignment="1">
      <alignment horizontal="center" vertical="center"/>
    </xf>
    <xf numFmtId="177" fontId="160" fillId="51" borderId="206" xfId="0" applyNumberFormat="1" applyFont="1" applyFill="1" applyBorder="1" applyAlignment="1">
      <alignment horizontal="center" vertical="center"/>
    </xf>
    <xf numFmtId="177" fontId="160" fillId="51" borderId="109" xfId="0" applyNumberFormat="1" applyFont="1" applyFill="1" applyBorder="1" applyAlignment="1">
      <alignment horizontal="center" vertical="center"/>
    </xf>
    <xf numFmtId="177" fontId="160" fillId="51" borderId="313" xfId="0" applyNumberFormat="1" applyFont="1" applyFill="1" applyBorder="1" applyAlignment="1">
      <alignment horizontal="center" vertical="center"/>
    </xf>
    <xf numFmtId="177" fontId="329" fillId="51" borderId="254" xfId="0" applyNumberFormat="1" applyFont="1" applyFill="1" applyBorder="1" applyAlignment="1">
      <alignment horizontal="center" vertical="center" wrapText="1"/>
    </xf>
    <xf numFmtId="177" fontId="329" fillId="51" borderId="51" xfId="0" applyNumberFormat="1" applyFont="1" applyFill="1" applyBorder="1" applyAlignment="1">
      <alignment horizontal="center" vertical="center" wrapText="1"/>
    </xf>
    <xf numFmtId="177" fontId="329" fillId="51" borderId="13" xfId="0" applyNumberFormat="1" applyFont="1" applyFill="1" applyBorder="1" applyAlignment="1">
      <alignment horizontal="center" vertical="center" wrapText="1"/>
    </xf>
    <xf numFmtId="0" fontId="40" fillId="24" borderId="496" xfId="0" applyFont="1" applyFill="1" applyBorder="1" applyAlignment="1">
      <alignment horizontal="center" vertical="center"/>
    </xf>
    <xf numFmtId="0" fontId="40" fillId="24" borderId="56" xfId="0" applyFont="1" applyFill="1" applyBorder="1" applyAlignment="1">
      <alignment horizontal="center" vertical="center"/>
    </xf>
    <xf numFmtId="0" fontId="40" fillId="24" borderId="462" xfId="0" applyFont="1" applyFill="1" applyBorder="1" applyAlignment="1">
      <alignment horizontal="center" vertical="center" shrinkToFit="1"/>
    </xf>
    <xf numFmtId="0" fontId="40" fillId="24" borderId="133" xfId="0" applyFont="1" applyFill="1" applyBorder="1" applyAlignment="1">
      <alignment horizontal="center" vertical="center" shrinkToFit="1"/>
    </xf>
    <xf numFmtId="0" fontId="40" fillId="24" borderId="106" xfId="0" applyFont="1" applyFill="1" applyBorder="1" applyAlignment="1">
      <alignment horizontal="center" vertical="center" shrinkToFit="1"/>
    </xf>
    <xf numFmtId="0" fontId="40" fillId="24" borderId="56" xfId="0" applyFont="1" applyFill="1" applyBorder="1" applyAlignment="1">
      <alignment horizontal="center" vertical="center" shrinkToFit="1"/>
    </xf>
    <xf numFmtId="0" fontId="40" fillId="24" borderId="107" xfId="0" applyFont="1" applyFill="1" applyBorder="1" applyAlignment="1">
      <alignment horizontal="center" vertical="center" shrinkToFit="1"/>
    </xf>
    <xf numFmtId="177" fontId="44" fillId="49" borderId="255" xfId="0" applyNumberFormat="1" applyFont="1" applyFill="1" applyBorder="1" applyAlignment="1">
      <alignment horizontal="center" vertical="center"/>
    </xf>
    <xf numFmtId="177" fontId="44" fillId="49" borderId="52" xfId="0" applyNumberFormat="1" applyFont="1" applyFill="1" applyBorder="1" applyAlignment="1">
      <alignment horizontal="center" vertical="center"/>
    </xf>
    <xf numFmtId="177" fontId="44" fillId="49" borderId="53" xfId="0" applyNumberFormat="1" applyFont="1" applyFill="1" applyBorder="1" applyAlignment="1">
      <alignment horizontal="center" vertical="center"/>
    </xf>
    <xf numFmtId="0" fontId="40" fillId="24" borderId="456" xfId="0" applyFont="1" applyFill="1" applyBorder="1" applyAlignment="1">
      <alignment horizontal="center" vertical="center" shrinkToFit="1"/>
    </xf>
    <xf numFmtId="0" fontId="40" fillId="24" borderId="134" xfId="0" applyFont="1" applyFill="1" applyBorder="1" applyAlignment="1">
      <alignment horizontal="center" vertical="center" shrinkToFit="1"/>
    </xf>
    <xf numFmtId="177" fontId="160" fillId="51" borderId="205" xfId="0" applyNumberFormat="1" applyFont="1" applyFill="1" applyBorder="1" applyAlignment="1">
      <alignment horizontal="center" vertical="center"/>
    </xf>
    <xf numFmtId="177" fontId="160" fillId="51" borderId="496" xfId="0" applyNumberFormat="1" applyFont="1" applyFill="1" applyBorder="1" applyAlignment="1">
      <alignment horizontal="center" vertical="center"/>
    </xf>
    <xf numFmtId="177" fontId="160" fillId="51" borderId="462" xfId="0" applyNumberFormat="1" applyFont="1" applyFill="1" applyBorder="1" applyAlignment="1">
      <alignment horizontal="center" vertical="center"/>
    </xf>
    <xf numFmtId="177" fontId="160" fillId="51" borderId="121" xfId="0" applyNumberFormat="1" applyFont="1" applyFill="1" applyBorder="1" applyAlignment="1">
      <alignment horizontal="center" vertical="center"/>
    </xf>
    <xf numFmtId="177" fontId="160" fillId="51" borderId="122" xfId="0" applyNumberFormat="1" applyFont="1" applyFill="1" applyBorder="1" applyAlignment="1">
      <alignment horizontal="center" vertical="center"/>
    </xf>
    <xf numFmtId="177" fontId="160" fillId="51" borderId="123" xfId="0" applyNumberFormat="1" applyFont="1" applyFill="1" applyBorder="1" applyAlignment="1">
      <alignment horizontal="center" vertical="center"/>
    </xf>
    <xf numFmtId="177" fontId="160" fillId="0" borderId="206" xfId="0" applyNumberFormat="1" applyFont="1" applyFill="1" applyBorder="1" applyAlignment="1">
      <alignment horizontal="center" vertical="center"/>
    </xf>
    <xf numFmtId="177" fontId="160" fillId="0" borderId="109" xfId="0" applyNumberFormat="1" applyFont="1" applyFill="1" applyBorder="1" applyAlignment="1">
      <alignment horizontal="center" vertical="center"/>
    </xf>
    <xf numFmtId="177" fontId="160" fillId="0" borderId="313" xfId="0" applyNumberFormat="1" applyFont="1" applyFill="1" applyBorder="1" applyAlignment="1">
      <alignment horizontal="center" vertical="center"/>
    </xf>
    <xf numFmtId="177" fontId="160" fillId="0" borderId="253" xfId="0" applyNumberFormat="1" applyFont="1" applyFill="1" applyBorder="1" applyAlignment="1">
      <alignment horizontal="center" vertical="center"/>
    </xf>
    <xf numFmtId="177" fontId="160" fillId="0" borderId="61" xfId="0" applyNumberFormat="1" applyFont="1" applyFill="1" applyBorder="1" applyAlignment="1">
      <alignment horizontal="center" vertical="center"/>
    </xf>
    <xf numFmtId="177" fontId="160" fillId="0" borderId="14" xfId="0" applyNumberFormat="1" applyFont="1" applyFill="1" applyBorder="1" applyAlignment="1">
      <alignment horizontal="center" vertical="center"/>
    </xf>
    <xf numFmtId="177" fontId="160" fillId="0" borderId="254" xfId="0" applyNumberFormat="1" applyFont="1" applyFill="1" applyBorder="1" applyAlignment="1">
      <alignment horizontal="center" vertical="center"/>
    </xf>
    <xf numFmtId="177" fontId="160" fillId="0" borderId="51" xfId="0" applyNumberFormat="1" applyFont="1" applyFill="1" applyBorder="1" applyAlignment="1">
      <alignment horizontal="center" vertical="center"/>
    </xf>
    <xf numFmtId="177" fontId="160" fillId="0" borderId="13" xfId="0" applyNumberFormat="1" applyFont="1" applyFill="1" applyBorder="1" applyAlignment="1">
      <alignment horizontal="center" vertical="center"/>
    </xf>
    <xf numFmtId="177" fontId="160" fillId="0" borderId="205" xfId="0" applyNumberFormat="1" applyFont="1" applyFill="1" applyBorder="1" applyAlignment="1">
      <alignment horizontal="center" vertical="center" wrapText="1"/>
    </xf>
    <xf numFmtId="177" fontId="160" fillId="0" borderId="496" xfId="0" applyNumberFormat="1" applyFont="1" applyFill="1" applyBorder="1" applyAlignment="1">
      <alignment horizontal="center" vertical="center" wrapText="1"/>
    </xf>
    <xf numFmtId="177" fontId="160" fillId="0" borderId="462" xfId="0" applyNumberFormat="1" applyFont="1" applyFill="1" applyBorder="1" applyAlignment="1">
      <alignment horizontal="center" vertical="center" wrapText="1"/>
    </xf>
    <xf numFmtId="177" fontId="160" fillId="0" borderId="66" xfId="0" applyNumberFormat="1" applyFont="1" applyFill="1" applyBorder="1" applyAlignment="1">
      <alignment horizontal="center" vertical="center" wrapText="1"/>
    </xf>
    <xf numFmtId="177" fontId="160" fillId="0" borderId="0" xfId="0" applyNumberFormat="1" applyFont="1" applyFill="1" applyBorder="1" applyAlignment="1">
      <alignment horizontal="center" vertical="center" wrapText="1"/>
    </xf>
    <xf numFmtId="177" fontId="160" fillId="0" borderId="108" xfId="0" applyNumberFormat="1" applyFont="1" applyFill="1" applyBorder="1" applyAlignment="1">
      <alignment horizontal="center" vertical="center" wrapText="1"/>
    </xf>
    <xf numFmtId="177" fontId="160" fillId="0" borderId="440" xfId="0" applyNumberFormat="1" applyFont="1" applyFill="1" applyBorder="1" applyAlignment="1">
      <alignment horizontal="center" vertical="center" wrapText="1"/>
    </xf>
    <xf numFmtId="177" fontId="160" fillId="0" borderId="436" xfId="0" applyNumberFormat="1" applyFont="1" applyFill="1" applyBorder="1" applyAlignment="1">
      <alignment horizontal="center" vertical="center" wrapText="1"/>
    </xf>
    <xf numFmtId="177" fontId="160" fillId="0" borderId="438" xfId="0" applyNumberFormat="1" applyFont="1" applyFill="1" applyBorder="1" applyAlignment="1">
      <alignment horizontal="center" vertical="center" wrapText="1"/>
    </xf>
    <xf numFmtId="177" fontId="196" fillId="51" borderId="205" xfId="0" applyNumberFormat="1" applyFont="1" applyFill="1" applyBorder="1" applyAlignment="1">
      <alignment horizontal="center" vertical="center"/>
    </xf>
    <xf numFmtId="177" fontId="196" fillId="51" borderId="496" xfId="0" applyNumberFormat="1" applyFont="1" applyFill="1" applyBorder="1" applyAlignment="1">
      <alignment horizontal="center" vertical="center"/>
    </xf>
    <xf numFmtId="177" fontId="196" fillId="51" borderId="462" xfId="0" applyNumberFormat="1" applyFont="1" applyFill="1" applyBorder="1" applyAlignment="1">
      <alignment horizontal="center" vertical="center"/>
    </xf>
    <xf numFmtId="177" fontId="196" fillId="51" borderId="121" xfId="0" applyNumberFormat="1" applyFont="1" applyFill="1" applyBorder="1" applyAlignment="1">
      <alignment horizontal="center" vertical="center"/>
    </xf>
    <xf numFmtId="177" fontId="196" fillId="51" borderId="122" xfId="0" applyNumberFormat="1" applyFont="1" applyFill="1" applyBorder="1" applyAlignment="1">
      <alignment horizontal="center" vertical="center"/>
    </xf>
    <xf numFmtId="177" fontId="196" fillId="51" borderId="123" xfId="0" applyNumberFormat="1" applyFont="1" applyFill="1" applyBorder="1" applyAlignment="1">
      <alignment horizontal="center" vertical="center"/>
    </xf>
    <xf numFmtId="0" fontId="40" fillId="24" borderId="255" xfId="0" applyFont="1" applyFill="1" applyBorder="1" applyAlignment="1">
      <alignment horizontal="center" vertical="center" shrinkToFit="1"/>
    </xf>
    <xf numFmtId="0" fontId="40" fillId="24" borderId="135" xfId="0" applyFont="1" applyFill="1" applyBorder="1" applyAlignment="1">
      <alignment horizontal="center" vertical="center" shrinkToFit="1"/>
    </xf>
    <xf numFmtId="0" fontId="40" fillId="24" borderId="101" xfId="0" applyFont="1" applyFill="1" applyBorder="1" applyAlignment="1">
      <alignment horizontal="center" vertical="center" shrinkToFit="1"/>
    </xf>
    <xf numFmtId="177" fontId="160" fillId="0" borderId="255" xfId="0" applyNumberFormat="1" applyFont="1" applyFill="1" applyBorder="1" applyAlignment="1">
      <alignment horizontal="center" vertical="center"/>
    </xf>
    <xf numFmtId="177" fontId="160" fillId="0" borderId="52" xfId="0" applyNumberFormat="1" applyFont="1" applyFill="1" applyBorder="1" applyAlignment="1">
      <alignment horizontal="center" vertical="center"/>
    </xf>
    <xf numFmtId="177" fontId="160" fillId="0" borderId="53" xfId="0" applyNumberFormat="1" applyFont="1" applyFill="1" applyBorder="1" applyAlignment="1">
      <alignment horizontal="center" vertical="center"/>
    </xf>
    <xf numFmtId="177" fontId="196" fillId="49" borderId="253" xfId="0" applyNumberFormat="1" applyFont="1" applyFill="1" applyBorder="1" applyAlignment="1">
      <alignment horizontal="center" vertical="center" wrapText="1"/>
    </xf>
    <xf numFmtId="177" fontId="196" fillId="49" borderId="61" xfId="0" applyNumberFormat="1" applyFont="1" applyFill="1" applyBorder="1" applyAlignment="1">
      <alignment horizontal="center" vertical="center" wrapText="1"/>
    </xf>
    <xf numFmtId="177" fontId="196" fillId="49" borderId="14" xfId="0" applyNumberFormat="1" applyFont="1" applyFill="1" applyBorder="1" applyAlignment="1">
      <alignment horizontal="center" vertical="center" wrapText="1"/>
    </xf>
    <xf numFmtId="177" fontId="196" fillId="49" borderId="254" xfId="0" applyNumberFormat="1" applyFont="1" applyFill="1" applyBorder="1" applyAlignment="1">
      <alignment horizontal="center" vertical="center" wrapText="1"/>
    </xf>
    <xf numFmtId="177" fontId="196" fillId="49" borderId="51" xfId="0" applyNumberFormat="1" applyFont="1" applyFill="1" applyBorder="1" applyAlignment="1">
      <alignment horizontal="center" vertical="center" wrapText="1"/>
    </xf>
    <xf numFmtId="177" fontId="196" fillId="49" borderId="13" xfId="0" applyNumberFormat="1" applyFont="1" applyFill="1" applyBorder="1" applyAlignment="1">
      <alignment horizontal="center" vertical="center" wrapText="1"/>
    </xf>
    <xf numFmtId="49" fontId="196" fillId="49" borderId="252" xfId="0" applyNumberFormat="1" applyFont="1" applyFill="1" applyBorder="1" applyAlignment="1">
      <alignment horizontal="center" vertical="center" wrapText="1"/>
    </xf>
    <xf numFmtId="49" fontId="196" fillId="49" borderId="62" xfId="0" applyNumberFormat="1" applyFont="1" applyFill="1" applyBorder="1" applyAlignment="1">
      <alignment horizontal="center" vertical="center" wrapText="1"/>
    </xf>
    <xf numFmtId="49" fontId="196" fillId="49" borderId="44" xfId="0" applyNumberFormat="1" applyFont="1" applyFill="1" applyBorder="1" applyAlignment="1">
      <alignment horizontal="center" vertical="center" wrapText="1"/>
    </xf>
    <xf numFmtId="177" fontId="196" fillId="49" borderId="205" xfId="0" applyNumberFormat="1" applyFont="1" applyFill="1" applyBorder="1" applyAlignment="1">
      <alignment horizontal="center" vertical="center" wrapText="1"/>
    </xf>
    <xf numFmtId="177" fontId="196" fillId="49" borderId="496" xfId="0" applyNumberFormat="1" applyFont="1" applyFill="1" applyBorder="1" applyAlignment="1">
      <alignment horizontal="center" vertical="center" wrapText="1"/>
    </xf>
    <xf numFmtId="177" fontId="196" fillId="49" borderId="462" xfId="0" applyNumberFormat="1" applyFont="1" applyFill="1" applyBorder="1" applyAlignment="1">
      <alignment horizontal="center" vertical="center" wrapText="1"/>
    </xf>
    <xf numFmtId="177" fontId="196" fillId="49" borderId="66" xfId="0" applyNumberFormat="1" applyFont="1" applyFill="1" applyBorder="1" applyAlignment="1">
      <alignment horizontal="center" vertical="center" wrapText="1"/>
    </xf>
    <xf numFmtId="177" fontId="196" fillId="49" borderId="0" xfId="0" applyNumberFormat="1" applyFont="1" applyFill="1" applyBorder="1" applyAlignment="1">
      <alignment horizontal="center" vertical="center" wrapText="1"/>
    </xf>
    <xf numFmtId="177" fontId="196" fillId="49" borderId="108" xfId="0" applyNumberFormat="1" applyFont="1" applyFill="1" applyBorder="1" applyAlignment="1">
      <alignment horizontal="center" vertical="center" wrapText="1"/>
    </xf>
    <xf numFmtId="177" fontId="196" fillId="49" borderId="440" xfId="0" applyNumberFormat="1" applyFont="1" applyFill="1" applyBorder="1" applyAlignment="1">
      <alignment horizontal="center" vertical="center" wrapText="1"/>
    </xf>
    <xf numFmtId="177" fontId="196" fillId="49" borderId="436" xfId="0" applyNumberFormat="1" applyFont="1" applyFill="1" applyBorder="1" applyAlignment="1">
      <alignment horizontal="center" vertical="center" wrapText="1"/>
    </xf>
    <xf numFmtId="177" fontId="196" fillId="49" borderId="438" xfId="0" applyNumberFormat="1" applyFont="1" applyFill="1" applyBorder="1" applyAlignment="1">
      <alignment horizontal="center" vertical="center" wrapText="1"/>
    </xf>
    <xf numFmtId="49" fontId="160" fillId="0" borderId="252" xfId="0" applyNumberFormat="1" applyFont="1" applyFill="1" applyBorder="1" applyAlignment="1">
      <alignment horizontal="center" vertical="center" wrapText="1"/>
    </xf>
    <xf numFmtId="49" fontId="160" fillId="0" borderId="62" xfId="0" applyNumberFormat="1" applyFont="1" applyFill="1" applyBorder="1" applyAlignment="1">
      <alignment horizontal="center" vertical="center" wrapText="1"/>
    </xf>
    <xf numFmtId="49" fontId="160" fillId="0" borderId="44" xfId="0" applyNumberFormat="1" applyFont="1" applyFill="1" applyBorder="1" applyAlignment="1">
      <alignment horizontal="center" vertical="center" wrapText="1"/>
    </xf>
    <xf numFmtId="177" fontId="196" fillId="51" borderId="253" xfId="0" applyNumberFormat="1" applyFont="1" applyFill="1" applyBorder="1" applyAlignment="1">
      <alignment horizontal="center" vertical="center" wrapText="1"/>
    </xf>
    <xf numFmtId="177" fontId="196" fillId="51" borderId="61" xfId="0" applyNumberFormat="1" applyFont="1" applyFill="1" applyBorder="1" applyAlignment="1">
      <alignment horizontal="center" vertical="center" wrapText="1"/>
    </xf>
    <xf numFmtId="177" fontId="196" fillId="51" borderId="14" xfId="0" applyNumberFormat="1" applyFont="1" applyFill="1" applyBorder="1" applyAlignment="1">
      <alignment horizontal="center" vertical="center" wrapText="1"/>
    </xf>
    <xf numFmtId="177" fontId="196" fillId="51" borderId="254" xfId="0" applyNumberFormat="1" applyFont="1" applyFill="1" applyBorder="1" applyAlignment="1">
      <alignment horizontal="center" vertical="center" wrapText="1"/>
    </xf>
    <xf numFmtId="177" fontId="196" fillId="51" borderId="51" xfId="0" applyNumberFormat="1" applyFont="1" applyFill="1" applyBorder="1" applyAlignment="1">
      <alignment horizontal="center" vertical="center" wrapText="1"/>
    </xf>
    <xf numFmtId="177" fontId="196" fillId="51" borderId="13" xfId="0" applyNumberFormat="1" applyFont="1" applyFill="1" applyBorder="1" applyAlignment="1">
      <alignment horizontal="center" vertical="center" wrapText="1"/>
    </xf>
    <xf numFmtId="49" fontId="196" fillId="51" borderId="252" xfId="0" applyNumberFormat="1" applyFont="1" applyFill="1" applyBorder="1" applyAlignment="1">
      <alignment horizontal="center" vertical="center" wrapText="1"/>
    </xf>
    <xf numFmtId="49" fontId="196" fillId="51" borderId="62" xfId="0" applyNumberFormat="1" applyFont="1" applyFill="1" applyBorder="1" applyAlignment="1">
      <alignment horizontal="center" vertical="center" wrapText="1"/>
    </xf>
    <xf numFmtId="49" fontId="196" fillId="51" borderId="44" xfId="0" applyNumberFormat="1" applyFont="1" applyFill="1" applyBorder="1" applyAlignment="1">
      <alignment horizontal="center" vertical="center" wrapText="1"/>
    </xf>
    <xf numFmtId="49" fontId="329" fillId="51" borderId="252" xfId="0" applyNumberFormat="1" applyFont="1" applyFill="1" applyBorder="1" applyAlignment="1">
      <alignment horizontal="center" vertical="center" wrapText="1"/>
    </xf>
    <xf numFmtId="49" fontId="329" fillId="51" borderId="62" xfId="0" applyNumberFormat="1" applyFont="1" applyFill="1" applyBorder="1" applyAlignment="1">
      <alignment horizontal="center" vertical="center" wrapText="1"/>
    </xf>
    <xf numFmtId="49" fontId="329" fillId="51" borderId="44" xfId="0" applyNumberFormat="1" applyFont="1" applyFill="1" applyBorder="1" applyAlignment="1">
      <alignment horizontal="center" vertical="center" wrapText="1"/>
    </xf>
    <xf numFmtId="177" fontId="147" fillId="0" borderId="63" xfId="0" quotePrefix="1" applyNumberFormat="1" applyFont="1" applyBorder="1" applyAlignment="1">
      <alignment horizontal="center" vertical="center" wrapText="1"/>
    </xf>
    <xf numFmtId="177" fontId="147" fillId="0" borderId="316" xfId="0" quotePrefix="1" applyNumberFormat="1" applyFont="1" applyBorder="1" applyAlignment="1">
      <alignment horizontal="center" vertical="center" wrapText="1"/>
    </xf>
    <xf numFmtId="0" fontId="40" fillId="24" borderId="439" xfId="0" applyFont="1" applyFill="1" applyBorder="1" applyAlignment="1">
      <alignment horizontal="center"/>
    </xf>
    <xf numFmtId="0" fontId="40" fillId="24" borderId="438" xfId="0" applyFont="1" applyFill="1" applyBorder="1" applyAlignment="1">
      <alignment horizontal="center"/>
    </xf>
    <xf numFmtId="0" fontId="40" fillId="24" borderId="507" xfId="0" applyFont="1" applyFill="1" applyBorder="1" applyAlignment="1">
      <alignment horizontal="center"/>
    </xf>
    <xf numFmtId="0" fontId="40" fillId="24" borderId="251" xfId="0" applyFont="1" applyFill="1" applyBorder="1" applyAlignment="1">
      <alignment horizontal="center"/>
    </xf>
    <xf numFmtId="0" fontId="40" fillId="24" borderId="132" xfId="0" applyFont="1" applyFill="1" applyBorder="1" applyAlignment="1">
      <alignment horizontal="center" vertical="center"/>
    </xf>
    <xf numFmtId="0" fontId="52" fillId="0" borderId="336" xfId="0" applyFont="1" applyBorder="1" applyAlignment="1">
      <alignment horizontal="center" vertical="center" wrapText="1"/>
    </xf>
    <xf numFmtId="0" fontId="52" fillId="0" borderId="330" xfId="0" applyFont="1" applyBorder="1" applyAlignment="1">
      <alignment horizontal="center" vertical="center" wrapText="1"/>
    </xf>
    <xf numFmtId="0" fontId="52" fillId="0" borderId="336" xfId="0" applyFont="1" applyBorder="1" applyAlignment="1">
      <alignment horizontal="center" vertical="center"/>
    </xf>
    <xf numFmtId="0" fontId="52" fillId="0" borderId="330" xfId="0" applyFont="1" applyBorder="1" applyAlignment="1">
      <alignment horizontal="center" vertical="center"/>
    </xf>
    <xf numFmtId="177" fontId="199" fillId="51" borderId="338" xfId="0" applyNumberFormat="1" applyFont="1" applyFill="1" applyBorder="1" applyAlignment="1">
      <alignment horizontal="center" vertical="center"/>
    </xf>
    <xf numFmtId="177" fontId="199" fillId="51" borderId="22" xfId="0" applyNumberFormat="1" applyFont="1" applyFill="1" applyBorder="1" applyAlignment="1">
      <alignment horizontal="center" vertical="center"/>
    </xf>
    <xf numFmtId="177" fontId="199" fillId="51" borderId="187" xfId="0" applyNumberFormat="1" applyFont="1" applyFill="1" applyBorder="1" applyAlignment="1">
      <alignment horizontal="center" vertical="center"/>
    </xf>
    <xf numFmtId="177" fontId="147" fillId="0" borderId="0" xfId="0" applyNumberFormat="1" applyFont="1" applyAlignment="1">
      <alignment horizontal="center" vertical="center" wrapText="1"/>
    </xf>
    <xf numFmtId="177" fontId="147" fillId="0" borderId="324" xfId="0" applyNumberFormat="1" applyFont="1" applyBorder="1" applyAlignment="1">
      <alignment horizontal="center" vertical="center" wrapText="1"/>
    </xf>
    <xf numFmtId="177" fontId="44" fillId="51" borderId="336" xfId="0" applyNumberFormat="1" applyFont="1" applyFill="1" applyBorder="1" applyAlignment="1">
      <alignment horizontal="center" vertical="center"/>
    </xf>
    <xf numFmtId="177" fontId="44" fillId="51" borderId="34" xfId="0" applyNumberFormat="1" applyFont="1" applyFill="1" applyBorder="1" applyAlignment="1">
      <alignment horizontal="center" vertical="center"/>
    </xf>
    <xf numFmtId="177" fontId="44" fillId="51" borderId="186" xfId="0" applyNumberFormat="1" applyFont="1" applyFill="1" applyBorder="1" applyAlignment="1">
      <alignment horizontal="center" vertical="center"/>
    </xf>
    <xf numFmtId="177" fontId="44" fillId="51" borderId="184" xfId="0" applyNumberFormat="1" applyFont="1" applyFill="1" applyBorder="1" applyAlignment="1">
      <alignment horizontal="center" vertical="center" wrapText="1"/>
    </xf>
    <xf numFmtId="177" fontId="44" fillId="51" borderId="255" xfId="0" applyNumberFormat="1" applyFont="1" applyFill="1" applyBorder="1" applyAlignment="1">
      <alignment horizontal="center" vertical="center" wrapText="1"/>
    </xf>
    <xf numFmtId="177" fontId="44" fillId="51" borderId="52" xfId="0" applyNumberFormat="1" applyFont="1" applyFill="1" applyBorder="1" applyAlignment="1">
      <alignment horizontal="center" vertical="center" wrapText="1"/>
    </xf>
    <xf numFmtId="177" fontId="44" fillId="51" borderId="135" xfId="0" applyNumberFormat="1" applyFont="1" applyFill="1" applyBorder="1" applyAlignment="1">
      <alignment horizontal="center" vertical="center" wrapText="1"/>
    </xf>
    <xf numFmtId="177" fontId="44" fillId="51" borderId="340" xfId="0" applyNumberFormat="1" applyFont="1" applyFill="1" applyBorder="1" applyAlignment="1">
      <alignment horizontal="center" vertical="center" wrapText="1"/>
    </xf>
    <xf numFmtId="177" fontId="44" fillId="51" borderId="63" xfId="0" applyNumberFormat="1" applyFont="1" applyFill="1" applyBorder="1" applyAlignment="1">
      <alignment horizontal="center" vertical="center" wrapText="1"/>
    </xf>
    <xf numFmtId="177" fontId="44" fillId="51" borderId="134" xfId="0" applyNumberFormat="1" applyFont="1" applyFill="1" applyBorder="1" applyAlignment="1">
      <alignment horizontal="center" vertical="center" wrapText="1"/>
    </xf>
    <xf numFmtId="177" fontId="147" fillId="0" borderId="255" xfId="0" applyNumberFormat="1" applyFont="1" applyBorder="1" applyAlignment="1">
      <alignment horizontal="center" vertical="center" wrapText="1"/>
    </xf>
    <xf numFmtId="177" fontId="147" fillId="0" borderId="52" xfId="0" applyNumberFormat="1" applyFont="1" applyBorder="1" applyAlignment="1">
      <alignment horizontal="center" vertical="center" wrapText="1"/>
    </xf>
    <xf numFmtId="177" fontId="147" fillId="0" borderId="53" xfId="0" applyNumberFormat="1" applyFont="1" applyBorder="1" applyAlignment="1">
      <alignment horizontal="center" vertical="center" wrapText="1"/>
    </xf>
    <xf numFmtId="0" fontId="41" fillId="51" borderId="203" xfId="0" applyFont="1" applyFill="1" applyBorder="1" applyAlignment="1">
      <alignment horizontal="center" vertical="center" shrinkToFit="1"/>
    </xf>
    <xf numFmtId="0" fontId="41" fillId="51" borderId="98" xfId="0" applyFont="1" applyFill="1" applyBorder="1" applyAlignment="1">
      <alignment horizontal="center" vertical="center" shrinkToFit="1"/>
    </xf>
    <xf numFmtId="0" fontId="41" fillId="51" borderId="132" xfId="0" applyFont="1" applyFill="1" applyBorder="1" applyAlignment="1">
      <alignment horizontal="center" vertical="center" shrinkToFit="1"/>
    </xf>
    <xf numFmtId="49" fontId="87" fillId="51" borderId="255" xfId="0" applyNumberFormat="1" applyFont="1" applyFill="1" applyBorder="1" applyAlignment="1">
      <alignment horizontal="center" vertical="center" shrinkToFit="1"/>
    </xf>
    <xf numFmtId="49" fontId="87" fillId="51" borderId="52" xfId="0" applyNumberFormat="1" applyFont="1" applyFill="1" applyBorder="1" applyAlignment="1">
      <alignment horizontal="center" vertical="center" shrinkToFit="1"/>
    </xf>
    <xf numFmtId="49" fontId="87" fillId="51" borderId="135" xfId="0" applyNumberFormat="1" applyFont="1" applyFill="1" applyBorder="1" applyAlignment="1">
      <alignment horizontal="center" vertical="center" shrinkToFit="1"/>
    </xf>
    <xf numFmtId="49" fontId="87" fillId="0" borderId="255" xfId="0" quotePrefix="1" applyNumberFormat="1" applyFont="1" applyBorder="1" applyAlignment="1">
      <alignment horizontal="center" vertical="center" shrinkToFit="1"/>
    </xf>
    <xf numFmtId="49" fontId="87" fillId="0" borderId="52" xfId="0" quotePrefix="1" applyNumberFormat="1" applyFont="1" applyBorder="1" applyAlignment="1">
      <alignment horizontal="center" vertical="center" shrinkToFit="1"/>
    </xf>
    <xf numFmtId="49" fontId="87" fillId="0" borderId="53" xfId="0" quotePrefix="1" applyNumberFormat="1" applyFont="1" applyBorder="1" applyAlignment="1">
      <alignment horizontal="center" vertical="center" shrinkToFit="1"/>
    </xf>
    <xf numFmtId="177" fontId="44" fillId="51" borderId="255" xfId="0" quotePrefix="1" applyNumberFormat="1" applyFont="1" applyFill="1" applyBorder="1" applyAlignment="1">
      <alignment horizontal="center" vertical="center" wrapText="1"/>
    </xf>
    <xf numFmtId="177" fontId="44" fillId="51" borderId="52" xfId="0" quotePrefix="1" applyNumberFormat="1" applyFont="1" applyFill="1" applyBorder="1" applyAlignment="1">
      <alignment horizontal="center" vertical="center" wrapText="1"/>
    </xf>
    <xf numFmtId="177" fontId="44" fillId="51" borderId="135" xfId="0" quotePrefix="1" applyNumberFormat="1" applyFont="1" applyFill="1" applyBorder="1" applyAlignment="1">
      <alignment horizontal="center" vertical="center" wrapText="1"/>
    </xf>
    <xf numFmtId="177" fontId="199" fillId="51" borderId="184" xfId="0" applyNumberFormat="1" applyFont="1" applyFill="1" applyBorder="1" applyAlignment="1">
      <alignment horizontal="center" vertical="center"/>
    </xf>
    <xf numFmtId="177" fontId="199" fillId="51" borderId="184" xfId="0" applyNumberFormat="1" applyFont="1" applyFill="1" applyBorder="1" applyAlignment="1">
      <alignment horizontal="center" vertical="center" wrapText="1"/>
    </xf>
    <xf numFmtId="177" fontId="199" fillId="51" borderId="255" xfId="0" quotePrefix="1" applyNumberFormat="1" applyFont="1" applyFill="1" applyBorder="1" applyAlignment="1">
      <alignment horizontal="center" vertical="center" wrapText="1"/>
    </xf>
    <xf numFmtId="177" fontId="199" fillId="51" borderId="52" xfId="0" quotePrefix="1" applyNumberFormat="1" applyFont="1" applyFill="1" applyBorder="1" applyAlignment="1">
      <alignment horizontal="center" vertical="center" wrapText="1"/>
    </xf>
    <xf numFmtId="177" fontId="199" fillId="51" borderId="135" xfId="0" quotePrefix="1" applyNumberFormat="1" applyFont="1" applyFill="1" applyBorder="1" applyAlignment="1">
      <alignment horizontal="center" vertical="center" wrapText="1"/>
    </xf>
    <xf numFmtId="177" fontId="199" fillId="51" borderId="341" xfId="0" applyNumberFormat="1" applyFont="1" applyFill="1" applyBorder="1" applyAlignment="1">
      <alignment horizontal="center" vertical="center"/>
    </xf>
    <xf numFmtId="177" fontId="199" fillId="51" borderId="108" xfId="0" applyNumberFormat="1" applyFont="1" applyFill="1" applyBorder="1" applyAlignment="1">
      <alignment horizontal="center" vertical="center"/>
    </xf>
    <xf numFmtId="177" fontId="199" fillId="51" borderId="107" xfId="0" applyNumberFormat="1" applyFont="1" applyFill="1" applyBorder="1" applyAlignment="1">
      <alignment horizontal="center" vertical="center"/>
    </xf>
    <xf numFmtId="177" fontId="199" fillId="51" borderId="101" xfId="0" applyNumberFormat="1" applyFont="1" applyFill="1" applyBorder="1" applyAlignment="1">
      <alignment horizontal="center" vertical="center"/>
    </xf>
    <xf numFmtId="0" fontId="87" fillId="51" borderId="98" xfId="0" applyFont="1" applyFill="1" applyBorder="1" applyAlignment="1">
      <alignment horizontal="center" vertical="center" shrinkToFit="1"/>
    </xf>
    <xf numFmtId="0" fontId="87" fillId="51" borderId="132" xfId="0" applyFont="1" applyFill="1" applyBorder="1" applyAlignment="1">
      <alignment horizontal="center" vertical="center" shrinkToFit="1"/>
    </xf>
    <xf numFmtId="49" fontId="149" fillId="0" borderId="255" xfId="0" quotePrefix="1" applyNumberFormat="1" applyFont="1" applyBorder="1" applyAlignment="1">
      <alignment horizontal="center" vertical="center" shrinkToFit="1"/>
    </xf>
    <xf numFmtId="49" fontId="149" fillId="0" borderId="52" xfId="0" quotePrefix="1" applyNumberFormat="1" applyFont="1" applyBorder="1" applyAlignment="1">
      <alignment horizontal="center" vertical="center" shrinkToFit="1"/>
    </xf>
    <xf numFmtId="49" fontId="149" fillId="0" borderId="53" xfId="0" quotePrefix="1" applyNumberFormat="1" applyFont="1" applyBorder="1" applyAlignment="1">
      <alignment horizontal="center" vertical="center" shrinkToFit="1"/>
    </xf>
    <xf numFmtId="177" fontId="147" fillId="0" borderId="51" xfId="0" applyNumberFormat="1" applyFont="1" applyBorder="1" applyAlignment="1">
      <alignment horizontal="center" vertical="center" wrapText="1"/>
    </xf>
    <xf numFmtId="177" fontId="147" fillId="0" borderId="13" xfId="0" applyNumberFormat="1" applyFont="1" applyBorder="1" applyAlignment="1">
      <alignment horizontal="center" vertical="center" wrapText="1"/>
    </xf>
    <xf numFmtId="49" fontId="44" fillId="0" borderId="255" xfId="0" quotePrefix="1" applyNumberFormat="1" applyFont="1" applyBorder="1" applyAlignment="1">
      <alignment horizontal="center" vertical="center" shrinkToFit="1"/>
    </xf>
    <xf numFmtId="49" fontId="44" fillId="0" borderId="52" xfId="0" quotePrefix="1" applyNumberFormat="1" applyFont="1" applyBorder="1" applyAlignment="1">
      <alignment horizontal="center" vertical="center" shrinkToFit="1"/>
    </xf>
    <xf numFmtId="49" fontId="44" fillId="0" borderId="53" xfId="0" quotePrefix="1" applyNumberFormat="1" applyFont="1" applyBorder="1" applyAlignment="1">
      <alignment horizontal="center" vertical="center" shrinkToFit="1"/>
    </xf>
    <xf numFmtId="0" fontId="87" fillId="0" borderId="203" xfId="0" applyFont="1" applyBorder="1" applyAlignment="1">
      <alignment horizontal="center" vertical="center" shrinkToFit="1"/>
    </xf>
    <xf numFmtId="0" fontId="87" fillId="0" borderId="98" xfId="0" applyFont="1" applyBorder="1" applyAlignment="1">
      <alignment horizontal="center" vertical="center" shrinkToFit="1"/>
    </xf>
    <xf numFmtId="0" fontId="87" fillId="0" borderId="325" xfId="0" applyFont="1" applyBorder="1" applyAlignment="1">
      <alignment horizontal="center" vertical="center" shrinkToFit="1"/>
    </xf>
    <xf numFmtId="177" fontId="272" fillId="49" borderId="63" xfId="0" quotePrefix="1" applyNumberFormat="1" applyFont="1" applyFill="1" applyBorder="1" applyAlignment="1">
      <alignment horizontal="center" vertical="center" wrapText="1"/>
    </xf>
    <xf numFmtId="177" fontId="272" fillId="49" borderId="316" xfId="0" quotePrefix="1" applyNumberFormat="1" applyFont="1" applyFill="1" applyBorder="1" applyAlignment="1">
      <alignment horizontal="center" vertical="center" wrapText="1"/>
    </xf>
    <xf numFmtId="177" fontId="272" fillId="49" borderId="51" xfId="0" quotePrefix="1" applyNumberFormat="1" applyFont="1" applyFill="1" applyBorder="1" applyAlignment="1">
      <alignment horizontal="center" vertical="center" wrapText="1"/>
    </xf>
    <xf numFmtId="177" fontId="272" fillId="49" borderId="13" xfId="0" quotePrefix="1" applyNumberFormat="1" applyFont="1" applyFill="1" applyBorder="1" applyAlignment="1">
      <alignment horizontal="center" vertical="center" wrapText="1"/>
    </xf>
    <xf numFmtId="177" fontId="147" fillId="0" borderId="51" xfId="0" applyNumberFormat="1" applyFont="1" applyBorder="1" applyAlignment="1">
      <alignment horizontal="center" vertical="center"/>
    </xf>
    <xf numFmtId="177" fontId="147" fillId="0" borderId="13" xfId="0" applyNumberFormat="1" applyFont="1" applyBorder="1" applyAlignment="1">
      <alignment horizontal="center" vertical="center"/>
    </xf>
    <xf numFmtId="177" fontId="147" fillId="0" borderId="22" xfId="0" applyNumberFormat="1" applyFont="1" applyBorder="1" applyAlignment="1">
      <alignment horizontal="center" vertical="center" wrapText="1"/>
    </xf>
    <xf numFmtId="177" fontId="147" fillId="0" borderId="323" xfId="0" applyNumberFormat="1" applyFont="1" applyBorder="1" applyAlignment="1">
      <alignment horizontal="center" vertical="center" wrapText="1"/>
    </xf>
    <xf numFmtId="177" fontId="147" fillId="49" borderId="51" xfId="0" applyNumberFormat="1" applyFont="1" applyFill="1" applyBorder="1" applyAlignment="1">
      <alignment horizontal="center" vertical="center"/>
    </xf>
    <xf numFmtId="177" fontId="147" fillId="49" borderId="13" xfId="0" applyNumberFormat="1" applyFont="1" applyFill="1" applyBorder="1" applyAlignment="1">
      <alignment horizontal="center" vertical="center"/>
    </xf>
    <xf numFmtId="177" fontId="147" fillId="0" borderId="108" xfId="0" applyNumberFormat="1" applyFont="1" applyBorder="1" applyAlignment="1">
      <alignment horizontal="center" vertical="center"/>
    </xf>
    <xf numFmtId="177" fontId="147" fillId="0" borderId="326" xfId="0" applyNumberFormat="1" applyFont="1" applyBorder="1" applyAlignment="1">
      <alignment horizontal="center" vertical="center"/>
    </xf>
    <xf numFmtId="177" fontId="147" fillId="0" borderId="61" xfId="0" applyNumberFormat="1" applyFont="1" applyBorder="1" applyAlignment="1">
      <alignment horizontal="center" vertical="center"/>
    </xf>
    <xf numFmtId="177" fontId="147" fillId="0" borderId="14" xfId="0" applyNumberFormat="1" applyFont="1" applyBorder="1" applyAlignment="1">
      <alignment horizontal="center" vertical="center"/>
    </xf>
    <xf numFmtId="177" fontId="199" fillId="51" borderId="135" xfId="0" applyNumberFormat="1" applyFont="1" applyFill="1" applyBorder="1" applyAlignment="1">
      <alignment horizontal="center" vertical="center"/>
    </xf>
    <xf numFmtId="177" fontId="147" fillId="0" borderId="51" xfId="0" quotePrefix="1" applyNumberFormat="1" applyFont="1" applyBorder="1" applyAlignment="1">
      <alignment horizontal="center" vertical="center" wrapText="1"/>
    </xf>
    <xf numFmtId="177" fontId="147" fillId="0" borderId="13" xfId="0" quotePrefix="1" applyNumberFormat="1" applyFont="1" applyBorder="1" applyAlignment="1">
      <alignment horizontal="center" vertical="center" wrapText="1"/>
    </xf>
    <xf numFmtId="177" fontId="199" fillId="51" borderId="337" xfId="0" applyNumberFormat="1" applyFont="1" applyFill="1" applyBorder="1" applyAlignment="1">
      <alignment horizontal="center" vertical="center"/>
    </xf>
    <xf numFmtId="177" fontId="199" fillId="51" borderId="0" xfId="0" applyNumberFormat="1" applyFont="1" applyFill="1" applyAlignment="1">
      <alignment horizontal="center" vertical="center"/>
    </xf>
    <xf numFmtId="177" fontId="199" fillId="51" borderId="56" xfId="0" applyNumberFormat="1" applyFont="1" applyFill="1" applyBorder="1" applyAlignment="1">
      <alignment horizontal="center" vertical="center"/>
    </xf>
    <xf numFmtId="177" fontId="199" fillId="51" borderId="337" xfId="0" quotePrefix="1" applyNumberFormat="1" applyFont="1" applyFill="1" applyBorder="1" applyAlignment="1">
      <alignment horizontal="center" vertical="center" wrapText="1"/>
    </xf>
    <xf numFmtId="177" fontId="199" fillId="51" borderId="0" xfId="0" quotePrefix="1" applyNumberFormat="1" applyFont="1" applyFill="1" applyAlignment="1">
      <alignment horizontal="center" vertical="center" wrapText="1"/>
    </xf>
    <xf numFmtId="177" fontId="199" fillId="51" borderId="56" xfId="0" quotePrefix="1" applyNumberFormat="1" applyFont="1" applyFill="1" applyBorder="1" applyAlignment="1">
      <alignment horizontal="center" vertical="center" wrapText="1"/>
    </xf>
    <xf numFmtId="177" fontId="147" fillId="0" borderId="52" xfId="0" applyNumberFormat="1" applyFont="1" applyBorder="1" applyAlignment="1">
      <alignment horizontal="center" vertical="center"/>
    </xf>
    <xf numFmtId="177" fontId="147" fillId="0" borderId="53" xfId="0" applyNumberFormat="1" applyFont="1" applyBorder="1" applyAlignment="1">
      <alignment horizontal="center" vertical="center"/>
    </xf>
    <xf numFmtId="177" fontId="44" fillId="0" borderId="51" xfId="0" applyNumberFormat="1" applyFont="1" applyBorder="1" applyAlignment="1">
      <alignment horizontal="center" vertical="center"/>
    </xf>
    <xf numFmtId="177" fontId="44" fillId="0" borderId="13" xfId="0" applyNumberFormat="1" applyFont="1" applyBorder="1" applyAlignment="1">
      <alignment horizontal="center" vertical="center"/>
    </xf>
    <xf numFmtId="177" fontId="199" fillId="51" borderId="336" xfId="0" applyNumberFormat="1" applyFont="1" applyFill="1" applyBorder="1" applyAlignment="1">
      <alignment horizontal="center" vertical="center"/>
    </xf>
    <xf numFmtId="177" fontId="199" fillId="51" borderId="34" xfId="0" applyNumberFormat="1" applyFont="1" applyFill="1" applyBorder="1" applyAlignment="1">
      <alignment horizontal="center" vertical="center"/>
    </xf>
    <xf numFmtId="177" fontId="199" fillId="51" borderId="186" xfId="0" applyNumberFormat="1" applyFont="1" applyFill="1" applyBorder="1" applyAlignment="1">
      <alignment horizontal="center" vertical="center"/>
    </xf>
    <xf numFmtId="0" fontId="315" fillId="51" borderId="203" xfId="0" applyFont="1" applyFill="1" applyBorder="1" applyAlignment="1">
      <alignment horizontal="center" vertical="center" shrinkToFit="1"/>
    </xf>
    <xf numFmtId="0" fontId="315" fillId="51" borderId="98" xfId="0" applyFont="1" applyFill="1" applyBorder="1" applyAlignment="1">
      <alignment horizontal="center" vertical="center" shrinkToFit="1"/>
    </xf>
    <xf numFmtId="0" fontId="315" fillId="51" borderId="132" xfId="0" applyFont="1" applyFill="1" applyBorder="1" applyAlignment="1">
      <alignment horizontal="center" vertical="center" shrinkToFit="1"/>
    </xf>
    <xf numFmtId="49" fontId="275" fillId="51" borderId="255" xfId="0" applyNumberFormat="1" applyFont="1" applyFill="1" applyBorder="1" applyAlignment="1">
      <alignment horizontal="center" vertical="center" shrinkToFit="1"/>
    </xf>
    <xf numFmtId="49" fontId="275" fillId="51" borderId="52" xfId="0" applyNumberFormat="1" applyFont="1" applyFill="1" applyBorder="1" applyAlignment="1">
      <alignment horizontal="center" vertical="center" shrinkToFit="1"/>
    </xf>
    <xf numFmtId="49" fontId="275" fillId="51" borderId="135" xfId="0" applyNumberFormat="1" applyFont="1" applyFill="1" applyBorder="1" applyAlignment="1">
      <alignment horizontal="center" vertical="center" shrinkToFit="1"/>
    </xf>
    <xf numFmtId="177" fontId="199" fillId="51" borderId="337" xfId="0" applyNumberFormat="1" applyFont="1" applyFill="1" applyBorder="1" applyAlignment="1">
      <alignment horizontal="center" vertical="center" wrapText="1"/>
    </xf>
    <xf numFmtId="177" fontId="199" fillId="51" borderId="0" xfId="0" applyNumberFormat="1" applyFont="1" applyFill="1" applyAlignment="1">
      <alignment horizontal="center" vertical="center" wrapText="1"/>
    </xf>
    <xf numFmtId="177" fontId="199" fillId="51" borderId="56" xfId="0" applyNumberFormat="1" applyFont="1" applyFill="1" applyBorder="1" applyAlignment="1">
      <alignment horizontal="center" vertical="center" wrapText="1"/>
    </xf>
    <xf numFmtId="177" fontId="199" fillId="51" borderId="255" xfId="0" applyNumberFormat="1" applyFont="1" applyFill="1" applyBorder="1" applyAlignment="1">
      <alignment horizontal="center" vertical="center" wrapText="1"/>
    </xf>
    <xf numFmtId="177" fontId="199" fillId="51" borderId="52" xfId="0" applyNumberFormat="1" applyFont="1" applyFill="1" applyBorder="1" applyAlignment="1">
      <alignment horizontal="center" vertical="center" wrapText="1"/>
    </xf>
    <xf numFmtId="177" fontId="199" fillId="51" borderId="135" xfId="0" applyNumberFormat="1" applyFont="1" applyFill="1" applyBorder="1" applyAlignment="1">
      <alignment horizontal="center" vertical="center" wrapText="1"/>
    </xf>
    <xf numFmtId="177" fontId="147" fillId="0" borderId="336" xfId="0" applyNumberFormat="1" applyFont="1" applyBorder="1" applyAlignment="1">
      <alignment horizontal="center" vertical="center"/>
    </xf>
    <xf numFmtId="177" fontId="147" fillId="0" borderId="34" xfId="0" applyNumberFormat="1" applyFont="1" applyBorder="1" applyAlignment="1">
      <alignment horizontal="center" vertical="center"/>
    </xf>
    <xf numFmtId="177" fontId="147" fillId="0" borderId="330" xfId="0" applyNumberFormat="1" applyFont="1" applyBorder="1" applyAlignment="1">
      <alignment horizontal="center" vertical="center"/>
    </xf>
    <xf numFmtId="49" fontId="271" fillId="0" borderId="255" xfId="0" quotePrefix="1" applyNumberFormat="1" applyFont="1" applyBorder="1" applyAlignment="1">
      <alignment horizontal="center" vertical="center" shrinkToFit="1"/>
    </xf>
    <xf numFmtId="49" fontId="271" fillId="0" borderId="52" xfId="0" quotePrefix="1" applyNumberFormat="1" applyFont="1" applyBorder="1" applyAlignment="1">
      <alignment horizontal="center" vertical="center" shrinkToFit="1"/>
    </xf>
    <xf numFmtId="49" fontId="271" fillId="0" borderId="53" xfId="0" quotePrefix="1" applyNumberFormat="1" applyFont="1" applyBorder="1" applyAlignment="1">
      <alignment horizontal="center" vertical="center" shrinkToFit="1"/>
    </xf>
    <xf numFmtId="49" fontId="315" fillId="51" borderId="255" xfId="0" applyNumberFormat="1" applyFont="1" applyFill="1" applyBorder="1" applyAlignment="1">
      <alignment horizontal="center" vertical="center" shrinkToFit="1"/>
    </xf>
    <xf numFmtId="49" fontId="315" fillId="51" borderId="52" xfId="0" applyNumberFormat="1" applyFont="1" applyFill="1" applyBorder="1" applyAlignment="1">
      <alignment horizontal="center" vertical="center" shrinkToFit="1"/>
    </xf>
    <xf numFmtId="49" fontId="315" fillId="51" borderId="135" xfId="0" applyNumberFormat="1" applyFont="1" applyFill="1" applyBorder="1" applyAlignment="1">
      <alignment horizontal="center" vertical="center" shrinkToFit="1"/>
    </xf>
    <xf numFmtId="177" fontId="199" fillId="51" borderId="340" xfId="0" applyNumberFormat="1" applyFont="1" applyFill="1" applyBorder="1" applyAlignment="1">
      <alignment horizontal="center" vertical="center" wrapText="1"/>
    </xf>
    <xf numFmtId="177" fontId="199" fillId="51" borderId="63" xfId="0" applyNumberFormat="1" applyFont="1" applyFill="1" applyBorder="1" applyAlignment="1">
      <alignment horizontal="center" vertical="center" wrapText="1"/>
    </xf>
    <xf numFmtId="177" fontId="199" fillId="51" borderId="134" xfId="0" applyNumberFormat="1" applyFont="1" applyFill="1" applyBorder="1" applyAlignment="1">
      <alignment horizontal="center" vertical="center" wrapText="1"/>
    </xf>
    <xf numFmtId="0" fontId="271" fillId="0" borderId="203" xfId="0" applyFont="1" applyBorder="1" applyAlignment="1">
      <alignment horizontal="center" vertical="center" shrinkToFit="1"/>
    </xf>
    <xf numFmtId="0" fontId="271" fillId="0" borderId="98" xfId="0" applyFont="1" applyBorder="1" applyAlignment="1">
      <alignment horizontal="center" vertical="center" shrinkToFit="1"/>
    </xf>
    <xf numFmtId="0" fontId="271" fillId="0" borderId="325" xfId="0" applyFont="1" applyBorder="1" applyAlignment="1">
      <alignment horizontal="center" vertical="center" shrinkToFit="1"/>
    </xf>
    <xf numFmtId="177" fontId="272" fillId="0" borderId="52" xfId="0" applyNumberFormat="1" applyFont="1" applyBorder="1" applyAlignment="1">
      <alignment horizontal="center" vertical="center" wrapText="1"/>
    </xf>
    <xf numFmtId="177" fontId="272" fillId="0" borderId="53" xfId="0" applyNumberFormat="1" applyFont="1" applyBorder="1" applyAlignment="1">
      <alignment horizontal="center" vertical="center" wrapText="1"/>
    </xf>
    <xf numFmtId="177" fontId="147" fillId="49" borderId="0" xfId="0" applyNumberFormat="1" applyFont="1" applyFill="1" applyAlignment="1">
      <alignment horizontal="center" vertical="center" wrapText="1"/>
    </xf>
    <xf numFmtId="177" fontId="147" fillId="49" borderId="22" xfId="0" applyNumberFormat="1" applyFont="1" applyFill="1" applyBorder="1" applyAlignment="1">
      <alignment horizontal="center" vertical="center" wrapText="1"/>
    </xf>
    <xf numFmtId="177" fontId="147" fillId="49" borderId="324" xfId="0" applyNumberFormat="1" applyFont="1" applyFill="1" applyBorder="1" applyAlignment="1">
      <alignment horizontal="center" vertical="center" wrapText="1"/>
    </xf>
    <xf numFmtId="177" fontId="147" fillId="49" borderId="323" xfId="0" applyNumberFormat="1" applyFont="1" applyFill="1" applyBorder="1" applyAlignment="1">
      <alignment horizontal="center" vertical="center" wrapText="1"/>
    </xf>
    <xf numFmtId="177" fontId="147" fillId="49" borderId="108" xfId="0" applyNumberFormat="1" applyFont="1" applyFill="1" applyBorder="1" applyAlignment="1">
      <alignment horizontal="center" vertical="center"/>
    </xf>
    <xf numFmtId="177" fontId="147" fillId="49" borderId="326" xfId="0" applyNumberFormat="1" applyFont="1" applyFill="1" applyBorder="1" applyAlignment="1">
      <alignment horizontal="center" vertical="center"/>
    </xf>
    <xf numFmtId="177" fontId="147" fillId="49" borderId="61" xfId="0" applyNumberFormat="1" applyFont="1" applyFill="1" applyBorder="1" applyAlignment="1">
      <alignment horizontal="center" vertical="center"/>
    </xf>
    <xf numFmtId="177" fontId="147" fillId="49" borderId="14" xfId="0" applyNumberFormat="1" applyFont="1" applyFill="1" applyBorder="1" applyAlignment="1">
      <alignment horizontal="center" vertical="center"/>
    </xf>
    <xf numFmtId="177" fontId="44" fillId="0" borderId="108" xfId="0" applyNumberFormat="1" applyFont="1" applyBorder="1" applyAlignment="1">
      <alignment horizontal="center" vertical="center"/>
    </xf>
    <xf numFmtId="177" fontId="44" fillId="0" borderId="326" xfId="0" applyNumberFormat="1" applyFont="1" applyBorder="1" applyAlignment="1">
      <alignment horizontal="center" vertical="center"/>
    </xf>
    <xf numFmtId="177" fontId="44" fillId="0" borderId="61" xfId="0" applyNumberFormat="1" applyFont="1" applyBorder="1" applyAlignment="1">
      <alignment horizontal="center" vertical="center"/>
    </xf>
    <xf numFmtId="177" fontId="44" fillId="0" borderId="14" xfId="0" applyNumberFormat="1" applyFont="1" applyBorder="1" applyAlignment="1">
      <alignment horizontal="center" vertical="center"/>
    </xf>
    <xf numFmtId="49" fontId="41" fillId="51" borderId="255" xfId="0" applyNumberFormat="1" applyFont="1" applyFill="1" applyBorder="1" applyAlignment="1">
      <alignment horizontal="center" vertical="center" shrinkToFit="1"/>
    </xf>
    <xf numFmtId="49" fontId="41" fillId="51" borderId="52" xfId="0" applyNumberFormat="1" applyFont="1" applyFill="1" applyBorder="1" applyAlignment="1">
      <alignment horizontal="center" vertical="center" shrinkToFit="1"/>
    </xf>
    <xf numFmtId="49" fontId="41" fillId="51" borderId="135" xfId="0" applyNumberFormat="1" applyFont="1" applyFill="1" applyBorder="1" applyAlignment="1">
      <alignment horizontal="center" vertical="center" shrinkToFit="1"/>
    </xf>
    <xf numFmtId="177" fontId="44" fillId="0" borderId="336" xfId="0" applyNumberFormat="1" applyFont="1" applyBorder="1" applyAlignment="1">
      <alignment horizontal="center" vertical="center"/>
    </xf>
    <xf numFmtId="177" fontId="44" fillId="0" borderId="34" xfId="0" applyNumberFormat="1" applyFont="1" applyBorder="1" applyAlignment="1">
      <alignment horizontal="center" vertical="center"/>
    </xf>
    <xf numFmtId="177" fontId="44" fillId="0" borderId="330" xfId="0" applyNumberFormat="1" applyFont="1" applyBorder="1" applyAlignment="1">
      <alignment horizontal="center" vertical="center"/>
    </xf>
    <xf numFmtId="49" fontId="149" fillId="51" borderId="255" xfId="0" applyNumberFormat="1" applyFont="1" applyFill="1" applyBorder="1" applyAlignment="1">
      <alignment horizontal="center" vertical="center" shrinkToFit="1"/>
    </xf>
    <xf numFmtId="49" fontId="149" fillId="51" borderId="52" xfId="0" applyNumberFormat="1" applyFont="1" applyFill="1" applyBorder="1" applyAlignment="1">
      <alignment horizontal="center" vertical="center" shrinkToFit="1"/>
    </xf>
    <xf numFmtId="49" fontId="149" fillId="51" borderId="135" xfId="0" applyNumberFormat="1" applyFont="1" applyFill="1" applyBorder="1" applyAlignment="1">
      <alignment horizontal="center" vertical="center" shrinkToFit="1"/>
    </xf>
    <xf numFmtId="0" fontId="41" fillId="0" borderId="203" xfId="0" applyFont="1" applyBorder="1" applyAlignment="1">
      <alignment horizontal="center" vertical="center" shrinkToFit="1"/>
    </xf>
    <xf numFmtId="0" fontId="41" fillId="0" borderId="98" xfId="0" applyFont="1" applyBorder="1" applyAlignment="1">
      <alignment horizontal="center" vertical="center" shrinkToFit="1"/>
    </xf>
    <xf numFmtId="0" fontId="41" fillId="0" borderId="325" xfId="0" applyFont="1" applyBorder="1" applyAlignment="1">
      <alignment horizontal="center" vertical="center" shrinkToFit="1"/>
    </xf>
    <xf numFmtId="0" fontId="149" fillId="51" borderId="203" xfId="0" applyFont="1" applyFill="1" applyBorder="1" applyAlignment="1">
      <alignment horizontal="center" vertical="center" shrinkToFit="1"/>
    </xf>
    <xf numFmtId="0" fontId="149" fillId="51" borderId="98" xfId="0" applyFont="1" applyFill="1" applyBorder="1" applyAlignment="1">
      <alignment horizontal="center" vertical="center" shrinkToFit="1"/>
    </xf>
    <xf numFmtId="0" fontId="149" fillId="51" borderId="132" xfId="0" applyFont="1" applyFill="1" applyBorder="1" applyAlignment="1">
      <alignment horizontal="center" vertical="center" shrinkToFit="1"/>
    </xf>
    <xf numFmtId="0" fontId="149" fillId="0" borderId="203" xfId="0" applyFont="1" applyBorder="1" applyAlignment="1">
      <alignment horizontal="center" vertical="center" shrinkToFit="1"/>
    </xf>
    <xf numFmtId="0" fontId="149" fillId="0" borderId="98" xfId="0" applyFont="1" applyBorder="1" applyAlignment="1">
      <alignment horizontal="center" vertical="center" shrinkToFit="1"/>
    </xf>
    <xf numFmtId="0" fontId="149" fillId="0" borderId="325" xfId="0" applyFont="1" applyBorder="1" applyAlignment="1">
      <alignment horizontal="center" vertical="center" shrinkToFit="1"/>
    </xf>
    <xf numFmtId="177" fontId="44" fillId="51" borderId="337" xfId="0" applyNumberFormat="1" applyFont="1" applyFill="1" applyBorder="1" applyAlignment="1">
      <alignment horizontal="center" vertical="center" wrapText="1"/>
    </xf>
    <xf numFmtId="177" fontId="44" fillId="51" borderId="0" xfId="0" applyNumberFormat="1" applyFont="1" applyFill="1" applyAlignment="1">
      <alignment horizontal="center" vertical="center" wrapText="1"/>
    </xf>
    <xf numFmtId="177" fontId="44" fillId="51" borderId="56" xfId="0" applyNumberFormat="1" applyFont="1" applyFill="1" applyBorder="1" applyAlignment="1">
      <alignment horizontal="center" vertical="center" wrapText="1"/>
    </xf>
    <xf numFmtId="0" fontId="52" fillId="0" borderId="339" xfId="0" applyFont="1" applyBorder="1" applyAlignment="1">
      <alignment horizontal="center" vertical="center" wrapText="1"/>
    </xf>
    <xf numFmtId="0" fontId="52" fillId="0" borderId="338" xfId="0" applyFont="1" applyBorder="1" applyAlignment="1">
      <alignment horizontal="center" vertical="center" wrapText="1"/>
    </xf>
    <xf numFmtId="0" fontId="52" fillId="0" borderId="334" xfId="0" applyFont="1" applyBorder="1" applyAlignment="1">
      <alignment horizontal="center" vertical="center" wrapText="1"/>
    </xf>
    <xf numFmtId="0" fontId="52" fillId="0" borderId="323" xfId="0" applyFont="1" applyBorder="1" applyAlignment="1">
      <alignment horizontal="center" vertical="center" wrapText="1"/>
    </xf>
    <xf numFmtId="0" fontId="52" fillId="0" borderId="339" xfId="0" applyFont="1" applyBorder="1" applyAlignment="1">
      <alignment horizontal="center" vertical="center"/>
    </xf>
    <xf numFmtId="0" fontId="52" fillId="0" borderId="338" xfId="0" applyFont="1" applyBorder="1" applyAlignment="1">
      <alignment horizontal="center" vertical="center"/>
    </xf>
    <xf numFmtId="0" fontId="52" fillId="0" borderId="334" xfId="0" applyFont="1" applyBorder="1" applyAlignment="1">
      <alignment horizontal="center" vertical="center"/>
    </xf>
    <xf numFmtId="0" fontId="52" fillId="0" borderId="323" xfId="0" applyFont="1" applyBorder="1" applyAlignment="1">
      <alignment horizontal="center" vertical="center"/>
    </xf>
    <xf numFmtId="0" fontId="40" fillId="36" borderId="61" xfId="0" applyFont="1" applyFill="1" applyBorder="1" applyAlignment="1">
      <alignment horizontal="center" vertical="center" shrinkToFit="1"/>
    </xf>
    <xf numFmtId="49" fontId="40" fillId="0" borderId="205" xfId="0" applyNumberFormat="1" applyFont="1" applyBorder="1" applyAlignment="1">
      <alignment horizontal="center" vertical="center" shrinkToFit="1"/>
    </xf>
    <xf numFmtId="49" fontId="40" fillId="0" borderId="106" xfId="0" applyNumberFormat="1" applyFont="1" applyBorder="1" applyAlignment="1">
      <alignment horizontal="center" vertical="center" shrinkToFit="1"/>
    </xf>
    <xf numFmtId="177" fontId="44" fillId="0" borderId="52" xfId="0" applyNumberFormat="1" applyFont="1" applyBorder="1" applyAlignment="1">
      <alignment horizontal="center" vertical="center"/>
    </xf>
    <xf numFmtId="177" fontId="44" fillId="0" borderId="53" xfId="0" applyNumberFormat="1" applyFont="1" applyBorder="1" applyAlignment="1">
      <alignment horizontal="center" vertical="center"/>
    </xf>
    <xf numFmtId="177" fontId="147" fillId="0" borderId="337" xfId="0" applyNumberFormat="1" applyFont="1" applyBorder="1" applyAlignment="1">
      <alignment horizontal="center" vertical="center" wrapText="1"/>
    </xf>
    <xf numFmtId="177" fontId="147" fillId="0" borderId="254" xfId="0" applyNumberFormat="1" applyFont="1" applyBorder="1" applyAlignment="1">
      <alignment horizontal="center" vertical="center" wrapText="1"/>
    </xf>
    <xf numFmtId="0" fontId="40" fillId="36" borderId="62" xfId="0" applyFont="1" applyFill="1" applyBorder="1" applyAlignment="1">
      <alignment horizontal="center" vertical="center" shrinkToFit="1"/>
    </xf>
    <xf numFmtId="0" fontId="40" fillId="36" borderId="63" xfId="0" applyFont="1" applyFill="1" applyBorder="1" applyAlignment="1">
      <alignment horizontal="center" vertical="center" shrinkToFit="1"/>
    </xf>
    <xf numFmtId="0" fontId="40" fillId="36" borderId="316" xfId="0" applyFont="1" applyFill="1" applyBorder="1" applyAlignment="1">
      <alignment horizontal="center" vertical="center" shrinkToFit="1"/>
    </xf>
    <xf numFmtId="0" fontId="40" fillId="36" borderId="64" xfId="0" applyFont="1" applyFill="1" applyBorder="1" applyAlignment="1">
      <alignment horizontal="center" vertical="center" shrinkToFit="1"/>
    </xf>
    <xf numFmtId="0" fontId="40" fillId="36" borderId="90" xfId="0" applyFont="1" applyFill="1" applyBorder="1" applyAlignment="1">
      <alignment horizontal="center" vertical="center" shrinkToFit="1"/>
    </xf>
    <xf numFmtId="0" fontId="40" fillId="24" borderId="340" xfId="0" applyFont="1" applyFill="1" applyBorder="1" applyAlignment="1">
      <alignment horizontal="center" vertical="center" shrinkToFit="1"/>
    </xf>
    <xf numFmtId="0" fontId="40" fillId="24" borderId="335" xfId="0" applyFont="1" applyFill="1" applyBorder="1" applyAlignment="1">
      <alignment horizontal="center" vertical="center" shrinkToFit="1"/>
    </xf>
    <xf numFmtId="0" fontId="40" fillId="24" borderId="185" xfId="0" applyFont="1" applyFill="1" applyBorder="1" applyAlignment="1">
      <alignment horizontal="center" vertical="center" shrinkToFit="1"/>
    </xf>
    <xf numFmtId="0" fontId="40" fillId="24" borderId="187" xfId="0" applyFont="1" applyFill="1" applyBorder="1" applyAlignment="1">
      <alignment horizontal="center" vertical="center" shrinkToFit="1"/>
    </xf>
    <xf numFmtId="0" fontId="40" fillId="24" borderId="339" xfId="0" applyFont="1" applyFill="1" applyBorder="1" applyAlignment="1">
      <alignment horizontal="center" vertical="center"/>
    </xf>
    <xf numFmtId="0" fontId="40" fillId="24" borderId="340" xfId="0" applyFont="1" applyFill="1" applyBorder="1" applyAlignment="1">
      <alignment horizontal="center" vertical="center"/>
    </xf>
    <xf numFmtId="0" fontId="40" fillId="24" borderId="185" xfId="0" applyFont="1" applyFill="1" applyBorder="1" applyAlignment="1">
      <alignment horizontal="center" vertical="center"/>
    </xf>
    <xf numFmtId="0" fontId="40" fillId="24" borderId="134" xfId="0" applyFont="1" applyFill="1" applyBorder="1" applyAlignment="1">
      <alignment horizontal="center" vertical="center"/>
    </xf>
    <xf numFmtId="0" fontId="40" fillId="24" borderId="337" xfId="0" applyFont="1" applyFill="1" applyBorder="1" applyAlignment="1">
      <alignment horizontal="center" vertical="center" shrinkToFit="1"/>
    </xf>
    <xf numFmtId="0" fontId="40" fillId="24" borderId="338" xfId="0" applyFont="1" applyFill="1" applyBorder="1" applyAlignment="1">
      <alignment horizontal="center" vertical="center" shrinkToFit="1"/>
    </xf>
    <xf numFmtId="0" fontId="40" fillId="24" borderId="255" xfId="0" applyFont="1" applyFill="1" applyBorder="1" applyAlignment="1">
      <alignment horizontal="center" vertical="center"/>
    </xf>
    <xf numFmtId="0" fontId="40" fillId="24" borderId="135" xfId="0" applyFont="1" applyFill="1" applyBorder="1" applyAlignment="1">
      <alignment horizontal="center" vertical="center"/>
    </xf>
    <xf numFmtId="0" fontId="40" fillId="24" borderId="339" xfId="0" applyFont="1" applyFill="1" applyBorder="1" applyAlignment="1">
      <alignment horizontal="center" vertical="center" shrinkToFit="1"/>
    </xf>
    <xf numFmtId="0" fontId="40" fillId="24" borderId="334" xfId="0" applyFont="1" applyFill="1" applyBorder="1" applyAlignment="1">
      <alignment horizontal="center"/>
    </xf>
    <xf numFmtId="0" fontId="40" fillId="24" borderId="326" xfId="0" applyFont="1" applyFill="1" applyBorder="1" applyAlignment="1">
      <alignment horizontal="center"/>
    </xf>
    <xf numFmtId="0" fontId="40" fillId="24" borderId="335" xfId="0" applyFont="1" applyFill="1" applyBorder="1" applyAlignment="1">
      <alignment horizontal="center"/>
    </xf>
    <xf numFmtId="0" fontId="40" fillId="0" borderId="204" xfId="0" applyFont="1" applyBorder="1" applyAlignment="1">
      <alignment horizontal="center" vertical="center" shrinkToFit="1"/>
    </xf>
    <xf numFmtId="0" fontId="40" fillId="0" borderId="90" xfId="0" applyFont="1" applyBorder="1" applyAlignment="1">
      <alignment horizontal="center" vertical="center" shrinkToFit="1"/>
    </xf>
    <xf numFmtId="0" fontId="40" fillId="0" borderId="340" xfId="0" applyFont="1" applyBorder="1" applyAlignment="1">
      <alignment horizontal="center" vertical="center" shrinkToFit="1"/>
    </xf>
    <xf numFmtId="0" fontId="40" fillId="0" borderId="316" xfId="0" applyFont="1" applyBorder="1" applyAlignment="1">
      <alignment horizontal="center" vertical="center" shrinkToFit="1"/>
    </xf>
    <xf numFmtId="177" fontId="160" fillId="51" borderId="253" xfId="0" applyNumberFormat="1" applyFont="1" applyFill="1" applyBorder="1" applyAlignment="1">
      <alignment horizontal="center" vertical="center"/>
    </xf>
    <xf numFmtId="177" fontId="160" fillId="51" borderId="61" xfId="0" applyNumberFormat="1" applyFont="1" applyFill="1" applyBorder="1" applyAlignment="1">
      <alignment horizontal="center" vertical="center"/>
    </xf>
    <xf numFmtId="177" fontId="160" fillId="51" borderId="14" xfId="0" applyNumberFormat="1" applyFont="1" applyFill="1" applyBorder="1" applyAlignment="1">
      <alignment horizontal="center" vertical="center"/>
    </xf>
    <xf numFmtId="0" fontId="40" fillId="36" borderId="340" xfId="0" applyFont="1" applyFill="1" applyBorder="1" applyAlignment="1">
      <alignment horizontal="center" vertical="center" shrinkToFit="1"/>
    </xf>
    <xf numFmtId="177" fontId="199" fillId="24" borderId="255" xfId="0" quotePrefix="1" applyNumberFormat="1" applyFont="1" applyFill="1" applyBorder="1" applyAlignment="1">
      <alignment horizontal="center" vertical="center" wrapText="1"/>
    </xf>
    <xf numFmtId="177" fontId="199" fillId="24" borderId="52" xfId="0" quotePrefix="1" applyNumberFormat="1" applyFont="1" applyFill="1" applyBorder="1" applyAlignment="1">
      <alignment horizontal="center" vertical="center" wrapText="1"/>
    </xf>
    <xf numFmtId="177" fontId="199" fillId="24" borderId="135" xfId="0" quotePrefix="1" applyNumberFormat="1" applyFont="1" applyFill="1" applyBorder="1" applyAlignment="1">
      <alignment horizontal="center" vertical="center" wrapText="1"/>
    </xf>
    <xf numFmtId="0" fontId="40" fillId="36" borderId="204" xfId="0" applyFont="1" applyFill="1" applyBorder="1" applyAlignment="1">
      <alignment horizontal="center" vertical="center" shrinkToFit="1"/>
    </xf>
    <xf numFmtId="49" fontId="40" fillId="51" borderId="255" xfId="0" applyNumberFormat="1" applyFont="1" applyFill="1" applyBorder="1" applyAlignment="1">
      <alignment horizontal="center" vertical="center" shrinkToFit="1"/>
    </xf>
    <xf numFmtId="49" fontId="40" fillId="51" borderId="52" xfId="0" applyNumberFormat="1" applyFont="1" applyFill="1" applyBorder="1" applyAlignment="1">
      <alignment horizontal="center" vertical="center" shrinkToFit="1"/>
    </xf>
    <xf numFmtId="49" fontId="40" fillId="51" borderId="135" xfId="0" applyNumberFormat="1" applyFont="1" applyFill="1" applyBorder="1" applyAlignment="1">
      <alignment horizontal="center" vertical="center" shrinkToFit="1"/>
    </xf>
    <xf numFmtId="177" fontId="147" fillId="49" borderId="52" xfId="0" applyNumberFormat="1" applyFont="1" applyFill="1" applyBorder="1" applyAlignment="1">
      <alignment horizontal="center" vertical="center"/>
    </xf>
    <xf numFmtId="177" fontId="147" fillId="49" borderId="53" xfId="0" applyNumberFormat="1" applyFont="1" applyFill="1" applyBorder="1" applyAlignment="1">
      <alignment horizontal="center" vertical="center"/>
    </xf>
    <xf numFmtId="177" fontId="147" fillId="49" borderId="51" xfId="0" applyNumberFormat="1" applyFont="1" applyFill="1" applyBorder="1" applyAlignment="1">
      <alignment horizontal="center" vertical="center" wrapText="1"/>
    </xf>
    <xf numFmtId="177" fontId="147" fillId="49" borderId="13" xfId="0" applyNumberFormat="1" applyFont="1" applyFill="1" applyBorder="1" applyAlignment="1">
      <alignment horizontal="center" vertical="center" wrapText="1"/>
    </xf>
    <xf numFmtId="177" fontId="147" fillId="49" borderId="52" xfId="0" applyNumberFormat="1" applyFont="1" applyFill="1" applyBorder="1" applyAlignment="1">
      <alignment horizontal="center" vertical="center" wrapText="1"/>
    </xf>
    <xf numFmtId="177" fontId="147" fillId="49" borderId="53" xfId="0" applyNumberFormat="1" applyFont="1" applyFill="1" applyBorder="1" applyAlignment="1">
      <alignment horizontal="center" vertical="center" wrapText="1"/>
    </xf>
    <xf numFmtId="0" fontId="172" fillId="0" borderId="0" xfId="0" applyFont="1" applyFill="1" applyBorder="1" applyAlignment="1">
      <alignment horizontal="left" vertical="center" shrinkToFit="1"/>
    </xf>
    <xf numFmtId="0" fontId="172" fillId="0" borderId="0" xfId="0" applyFont="1" applyAlignment="1">
      <alignment horizontal="center" vertical="center" shrinkToFit="1"/>
    </xf>
    <xf numFmtId="0" fontId="40" fillId="0" borderId="337" xfId="0" applyFont="1" applyBorder="1" applyAlignment="1">
      <alignment horizontal="center" vertical="center"/>
    </xf>
    <xf numFmtId="0" fontId="40" fillId="0" borderId="485" xfId="0" applyFont="1" applyBorder="1" applyAlignment="1">
      <alignment horizontal="center" vertical="center"/>
    </xf>
    <xf numFmtId="0" fontId="41" fillId="24" borderId="485" xfId="0" applyFont="1" applyFill="1" applyBorder="1" applyAlignment="1">
      <alignment horizontal="center" vertical="center" wrapText="1"/>
    </xf>
    <xf numFmtId="0" fontId="41" fillId="24" borderId="486" xfId="0" applyFont="1" applyFill="1" applyBorder="1" applyAlignment="1">
      <alignment horizontal="center" vertical="center" wrapText="1"/>
    </xf>
    <xf numFmtId="0" fontId="41" fillId="24" borderId="489" xfId="0" applyFont="1" applyFill="1" applyBorder="1" applyAlignment="1">
      <alignment horizontal="center" vertical="center" wrapText="1"/>
    </xf>
    <xf numFmtId="0" fontId="41" fillId="24" borderId="432" xfId="0" applyFont="1" applyFill="1" applyBorder="1" applyAlignment="1">
      <alignment horizontal="center" vertical="center" wrapText="1"/>
    </xf>
    <xf numFmtId="0" fontId="41" fillId="24" borderId="445" xfId="0" applyFont="1" applyFill="1" applyBorder="1" applyAlignment="1">
      <alignment horizontal="center" vertical="center" wrapText="1"/>
    </xf>
    <xf numFmtId="0" fontId="41" fillId="24" borderId="290" xfId="0" applyFont="1" applyFill="1" applyBorder="1" applyAlignment="1">
      <alignment horizontal="center" vertical="center" wrapText="1"/>
    </xf>
    <xf numFmtId="0" fontId="41" fillId="24" borderId="219" xfId="0" applyFont="1" applyFill="1" applyBorder="1" applyAlignment="1">
      <alignment horizontal="center" vertical="center" wrapText="1"/>
    </xf>
    <xf numFmtId="0" fontId="238" fillId="0" borderId="0" xfId="0" applyFont="1" applyFill="1" applyBorder="1" applyAlignment="1">
      <alignment horizontal="left" vertical="center" shrinkToFit="1"/>
    </xf>
    <xf numFmtId="177" fontId="87" fillId="0" borderId="278" xfId="0" applyNumberFormat="1" applyFont="1" applyFill="1" applyBorder="1" applyAlignment="1">
      <alignment horizontal="center" vertical="center" wrapText="1"/>
    </xf>
    <xf numFmtId="177" fontId="87" fillId="0" borderId="279" xfId="0" applyNumberFormat="1" applyFont="1" applyFill="1" applyBorder="1" applyAlignment="1">
      <alignment horizontal="center" vertical="center" wrapText="1"/>
    </xf>
    <xf numFmtId="177" fontId="87" fillId="0" borderId="212" xfId="0" applyNumberFormat="1" applyFont="1" applyFill="1" applyBorder="1" applyAlignment="1">
      <alignment horizontal="center" vertical="center" wrapText="1"/>
    </xf>
    <xf numFmtId="177" fontId="87" fillId="0" borderId="213" xfId="0" applyNumberFormat="1" applyFont="1" applyFill="1" applyBorder="1" applyAlignment="1">
      <alignment horizontal="center" vertical="center" wrapText="1"/>
    </xf>
    <xf numFmtId="0" fontId="41" fillId="24" borderId="335" xfId="0" applyFont="1" applyFill="1" applyBorder="1" applyAlignment="1">
      <alignment horizontal="center" vertical="center" wrapText="1"/>
    </xf>
    <xf numFmtId="177" fontId="87" fillId="40" borderId="278" xfId="0" applyNumberFormat="1" applyFont="1" applyFill="1" applyBorder="1" applyAlignment="1">
      <alignment horizontal="center" vertical="center" wrapText="1"/>
    </xf>
    <xf numFmtId="177" fontId="87" fillId="40" borderId="279" xfId="0" applyNumberFormat="1" applyFont="1" applyFill="1" applyBorder="1" applyAlignment="1">
      <alignment horizontal="center" vertical="center" wrapText="1"/>
    </xf>
    <xf numFmtId="0" fontId="238" fillId="42" borderId="502" xfId="0" applyFont="1" applyFill="1" applyBorder="1" applyAlignment="1">
      <alignment horizontal="left" vertical="center" shrinkToFit="1"/>
    </xf>
    <xf numFmtId="0" fontId="238" fillId="42" borderId="496" xfId="0" applyFont="1" applyFill="1" applyBorder="1" applyAlignment="1">
      <alignment horizontal="left" vertical="center" shrinkToFit="1"/>
    </xf>
    <xf numFmtId="179" fontId="162" fillId="0" borderId="0" xfId="0" applyNumberFormat="1" applyFont="1" applyAlignment="1">
      <alignment horizontal="center" vertical="center"/>
    </xf>
    <xf numFmtId="179" fontId="87" fillId="0" borderId="0" xfId="0" applyNumberFormat="1" applyFont="1" applyAlignment="1">
      <alignment horizontal="center" vertical="center"/>
    </xf>
    <xf numFmtId="0" fontId="41" fillId="0" borderId="0" xfId="0" applyFont="1" applyAlignment="1">
      <alignment horizontal="center" vertical="center" wrapText="1"/>
    </xf>
    <xf numFmtId="0" fontId="41" fillId="24" borderId="342" xfId="0" applyFont="1" applyFill="1" applyBorder="1" applyAlignment="1">
      <alignment horizontal="center" vertical="center" wrapText="1"/>
    </xf>
    <xf numFmtId="0" fontId="41" fillId="24" borderId="343" xfId="0" applyFont="1" applyFill="1" applyBorder="1" applyAlignment="1">
      <alignment horizontal="center" vertical="center" wrapText="1"/>
    </xf>
    <xf numFmtId="0" fontId="41" fillId="24" borderId="344" xfId="0" applyFont="1" applyFill="1" applyBorder="1" applyAlignment="1">
      <alignment horizontal="center" vertical="center" wrapText="1"/>
    </xf>
    <xf numFmtId="0" fontId="41" fillId="24" borderId="345" xfId="0" applyFont="1" applyFill="1" applyBorder="1" applyAlignment="1">
      <alignment horizontal="center" vertical="center" wrapText="1"/>
    </xf>
    <xf numFmtId="0" fontId="41" fillId="24" borderId="346" xfId="0" applyFont="1" applyFill="1" applyBorder="1" applyAlignment="1">
      <alignment horizontal="center" vertical="center" wrapText="1"/>
    </xf>
    <xf numFmtId="0" fontId="241" fillId="76" borderId="0" xfId="0" applyFont="1" applyFill="1" applyAlignment="1">
      <alignment horizontal="left" vertical="center" shrinkToFit="1"/>
    </xf>
    <xf numFmtId="0" fontId="241" fillId="0" borderId="0" xfId="0" applyFont="1" applyAlignment="1">
      <alignment horizontal="left" vertical="center" shrinkToFit="1"/>
    </xf>
    <xf numFmtId="0" fontId="242" fillId="76" borderId="0" xfId="41" applyFont="1" applyFill="1" applyAlignment="1" applyProtection="1">
      <alignment horizontal="left" vertical="top"/>
    </xf>
    <xf numFmtId="0" fontId="41" fillId="24" borderId="406" xfId="0" applyFont="1" applyFill="1" applyBorder="1" applyAlignment="1">
      <alignment horizontal="center" vertical="center" wrapText="1"/>
    </xf>
    <xf numFmtId="0" fontId="41" fillId="24" borderId="461" xfId="0" applyFont="1" applyFill="1" applyBorder="1" applyAlignment="1">
      <alignment horizontal="center" vertical="center" wrapText="1"/>
    </xf>
    <xf numFmtId="0" fontId="41" fillId="24" borderId="191" xfId="0" applyFont="1" applyFill="1" applyBorder="1" applyAlignment="1">
      <alignment horizontal="center" vertical="center" shrinkToFit="1"/>
    </xf>
    <xf numFmtId="0" fontId="41" fillId="24" borderId="192" xfId="0" applyFont="1" applyFill="1" applyBorder="1" applyAlignment="1">
      <alignment horizontal="center" vertical="center" shrinkToFit="1"/>
    </xf>
    <xf numFmtId="0" fontId="239" fillId="76" borderId="0" xfId="0" applyFont="1" applyFill="1" applyAlignment="1">
      <alignment horizontal="center" vertical="center"/>
    </xf>
    <xf numFmtId="0" fontId="41" fillId="24" borderId="348" xfId="0" applyFont="1" applyFill="1" applyBorder="1" applyAlignment="1">
      <alignment horizontal="center" vertical="center" wrapText="1"/>
    </xf>
    <xf numFmtId="0" fontId="41" fillId="24" borderId="320" xfId="0" applyFont="1" applyFill="1" applyBorder="1" applyAlignment="1">
      <alignment horizontal="center" vertical="center" wrapText="1"/>
    </xf>
    <xf numFmtId="0" fontId="41" fillId="24" borderId="321" xfId="0" applyFont="1" applyFill="1" applyBorder="1" applyAlignment="1">
      <alignment horizontal="center" vertical="center" wrapText="1"/>
    </xf>
    <xf numFmtId="0" fontId="41" fillId="24" borderId="350" xfId="0" applyFont="1" applyFill="1" applyBorder="1" applyAlignment="1">
      <alignment horizontal="center" vertical="center" wrapText="1"/>
    </xf>
    <xf numFmtId="0" fontId="40" fillId="0" borderId="492" xfId="0" applyFont="1" applyFill="1" applyBorder="1" applyAlignment="1">
      <alignment vertical="center" shrinkToFit="1"/>
    </xf>
    <xf numFmtId="0" fontId="40" fillId="0" borderId="493" xfId="0" applyFont="1" applyFill="1" applyBorder="1" applyAlignment="1">
      <alignment vertical="center" shrinkToFit="1"/>
    </xf>
    <xf numFmtId="0" fontId="40" fillId="0" borderId="493" xfId="0" applyFont="1" applyFill="1" applyBorder="1" applyAlignment="1">
      <alignment shrinkToFit="1"/>
    </xf>
    <xf numFmtId="0" fontId="40" fillId="0" borderId="493" xfId="0" applyFont="1" applyFill="1" applyBorder="1" applyAlignment="1"/>
    <xf numFmtId="0" fontId="39" fillId="0" borderId="495" xfId="41" applyFont="1" applyFill="1" applyBorder="1" applyAlignment="1" applyProtection="1">
      <alignment vertical="center" shrinkToFit="1"/>
    </xf>
    <xf numFmtId="0" fontId="40" fillId="0" borderId="436" xfId="0" applyFont="1" applyFill="1" applyBorder="1" applyAlignment="1">
      <alignment vertical="center" shrinkToFit="1"/>
    </xf>
    <xf numFmtId="0" fontId="40" fillId="0" borderId="436" xfId="0" applyFont="1" applyFill="1" applyBorder="1" applyAlignment="1">
      <alignment shrinkToFit="1"/>
    </xf>
    <xf numFmtId="0" fontId="40" fillId="0" borderId="436" xfId="0" applyFont="1" applyFill="1" applyBorder="1" applyAlignment="1"/>
    <xf numFmtId="0" fontId="44" fillId="0" borderId="495" xfId="0" applyFont="1" applyBorder="1" applyAlignment="1">
      <alignment vertical="center" shrinkToFit="1"/>
    </xf>
    <xf numFmtId="0" fontId="44" fillId="0" borderId="436" xfId="0" applyFont="1" applyBorder="1" applyAlignment="1">
      <alignment vertical="center" shrinkToFit="1"/>
    </xf>
    <xf numFmtId="0" fontId="88" fillId="0" borderId="354" xfId="0" applyFont="1" applyBorder="1" applyAlignment="1">
      <alignment horizontal="center" vertical="center"/>
    </xf>
    <xf numFmtId="0" fontId="44" fillId="0" borderId="502" xfId="0" applyFont="1" applyBorder="1" applyAlignment="1">
      <alignment vertical="center" shrinkToFit="1"/>
    </xf>
    <xf numFmtId="0" fontId="44" fillId="0" borderId="496" xfId="0" applyFont="1" applyBorder="1" applyAlignment="1">
      <alignment vertical="center" shrinkToFit="1"/>
    </xf>
    <xf numFmtId="0" fontId="39" fillId="0" borderId="0" xfId="0" applyFont="1" applyAlignment="1">
      <alignment horizontal="left" vertical="center"/>
    </xf>
    <xf numFmtId="0" fontId="41" fillId="32" borderId="476" xfId="0" applyFont="1" applyFill="1" applyBorder="1" applyAlignment="1">
      <alignment horizontal="center" vertical="center" wrapText="1"/>
    </xf>
    <xf numFmtId="0" fontId="41" fillId="32" borderId="212" xfId="0" applyFont="1" applyFill="1" applyBorder="1" applyAlignment="1">
      <alignment horizontal="center" vertical="center" wrapText="1"/>
    </xf>
    <xf numFmtId="0" fontId="41" fillId="32" borderId="296" xfId="0" applyFont="1" applyFill="1" applyBorder="1" applyAlignment="1">
      <alignment horizontal="center" vertical="center" wrapText="1"/>
    </xf>
    <xf numFmtId="0" fontId="41" fillId="32" borderId="297" xfId="0" applyFont="1" applyFill="1" applyBorder="1" applyAlignment="1">
      <alignment horizontal="center" vertical="center" wrapText="1"/>
    </xf>
    <xf numFmtId="0" fontId="41" fillId="32" borderId="478" xfId="0" applyFont="1" applyFill="1" applyBorder="1" applyAlignment="1">
      <alignment horizontal="center" vertical="center" wrapText="1"/>
    </xf>
    <xf numFmtId="0" fontId="41" fillId="32" borderId="475" xfId="0" applyFont="1" applyFill="1" applyBorder="1" applyAlignment="1">
      <alignment horizontal="center" vertical="center" wrapText="1"/>
    </xf>
    <xf numFmtId="0" fontId="41" fillId="88" borderId="484" xfId="0" applyFont="1" applyFill="1" applyBorder="1" applyAlignment="1">
      <alignment horizontal="center" vertical="center" wrapText="1"/>
    </xf>
    <xf numFmtId="0" fontId="41" fillId="32" borderId="473" xfId="0" applyFont="1" applyFill="1" applyBorder="1" applyAlignment="1">
      <alignment horizontal="center" vertical="center"/>
    </xf>
    <xf numFmtId="0" fontId="41" fillId="32" borderId="479" xfId="0" applyFont="1" applyFill="1" applyBorder="1" applyAlignment="1">
      <alignment horizontal="center" vertical="center"/>
    </xf>
    <xf numFmtId="0" fontId="40" fillId="51" borderId="473" xfId="0" applyFont="1" applyFill="1" applyBorder="1" applyAlignment="1">
      <alignment horizontal="center" vertical="center"/>
    </xf>
    <xf numFmtId="0" fontId="40" fillId="51" borderId="479" xfId="0" applyFont="1" applyFill="1" applyBorder="1" applyAlignment="1">
      <alignment horizontal="center" vertical="center"/>
    </xf>
    <xf numFmtId="0" fontId="133" fillId="0" borderId="0" xfId="0" applyFont="1" applyAlignment="1">
      <alignment horizontal="center" vertical="top" wrapText="1"/>
    </xf>
    <xf numFmtId="0" fontId="41" fillId="32" borderId="473" xfId="0" applyFont="1" applyFill="1" applyBorder="1" applyAlignment="1">
      <alignment horizontal="center" vertical="center" wrapText="1"/>
    </xf>
    <xf numFmtId="0" fontId="41" fillId="32" borderId="480" xfId="0" applyFont="1" applyFill="1" applyBorder="1" applyAlignment="1">
      <alignment horizontal="center" vertical="center" wrapText="1"/>
    </xf>
    <xf numFmtId="0" fontId="41" fillId="32" borderId="481" xfId="0" applyFont="1" applyFill="1" applyBorder="1" applyAlignment="1">
      <alignment horizontal="center" vertical="center" wrapText="1"/>
    </xf>
    <xf numFmtId="0" fontId="41" fillId="32" borderId="482" xfId="0" applyFont="1" applyFill="1" applyBorder="1" applyAlignment="1">
      <alignment horizontal="center" vertical="center" wrapText="1"/>
    </xf>
    <xf numFmtId="0" fontId="41" fillId="32" borderId="475" xfId="0" applyFont="1" applyFill="1" applyBorder="1" applyAlignment="1">
      <alignment horizontal="center" vertical="center"/>
    </xf>
    <xf numFmtId="0" fontId="118" fillId="0" borderId="0" xfId="0" applyFont="1" applyAlignment="1">
      <alignment horizontal="center" vertical="center"/>
    </xf>
    <xf numFmtId="0" fontId="40" fillId="0" borderId="0" xfId="0" applyFont="1" applyAlignment="1">
      <alignment vertical="center" shrinkToFit="1"/>
    </xf>
    <xf numFmtId="0" fontId="87" fillId="0" borderId="0" xfId="0" applyFont="1" applyAlignment="1">
      <alignment horizontal="center" vertical="center"/>
    </xf>
    <xf numFmtId="0" fontId="37" fillId="0" borderId="0" xfId="0" applyFont="1" applyAlignment="1">
      <alignment horizontal="left" vertical="center" shrinkToFit="1"/>
    </xf>
    <xf numFmtId="0" fontId="41" fillId="32" borderId="356" xfId="0" applyFont="1" applyFill="1" applyBorder="1" applyAlignment="1">
      <alignment horizontal="center" vertical="center" wrapText="1"/>
    </xf>
    <xf numFmtId="0" fontId="41" fillId="32" borderId="359" xfId="0" applyFont="1" applyFill="1" applyBorder="1" applyAlignment="1">
      <alignment horizontal="center" vertical="center" wrapText="1"/>
    </xf>
    <xf numFmtId="0" fontId="45" fillId="32" borderId="364" xfId="0" applyFont="1" applyFill="1" applyBorder="1" applyAlignment="1">
      <alignment horizontal="center" vertical="center" wrapText="1"/>
    </xf>
    <xf numFmtId="0" fontId="45" fillId="32" borderId="365" xfId="0" applyFont="1" applyFill="1" applyBorder="1" applyAlignment="1">
      <alignment horizontal="center" vertical="center" wrapText="1"/>
    </xf>
    <xf numFmtId="0" fontId="41" fillId="32" borderId="362" xfId="0" applyFont="1" applyFill="1" applyBorder="1" applyAlignment="1">
      <alignment horizontal="center" vertical="center" wrapText="1"/>
    </xf>
    <xf numFmtId="0" fontId="41" fillId="32" borderId="357" xfId="0" applyFont="1" applyFill="1" applyBorder="1" applyAlignment="1">
      <alignment horizontal="center" vertical="center" wrapText="1"/>
    </xf>
    <xf numFmtId="0" fontId="41" fillId="32" borderId="357" xfId="0" applyFont="1" applyFill="1" applyBorder="1" applyAlignment="1">
      <alignment horizontal="center" vertical="center"/>
    </xf>
    <xf numFmtId="0" fontId="40" fillId="32" borderId="358" xfId="0" applyFont="1" applyFill="1" applyBorder="1" applyAlignment="1">
      <alignment horizontal="center" vertical="center" wrapText="1"/>
    </xf>
    <xf numFmtId="0" fontId="47" fillId="0" borderId="370" xfId="0" applyFont="1" applyBorder="1" applyAlignment="1">
      <alignment horizontal="left" vertical="center" shrinkToFit="1"/>
    </xf>
    <xf numFmtId="0" fontId="47" fillId="0" borderId="371" xfId="0" applyFont="1" applyBorder="1" applyAlignment="1">
      <alignment horizontal="left" vertical="center" shrinkToFit="1"/>
    </xf>
    <xf numFmtId="0" fontId="47" fillId="0" borderId="372" xfId="0" applyFont="1" applyBorder="1" applyAlignment="1">
      <alignment horizontal="left" vertical="center" shrinkToFit="1"/>
    </xf>
    <xf numFmtId="0" fontId="47" fillId="0" borderId="366" xfId="0" applyFont="1" applyBorder="1" applyAlignment="1">
      <alignment horizontal="left" vertical="center" shrinkToFit="1"/>
    </xf>
    <xf numFmtId="0" fontId="47" fillId="0" borderId="374" xfId="0" applyFont="1" applyBorder="1" applyAlignment="1">
      <alignment horizontal="left" vertical="center" shrinkToFit="1"/>
    </xf>
    <xf numFmtId="0" fontId="47" fillId="0" borderId="375" xfId="0" applyFont="1" applyBorder="1" applyAlignment="1">
      <alignment horizontal="left" vertical="center" shrinkToFit="1"/>
    </xf>
    <xf numFmtId="0" fontId="47" fillId="0" borderId="369" xfId="0" applyFont="1" applyBorder="1" applyAlignment="1">
      <alignment vertical="center" shrinkToFit="1"/>
    </xf>
    <xf numFmtId="0" fontId="47" fillId="0" borderId="370" xfId="0" applyFont="1" applyBorder="1" applyAlignment="1">
      <alignment vertical="center" shrinkToFit="1"/>
    </xf>
    <xf numFmtId="0" fontId="47" fillId="0" borderId="373" xfId="0" applyFont="1" applyBorder="1" applyAlignment="1">
      <alignment vertical="center" shrinkToFit="1"/>
    </xf>
    <xf numFmtId="0" fontId="47" fillId="0" borderId="366" xfId="0" applyFont="1" applyBorder="1" applyAlignment="1">
      <alignment vertical="center" shrinkToFit="1"/>
    </xf>
    <xf numFmtId="0" fontId="42" fillId="0" borderId="366" xfId="41" applyBorder="1" applyAlignment="1" applyProtection="1">
      <alignment horizontal="left" vertical="center" shrinkToFit="1"/>
    </xf>
    <xf numFmtId="0" fontId="47" fillId="0" borderId="370" xfId="0" applyFont="1" applyBorder="1" applyAlignment="1">
      <alignment vertical="center" wrapText="1" shrinkToFit="1"/>
    </xf>
    <xf numFmtId="0" fontId="47" fillId="0" borderId="371" xfId="0" applyFont="1" applyBorder="1" applyAlignment="1">
      <alignment vertical="center" wrapText="1" shrinkToFit="1"/>
    </xf>
    <xf numFmtId="0" fontId="47" fillId="0" borderId="372" xfId="0" applyFont="1" applyBorder="1" applyAlignment="1">
      <alignment vertical="center" wrapText="1" shrinkToFit="1"/>
    </xf>
    <xf numFmtId="0" fontId="42" fillId="0" borderId="366" xfId="41" applyFill="1" applyBorder="1" applyAlignment="1" applyProtection="1">
      <alignment horizontal="left" vertical="center" wrapText="1" shrinkToFit="1"/>
    </xf>
    <xf numFmtId="0" fontId="42" fillId="0" borderId="374" xfId="41" applyFill="1" applyBorder="1" applyAlignment="1" applyProtection="1">
      <alignment horizontal="left" vertical="center" wrapText="1" shrinkToFit="1"/>
    </xf>
    <xf numFmtId="0" fontId="42" fillId="0" borderId="375" xfId="41" applyFill="1" applyBorder="1" applyAlignment="1" applyProtection="1">
      <alignment horizontal="left" vertical="center" wrapText="1" shrinkToFit="1"/>
    </xf>
    <xf numFmtId="0" fontId="88" fillId="0" borderId="376" xfId="0" applyFont="1" applyBorder="1" applyAlignment="1">
      <alignment horizontal="center" vertical="center"/>
    </xf>
    <xf numFmtId="0" fontId="41" fillId="32" borderId="369" xfId="0" applyFont="1" applyFill="1" applyBorder="1" applyAlignment="1">
      <alignment horizontal="center" vertical="center" wrapText="1"/>
    </xf>
    <xf numFmtId="0" fontId="41" fillId="32" borderId="382" xfId="0" applyFont="1" applyFill="1" applyBorder="1" applyAlignment="1">
      <alignment horizontal="center" vertical="center" wrapText="1"/>
    </xf>
    <xf numFmtId="0" fontId="41" fillId="32" borderId="378" xfId="0" applyFont="1" applyFill="1" applyBorder="1" applyAlignment="1">
      <alignment horizontal="center" vertical="center" wrapText="1"/>
    </xf>
    <xf numFmtId="0" fontId="41" fillId="32" borderId="372" xfId="0" applyFont="1" applyFill="1" applyBorder="1" applyAlignment="1">
      <alignment horizontal="center" vertical="center" wrapText="1"/>
    </xf>
    <xf numFmtId="0" fontId="41" fillId="32" borderId="384" xfId="0" applyFont="1" applyFill="1" applyBorder="1" applyAlignment="1">
      <alignment horizontal="center" vertical="center" wrapText="1"/>
    </xf>
    <xf numFmtId="0" fontId="41" fillId="32" borderId="385" xfId="0" applyFont="1" applyFill="1" applyBorder="1" applyAlignment="1">
      <alignment horizontal="center" vertical="center" wrapText="1"/>
    </xf>
    <xf numFmtId="0" fontId="41" fillId="32" borderId="379" xfId="0" applyFont="1" applyFill="1" applyBorder="1" applyAlignment="1">
      <alignment horizontal="center" vertical="center" wrapText="1"/>
    </xf>
    <xf numFmtId="0" fontId="41" fillId="32" borderId="376" xfId="0" applyFont="1" applyFill="1" applyBorder="1" applyAlignment="1">
      <alignment horizontal="center" vertical="center" wrapText="1"/>
    </xf>
    <xf numFmtId="0" fontId="41" fillId="32" borderId="380" xfId="0" applyFont="1" applyFill="1" applyBorder="1" applyAlignment="1">
      <alignment horizontal="center" vertical="center" wrapText="1"/>
    </xf>
    <xf numFmtId="0" fontId="40" fillId="32" borderId="381" xfId="0" applyFont="1" applyFill="1" applyBorder="1" applyAlignment="1">
      <alignment horizontal="center" vertical="center" wrapText="1"/>
    </xf>
    <xf numFmtId="0" fontId="40" fillId="32" borderId="388" xfId="0" applyFont="1" applyFill="1" applyBorder="1" applyAlignment="1">
      <alignment horizontal="center" vertical="center" wrapText="1"/>
    </xf>
    <xf numFmtId="0" fontId="41" fillId="32" borderId="379" xfId="0" applyFont="1" applyFill="1" applyBorder="1" applyAlignment="1">
      <alignment horizontal="center" vertical="center"/>
    </xf>
    <xf numFmtId="0" fontId="41" fillId="32" borderId="380" xfId="0" applyFont="1" applyFill="1" applyBorder="1" applyAlignment="1">
      <alignment horizontal="center" vertical="center"/>
    </xf>
    <xf numFmtId="0" fontId="45" fillId="32" borderId="377" xfId="0" applyFont="1" applyFill="1" applyBorder="1" applyAlignment="1">
      <alignment horizontal="center" vertical="center" wrapText="1"/>
    </xf>
    <xf numFmtId="0" fontId="45" fillId="32" borderId="383" xfId="0" applyFont="1" applyFill="1" applyBorder="1" applyAlignment="1">
      <alignment horizontal="center" vertical="center" wrapText="1"/>
    </xf>
    <xf numFmtId="0" fontId="41" fillId="32" borderId="395" xfId="0" applyFont="1" applyFill="1" applyBorder="1" applyAlignment="1">
      <alignment horizontal="center" vertical="center" wrapText="1"/>
    </xf>
    <xf numFmtId="0" fontId="41" fillId="32" borderId="396" xfId="0" applyFont="1" applyFill="1" applyBorder="1" applyAlignment="1">
      <alignment horizontal="center" vertical="center" wrapText="1"/>
    </xf>
    <xf numFmtId="0" fontId="41" fillId="32" borderId="393" xfId="0" applyFont="1" applyFill="1" applyBorder="1" applyAlignment="1">
      <alignment horizontal="center" vertical="center" wrapText="1"/>
    </xf>
    <xf numFmtId="0" fontId="41" fillId="32" borderId="396" xfId="0" applyFont="1" applyFill="1" applyBorder="1" applyAlignment="1">
      <alignment horizontal="center" vertical="center"/>
    </xf>
    <xf numFmtId="0" fontId="45" fillId="32" borderId="394" xfId="0" applyFont="1" applyFill="1" applyBorder="1" applyAlignment="1">
      <alignment horizontal="center" vertical="center" wrapText="1"/>
    </xf>
    <xf numFmtId="0" fontId="40" fillId="32" borderId="397" xfId="0" applyFont="1" applyFill="1" applyBorder="1" applyAlignment="1">
      <alignment horizontal="center" vertical="center" wrapText="1"/>
    </xf>
    <xf numFmtId="0" fontId="44" fillId="0" borderId="410" xfId="0" applyFont="1" applyBorder="1" applyAlignment="1">
      <alignment vertical="center" shrinkToFit="1"/>
    </xf>
    <xf numFmtId="0" fontId="44" fillId="0" borderId="389" xfId="0" applyFont="1" applyBorder="1" applyAlignment="1">
      <alignment vertical="center" shrinkToFit="1"/>
    </xf>
    <xf numFmtId="0" fontId="44" fillId="0" borderId="368" xfId="0" applyFont="1" applyBorder="1" applyAlignment="1">
      <alignment vertical="center" shrinkToFit="1"/>
    </xf>
    <xf numFmtId="0" fontId="40" fillId="0" borderId="406" xfId="0" applyFont="1" applyBorder="1" applyAlignment="1">
      <alignment horizontal="center" vertical="center"/>
    </xf>
    <xf numFmtId="0" fontId="40" fillId="0" borderId="408" xfId="0" applyFont="1" applyBorder="1" applyAlignment="1">
      <alignment horizontal="center" vertical="center"/>
    </xf>
    <xf numFmtId="0" fontId="44" fillId="0" borderId="409" xfId="0" applyFont="1" applyBorder="1" applyAlignment="1">
      <alignment vertical="center" shrinkToFit="1"/>
    </xf>
    <xf numFmtId="0" fontId="44" fillId="0" borderId="399" xfId="0" applyFont="1" applyBorder="1" applyAlignment="1">
      <alignment vertical="center" shrinkToFit="1"/>
    </xf>
    <xf numFmtId="0" fontId="44" fillId="0" borderId="407" xfId="0" applyFont="1" applyBorder="1" applyAlignment="1">
      <alignment vertical="center" shrinkToFit="1"/>
    </xf>
    <xf numFmtId="177" fontId="44" fillId="0" borderId="290" xfId="0" applyNumberFormat="1" applyFont="1" applyFill="1" applyBorder="1" applyAlignment="1">
      <alignment horizontal="center" vertical="center"/>
    </xf>
    <xf numFmtId="177" fontId="44" fillId="0" borderId="218" xfId="0" applyNumberFormat="1" applyFont="1" applyFill="1" applyBorder="1" applyAlignment="1">
      <alignment horizontal="center" vertical="center"/>
    </xf>
    <xf numFmtId="177" fontId="44" fillId="0" borderId="219" xfId="0" applyNumberFormat="1" applyFont="1" applyFill="1" applyBorder="1" applyAlignment="1">
      <alignment horizontal="center" vertical="center"/>
    </xf>
    <xf numFmtId="177" fontId="44" fillId="0" borderId="290" xfId="0" applyNumberFormat="1" applyFont="1" applyBorder="1" applyAlignment="1">
      <alignment horizontal="center" vertical="center"/>
    </xf>
    <xf numFmtId="177" fontId="44" fillId="0" borderId="218" xfId="0" applyNumberFormat="1" applyFont="1" applyBorder="1" applyAlignment="1">
      <alignment horizontal="center" vertical="center"/>
    </xf>
    <xf numFmtId="177" fontId="44" fillId="0" borderId="219" xfId="0" applyNumberFormat="1" applyFont="1" applyBorder="1" applyAlignment="1">
      <alignment horizontal="center" vertical="center"/>
    </xf>
    <xf numFmtId="177" fontId="170" fillId="53" borderId="290" xfId="0" applyNumberFormat="1" applyFont="1" applyFill="1" applyBorder="1" applyAlignment="1">
      <alignment horizontal="center" vertical="center"/>
    </xf>
    <xf numFmtId="177" fontId="170" fillId="53" borderId="218" xfId="0" applyNumberFormat="1" applyFont="1" applyFill="1" applyBorder="1" applyAlignment="1">
      <alignment horizontal="center" vertical="center"/>
    </xf>
    <xf numFmtId="177" fontId="170" fillId="53" borderId="219" xfId="0" applyNumberFormat="1" applyFont="1" applyFill="1" applyBorder="1" applyAlignment="1">
      <alignment horizontal="center" vertical="center"/>
    </xf>
    <xf numFmtId="0" fontId="307" fillId="0" borderId="0" xfId="0" applyFont="1" applyAlignment="1">
      <alignment horizontal="center" vertical="center" wrapText="1"/>
    </xf>
    <xf numFmtId="0" fontId="307" fillId="0" borderId="0" xfId="0" applyFont="1" applyAlignment="1">
      <alignment horizontal="center" vertical="center"/>
    </xf>
    <xf numFmtId="0" fontId="352" fillId="0" borderId="496" xfId="0" applyFont="1" applyBorder="1" applyAlignment="1">
      <alignment horizontal="center" vertical="center" wrapText="1"/>
    </xf>
    <xf numFmtId="0" fontId="40" fillId="24" borderId="84" xfId="0" applyFont="1" applyFill="1" applyBorder="1" applyAlignment="1">
      <alignment horizontal="center" vertical="center" wrapText="1"/>
    </xf>
    <xf numFmtId="0" fontId="40" fillId="24" borderId="48" xfId="0" applyFont="1" applyFill="1" applyBorder="1" applyAlignment="1">
      <alignment horizontal="center" vertical="center" wrapText="1"/>
    </xf>
    <xf numFmtId="0" fontId="40" fillId="24" borderId="85" xfId="0" applyFont="1" applyFill="1" applyBorder="1" applyAlignment="1">
      <alignment horizontal="center" vertical="center" wrapText="1"/>
    </xf>
    <xf numFmtId="0" fontId="40" fillId="24" borderId="432" xfId="0" applyFont="1" applyFill="1" applyBorder="1" applyAlignment="1">
      <alignment horizontal="center" vertical="center" wrapText="1"/>
    </xf>
    <xf numFmtId="0" fontId="40" fillId="24" borderId="420" xfId="0" applyFont="1" applyFill="1" applyBorder="1" applyAlignment="1">
      <alignment horizontal="center" vertical="center" wrapText="1"/>
    </xf>
    <xf numFmtId="0" fontId="40" fillId="24" borderId="205" xfId="0" applyFont="1" applyFill="1" applyBorder="1" applyAlignment="1">
      <alignment horizontal="center" vertical="center" wrapText="1"/>
    </xf>
    <xf numFmtId="0" fontId="40" fillId="24" borderId="433" xfId="0" applyFont="1" applyFill="1" applyBorder="1" applyAlignment="1">
      <alignment horizontal="center" vertical="center" wrapText="1"/>
    </xf>
    <xf numFmtId="0" fontId="40" fillId="24" borderId="434" xfId="0" applyFont="1" applyFill="1" applyBorder="1" applyAlignment="1">
      <alignment horizontal="center" vertical="center" wrapText="1"/>
    </xf>
    <xf numFmtId="0" fontId="40" fillId="24" borderId="423" xfId="0" applyFont="1" applyFill="1" applyBorder="1" applyAlignment="1">
      <alignment horizontal="center" vertical="center" wrapText="1"/>
    </xf>
    <xf numFmtId="0" fontId="40" fillId="24" borderId="421" xfId="0" applyFont="1" applyFill="1" applyBorder="1" applyAlignment="1">
      <alignment horizontal="center" vertical="center" wrapText="1"/>
    </xf>
    <xf numFmtId="0" fontId="40" fillId="24" borderId="422" xfId="0" applyFont="1" applyFill="1" applyBorder="1" applyAlignment="1">
      <alignment horizontal="center" vertical="center" wrapText="1"/>
    </xf>
    <xf numFmtId="0" fontId="40" fillId="24" borderId="47" xfId="0" applyFont="1" applyFill="1" applyBorder="1" applyAlignment="1">
      <alignment horizontal="center" vertical="center"/>
    </xf>
    <xf numFmtId="0" fontId="40" fillId="24" borderId="45" xfId="0" applyFont="1" applyFill="1" applyBorder="1" applyAlignment="1">
      <alignment horizontal="center" vertical="center"/>
    </xf>
    <xf numFmtId="0" fontId="40" fillId="24" borderId="202" xfId="0" applyFont="1" applyFill="1" applyBorder="1" applyAlignment="1">
      <alignment horizontal="center" vertical="center" wrapText="1"/>
    </xf>
    <xf numFmtId="0" fontId="40" fillId="24" borderId="419" xfId="0" applyFont="1" applyFill="1" applyBorder="1" applyAlignment="1">
      <alignment horizontal="center" vertical="center" wrapText="1"/>
    </xf>
    <xf numFmtId="0" fontId="40" fillId="24" borderId="431" xfId="0" applyFont="1" applyFill="1" applyBorder="1" applyAlignment="1">
      <alignment horizontal="center" vertical="center" wrapText="1"/>
    </xf>
    <xf numFmtId="0" fontId="40" fillId="24" borderId="218" xfId="0" applyFont="1" applyFill="1" applyBorder="1" applyAlignment="1">
      <alignment horizontal="center" vertical="center" wrapText="1"/>
    </xf>
    <xf numFmtId="0" fontId="40" fillId="24" borderId="251" xfId="0" applyFont="1" applyFill="1" applyBorder="1" applyAlignment="1">
      <alignment horizontal="center" vertical="center" wrapText="1"/>
    </xf>
  </cellXfs>
  <cellStyles count="57549">
    <cellStyle name="20 % - Accent1" xfId="71"/>
    <cellStyle name="20 % - Accent1 2" xfId="72"/>
    <cellStyle name="20 % - Accent1 2 2" xfId="73"/>
    <cellStyle name="20 % - Accent1 3" xfId="74"/>
    <cellStyle name="20 % - Accent1 3 2" xfId="75"/>
    <cellStyle name="20 % - Accent2" xfId="76"/>
    <cellStyle name="20 % - Accent2 2" xfId="77"/>
    <cellStyle name="20 % - Accent2 2 2" xfId="78"/>
    <cellStyle name="20 % - Accent2 3" xfId="79"/>
    <cellStyle name="20 % - Accent2 3 2" xfId="80"/>
    <cellStyle name="20 % - Accent3" xfId="81"/>
    <cellStyle name="20 % - Accent3 2" xfId="82"/>
    <cellStyle name="20 % - Accent3 2 2" xfId="83"/>
    <cellStyle name="20 % - Accent3 3" xfId="84"/>
    <cellStyle name="20 % - Accent3 3 2" xfId="85"/>
    <cellStyle name="20 % - Accent4" xfId="86"/>
    <cellStyle name="20 % - Accent4 2" xfId="87"/>
    <cellStyle name="20 % - Accent4 2 2" xfId="88"/>
    <cellStyle name="20 % - Accent4 3" xfId="89"/>
    <cellStyle name="20 % - Accent4 3 2" xfId="90"/>
    <cellStyle name="20 % - Accent5" xfId="91"/>
    <cellStyle name="20 % - Accent5 2" xfId="92"/>
    <cellStyle name="20 % - Accent5 2 2" xfId="93"/>
    <cellStyle name="20 % - Accent5 3" xfId="94"/>
    <cellStyle name="20 % - Accent5 3 2" xfId="95"/>
    <cellStyle name="20 % - Accent6" xfId="96"/>
    <cellStyle name="20 % - Accent6 2" xfId="97"/>
    <cellStyle name="20 % - Accent6 2 2" xfId="98"/>
    <cellStyle name="20 % - Accent6 3" xfId="99"/>
    <cellStyle name="20 % - Accent6 3 2" xfId="100"/>
    <cellStyle name="20% - Accent1" xfId="1" builtinId="30" customBuiltin="1"/>
    <cellStyle name="20% - Accent1 2" xfId="101"/>
    <cellStyle name="20% - Accent1 3" xfId="102"/>
    <cellStyle name="20% - Accent1 4" xfId="1114"/>
    <cellStyle name="20% - Accent1 5" xfId="7093"/>
    <cellStyle name="20% - Accent2" xfId="3" builtinId="34" customBuiltin="1"/>
    <cellStyle name="20% - Accent2 2" xfId="103"/>
    <cellStyle name="20% - Accent2 3" xfId="104"/>
    <cellStyle name="20% - Accent2 4" xfId="1115"/>
    <cellStyle name="20% - Accent2 5" xfId="7094"/>
    <cellStyle name="20% - Accent3" xfId="5" builtinId="38" customBuiltin="1"/>
    <cellStyle name="20% - Accent3 2" xfId="105"/>
    <cellStyle name="20% - Accent3 3" xfId="106"/>
    <cellStyle name="20% - Accent3 4" xfId="1116"/>
    <cellStyle name="20% - Accent3 5" xfId="7095"/>
    <cellStyle name="20% - Accent4" xfId="7" builtinId="42" customBuiltin="1"/>
    <cellStyle name="20% - Accent4 2" xfId="107"/>
    <cellStyle name="20% - Accent4 3" xfId="108"/>
    <cellStyle name="20% - Accent4 4" xfId="1117"/>
    <cellStyle name="20% - Accent4 5" xfId="7096"/>
    <cellStyle name="20% - Accent5" xfId="9" builtinId="46" customBuiltin="1"/>
    <cellStyle name="20% - Accent5 2" xfId="109"/>
    <cellStyle name="20% - Accent5 3" xfId="110"/>
    <cellStyle name="20% - Accent5 4" xfId="1118"/>
    <cellStyle name="20% - Accent5 5" xfId="7097"/>
    <cellStyle name="20% - Accent6" xfId="11" builtinId="50" customBuiltin="1"/>
    <cellStyle name="20% - Accent6 2" xfId="111"/>
    <cellStyle name="20% - Accent6 3" xfId="112"/>
    <cellStyle name="20% - Accent6 4" xfId="1119"/>
    <cellStyle name="20% - Accent6 5" xfId="7098"/>
    <cellStyle name="20% - アクセント 1 2" xfId="2"/>
    <cellStyle name="20% - アクセント 1 2 2" xfId="1004"/>
    <cellStyle name="20% - アクセント 1 2 3" xfId="1102"/>
    <cellStyle name="20% - アクセント 1 3" xfId="692"/>
    <cellStyle name="20% - アクセント 2 2" xfId="4"/>
    <cellStyle name="20% - アクセント 2 2 2" xfId="1005"/>
    <cellStyle name="20% - アクセント 2 2 3" xfId="1103"/>
    <cellStyle name="20% - アクセント 2 3" xfId="693"/>
    <cellStyle name="20% - アクセント 3 2" xfId="6"/>
    <cellStyle name="20% - アクセント 3 2 2" xfId="1006"/>
    <cellStyle name="20% - アクセント 3 2 3" xfId="1104"/>
    <cellStyle name="20% - アクセント 3 3" xfId="694"/>
    <cellStyle name="20% - アクセント 4 2" xfId="8"/>
    <cellStyle name="20% - アクセント 4 2 2" xfId="1007"/>
    <cellStyle name="20% - アクセント 4 2 3" xfId="1105"/>
    <cellStyle name="20% - アクセント 4 3" xfId="695"/>
    <cellStyle name="20% - アクセント 5 2" xfId="10"/>
    <cellStyle name="20% - アクセント 5 2 2" xfId="1008"/>
    <cellStyle name="20% - アクセント 5 2 3" xfId="1106"/>
    <cellStyle name="20% - アクセント 5 3" xfId="696"/>
    <cellStyle name="20% - アクセント 6 2" xfId="12"/>
    <cellStyle name="20% - アクセント 6 2 2" xfId="1009"/>
    <cellStyle name="20% - アクセント 6 2 3" xfId="1107"/>
    <cellStyle name="20% - アクセント 6 3" xfId="697"/>
    <cellStyle name="40 % - Accent1" xfId="113"/>
    <cellStyle name="40 % - Accent1 2" xfId="114"/>
    <cellStyle name="40 % - Accent1 2 2" xfId="115"/>
    <cellStyle name="40 % - Accent1 3" xfId="116"/>
    <cellStyle name="40 % - Accent1 3 2" xfId="117"/>
    <cellStyle name="40 % - Accent2" xfId="118"/>
    <cellStyle name="40 % - Accent2 2" xfId="119"/>
    <cellStyle name="40 % - Accent2 2 2" xfId="120"/>
    <cellStyle name="40 % - Accent2 3" xfId="121"/>
    <cellStyle name="40 % - Accent2 3 2" xfId="122"/>
    <cellStyle name="40 % - Accent3" xfId="123"/>
    <cellStyle name="40 % - Accent3 2" xfId="124"/>
    <cellStyle name="40 % - Accent3 2 2" xfId="125"/>
    <cellStyle name="40 % - Accent3 3" xfId="126"/>
    <cellStyle name="40 % - Accent3 3 2" xfId="127"/>
    <cellStyle name="40 % - Accent4" xfId="128"/>
    <cellStyle name="40 % - Accent4 2" xfId="129"/>
    <cellStyle name="40 % - Accent4 2 2" xfId="130"/>
    <cellStyle name="40 % - Accent4 3" xfId="131"/>
    <cellStyle name="40 % - Accent4 3 2" xfId="132"/>
    <cellStyle name="40 % - Accent5" xfId="133"/>
    <cellStyle name="40 % - Accent5 2" xfId="134"/>
    <cellStyle name="40 % - Accent5 2 2" xfId="135"/>
    <cellStyle name="40 % - Accent5 3" xfId="136"/>
    <cellStyle name="40 % - Accent5 3 2" xfId="137"/>
    <cellStyle name="40 % - Accent6" xfId="138"/>
    <cellStyle name="40 % - Accent6 2" xfId="139"/>
    <cellStyle name="40 % - Accent6 2 2" xfId="140"/>
    <cellStyle name="40 % - Accent6 3" xfId="141"/>
    <cellStyle name="40 % - Accent6 3 2" xfId="142"/>
    <cellStyle name="40% - Accent1" xfId="13" builtinId="31" customBuiltin="1"/>
    <cellStyle name="40% - Accent1 2" xfId="143"/>
    <cellStyle name="40% - Accent1 3" xfId="144"/>
    <cellStyle name="40% - Accent1 4" xfId="1120"/>
    <cellStyle name="40% - Accent1 5" xfId="7099"/>
    <cellStyle name="40% - Accent2" xfId="15" builtinId="35" customBuiltin="1"/>
    <cellStyle name="40% - Accent2 2" xfId="145"/>
    <cellStyle name="40% - Accent2 3" xfId="146"/>
    <cellStyle name="40% - Accent2 4" xfId="1121"/>
    <cellStyle name="40% - Accent2 5" xfId="7100"/>
    <cellStyle name="40% - Accent3" xfId="17" builtinId="39" customBuiltin="1"/>
    <cellStyle name="40% - Accent3 2" xfId="147"/>
    <cellStyle name="40% - Accent3 3" xfId="148"/>
    <cellStyle name="40% - Accent3 4" xfId="1122"/>
    <cellStyle name="40% - Accent3 5" xfId="7101"/>
    <cellStyle name="40% - Accent4" xfId="19" builtinId="43" customBuiltin="1"/>
    <cellStyle name="40% - Accent4 2" xfId="149"/>
    <cellStyle name="40% - Accent4 3" xfId="150"/>
    <cellStyle name="40% - Accent4 4" xfId="1123"/>
    <cellStyle name="40% - Accent4 5" xfId="7102"/>
    <cellStyle name="40% - Accent5" xfId="21" builtinId="47" customBuiltin="1"/>
    <cellStyle name="40% - Accent5 2" xfId="151"/>
    <cellStyle name="40% - Accent5 3" xfId="152"/>
    <cellStyle name="40% - Accent5 4" xfId="1124"/>
    <cellStyle name="40% - Accent5 5" xfId="7103"/>
    <cellStyle name="40% - Accent6" xfId="23" builtinId="51" customBuiltin="1"/>
    <cellStyle name="40% - Accent6 2" xfId="153"/>
    <cellStyle name="40% - Accent6 3" xfId="154"/>
    <cellStyle name="40% - Accent6 4" xfId="1125"/>
    <cellStyle name="40% - Accent6 5" xfId="7104"/>
    <cellStyle name="40% - アクセント 1 2" xfId="14"/>
    <cellStyle name="40% - アクセント 1 2 2" xfId="1010"/>
    <cellStyle name="40% - アクセント 1 2 3" xfId="1108"/>
    <cellStyle name="40% - アクセント 1 3" xfId="698"/>
    <cellStyle name="40% - アクセント 2 2" xfId="16"/>
    <cellStyle name="40% - アクセント 2 2 2" xfId="1011"/>
    <cellStyle name="40% - アクセント 2 2 3" xfId="1109"/>
    <cellStyle name="40% - アクセント 2 3" xfId="699"/>
    <cellStyle name="40% - アクセント 3 2" xfId="18"/>
    <cellStyle name="40% - アクセント 3 2 2" xfId="1012"/>
    <cellStyle name="40% - アクセント 3 2 3" xfId="1110"/>
    <cellStyle name="40% - アクセント 3 3" xfId="700"/>
    <cellStyle name="40% - アクセント 4 2" xfId="20"/>
    <cellStyle name="40% - アクセント 4 2 2" xfId="1013"/>
    <cellStyle name="40% - アクセント 4 2 3" xfId="1111"/>
    <cellStyle name="40% - アクセント 4 3" xfId="701"/>
    <cellStyle name="40% - アクセント 5 2" xfId="22"/>
    <cellStyle name="40% - アクセント 5 2 2" xfId="1014"/>
    <cellStyle name="40% - アクセント 5 2 3" xfId="1112"/>
    <cellStyle name="40% - アクセント 5 3" xfId="702"/>
    <cellStyle name="40% - アクセント 6 2" xfId="24"/>
    <cellStyle name="40% - アクセント 6 2 2" xfId="1015"/>
    <cellStyle name="40% - アクセント 6 2 3" xfId="1113"/>
    <cellStyle name="40% - アクセント 6 3" xfId="703"/>
    <cellStyle name="60 % - Accent1" xfId="155"/>
    <cellStyle name="60 % - Accent1 2" xfId="156"/>
    <cellStyle name="60 % - Accent1 2 2" xfId="157"/>
    <cellStyle name="60 % - Accent1 3" xfId="158"/>
    <cellStyle name="60 % - Accent1 3 2" xfId="159"/>
    <cellStyle name="60 % - Accent2" xfId="160"/>
    <cellStyle name="60 % - Accent2 2" xfId="161"/>
    <cellStyle name="60 % - Accent2 2 2" xfId="162"/>
    <cellStyle name="60 % - Accent2 3" xfId="163"/>
    <cellStyle name="60 % - Accent2 3 2" xfId="164"/>
    <cellStyle name="60 % - Accent3" xfId="165"/>
    <cellStyle name="60 % - Accent3 2" xfId="166"/>
    <cellStyle name="60 % - Accent3 2 2" xfId="167"/>
    <cellStyle name="60 % - Accent3 3" xfId="168"/>
    <cellStyle name="60 % - Accent3 3 2" xfId="169"/>
    <cellStyle name="60 % - Accent4" xfId="170"/>
    <cellStyle name="60 % - Accent4 2" xfId="171"/>
    <cellStyle name="60 % - Accent4 2 2" xfId="172"/>
    <cellStyle name="60 % - Accent4 3" xfId="173"/>
    <cellStyle name="60 % - Accent4 3 2" xfId="174"/>
    <cellStyle name="60 % - Accent5" xfId="175"/>
    <cellStyle name="60 % - Accent5 2" xfId="176"/>
    <cellStyle name="60 % - Accent5 2 2" xfId="177"/>
    <cellStyle name="60 % - Accent5 3" xfId="178"/>
    <cellStyle name="60 % - Accent5 3 2" xfId="179"/>
    <cellStyle name="60 % - Accent6" xfId="180"/>
    <cellStyle name="60 % - Accent6 2" xfId="181"/>
    <cellStyle name="60 % - Accent6 2 2" xfId="182"/>
    <cellStyle name="60 % - Accent6 3" xfId="183"/>
    <cellStyle name="60 % - Accent6 3 2" xfId="184"/>
    <cellStyle name="60% - Accent1" xfId="25" builtinId="32" customBuiltin="1"/>
    <cellStyle name="60% - Accent1 2" xfId="185"/>
    <cellStyle name="60% - Accent1 3" xfId="186"/>
    <cellStyle name="60% - Accent1 4" xfId="1126"/>
    <cellStyle name="60% - Accent1 5" xfId="7105"/>
    <cellStyle name="60% - Accent2" xfId="26" builtinId="36" customBuiltin="1"/>
    <cellStyle name="60% - Accent2 2" xfId="187"/>
    <cellStyle name="60% - Accent2 3" xfId="188"/>
    <cellStyle name="60% - Accent2 4" xfId="1127"/>
    <cellStyle name="60% - Accent2 5" xfId="7106"/>
    <cellStyle name="60% - Accent3" xfId="27" builtinId="40" customBuiltin="1"/>
    <cellStyle name="60% - Accent3 2" xfId="189"/>
    <cellStyle name="60% - Accent3 3" xfId="190"/>
    <cellStyle name="60% - Accent3 4" xfId="1128"/>
    <cellStyle name="60% - Accent3 5" xfId="7107"/>
    <cellStyle name="60% - Accent4" xfId="28" builtinId="44" customBuiltin="1"/>
    <cellStyle name="60% - Accent4 2" xfId="191"/>
    <cellStyle name="60% - Accent4 3" xfId="192"/>
    <cellStyle name="60% - Accent4 4" xfId="1129"/>
    <cellStyle name="60% - Accent4 5" xfId="7108"/>
    <cellStyle name="60% - Accent5" xfId="29" builtinId="48" customBuiltin="1"/>
    <cellStyle name="60% - Accent5 2" xfId="193"/>
    <cellStyle name="60% - Accent5 3" xfId="194"/>
    <cellStyle name="60% - Accent5 4" xfId="1130"/>
    <cellStyle name="60% - Accent5 5" xfId="7109"/>
    <cellStyle name="60% - Accent6" xfId="30" builtinId="52" customBuiltin="1"/>
    <cellStyle name="60% - Accent6 2" xfId="195"/>
    <cellStyle name="60% - Accent6 3" xfId="196"/>
    <cellStyle name="60% - Accent6 4" xfId="1131"/>
    <cellStyle name="60% - Accent6 5" xfId="7110"/>
    <cellStyle name="60% - アクセント 1 2" xfId="704"/>
    <cellStyle name="60% - アクセント 2 2" xfId="705"/>
    <cellStyle name="60% - アクセント 3 2" xfId="706"/>
    <cellStyle name="60% - アクセント 4 2" xfId="707"/>
    <cellStyle name="60% - アクセント 5 2" xfId="708"/>
    <cellStyle name="60% - アクセント 6 2" xfId="709"/>
    <cellStyle name="Accent1" xfId="32" builtinId="29" customBuiltin="1"/>
    <cellStyle name="Accent1 2" xfId="197"/>
    <cellStyle name="Accent1 2 2" xfId="198"/>
    <cellStyle name="Accent1 2 2 2" xfId="199"/>
    <cellStyle name="Accent1 2 3" xfId="200"/>
    <cellStyle name="Accent1 2 3 2" xfId="201"/>
    <cellStyle name="Accent1 2 4" xfId="202"/>
    <cellStyle name="Accent1 2 4 2" xfId="203"/>
    <cellStyle name="Accent1 2 5" xfId="204"/>
    <cellStyle name="Accent1 2 5 2" xfId="205"/>
    <cellStyle name="Accent1 2 6" xfId="206"/>
    <cellStyle name="Accent1 2 7" xfId="207"/>
    <cellStyle name="Accent1 2 8" xfId="208"/>
    <cellStyle name="Accent1 2 9" xfId="209"/>
    <cellStyle name="Accent1 3" xfId="210"/>
    <cellStyle name="Accent1 3 2" xfId="211"/>
    <cellStyle name="Accent1 3 2 2" xfId="212"/>
    <cellStyle name="Accent1 3 3" xfId="213"/>
    <cellStyle name="Accent1 3 3 2" xfId="214"/>
    <cellStyle name="Accent1 3 4" xfId="215"/>
    <cellStyle name="Accent1 3 4 2" xfId="216"/>
    <cellStyle name="Accent1 3 5" xfId="217"/>
    <cellStyle name="Accent1 3 5 2" xfId="218"/>
    <cellStyle name="Accent1 3 6" xfId="219"/>
    <cellStyle name="Accent1 3 7" xfId="220"/>
    <cellStyle name="Accent1 3 8" xfId="221"/>
    <cellStyle name="Accent1 4" xfId="222"/>
    <cellStyle name="Accent1 5" xfId="1132"/>
    <cellStyle name="Accent1 6" xfId="7111"/>
    <cellStyle name="Accent2" xfId="33" builtinId="33" customBuiltin="1"/>
    <cellStyle name="Accent2 2" xfId="223"/>
    <cellStyle name="Accent2 2 2" xfId="224"/>
    <cellStyle name="Accent2 2 2 2" xfId="225"/>
    <cellStyle name="Accent2 2 3" xfId="226"/>
    <cellStyle name="Accent2 2 3 2" xfId="227"/>
    <cellStyle name="Accent2 2 4" xfId="228"/>
    <cellStyle name="Accent2 2 4 2" xfId="229"/>
    <cellStyle name="Accent2 2 5" xfId="230"/>
    <cellStyle name="Accent2 2 5 2" xfId="231"/>
    <cellStyle name="Accent2 2 6" xfId="232"/>
    <cellStyle name="Accent2 2 7" xfId="233"/>
    <cellStyle name="Accent2 2 8" xfId="234"/>
    <cellStyle name="Accent2 2 9" xfId="235"/>
    <cellStyle name="Accent2 3" xfId="236"/>
    <cellStyle name="Accent2 3 2" xfId="237"/>
    <cellStyle name="Accent2 3 2 2" xfId="238"/>
    <cellStyle name="Accent2 3 3" xfId="239"/>
    <cellStyle name="Accent2 3 3 2" xfId="240"/>
    <cellStyle name="Accent2 3 4" xfId="241"/>
    <cellStyle name="Accent2 3 4 2" xfId="242"/>
    <cellStyle name="Accent2 3 5" xfId="243"/>
    <cellStyle name="Accent2 3 5 2" xfId="244"/>
    <cellStyle name="Accent2 3 6" xfId="245"/>
    <cellStyle name="Accent2 3 7" xfId="246"/>
    <cellStyle name="Accent2 3 8" xfId="247"/>
    <cellStyle name="Accent2 4" xfId="248"/>
    <cellStyle name="Accent2 5" xfId="1133"/>
    <cellStyle name="Accent2 6" xfId="7112"/>
    <cellStyle name="Accent3" xfId="34" builtinId="37" customBuiltin="1"/>
    <cellStyle name="Accent3 2" xfId="249"/>
    <cellStyle name="Accent3 2 2" xfId="250"/>
    <cellStyle name="Accent3 2 2 2" xfId="251"/>
    <cellStyle name="Accent3 2 3" xfId="252"/>
    <cellStyle name="Accent3 2 3 2" xfId="253"/>
    <cellStyle name="Accent3 2 4" xfId="254"/>
    <cellStyle name="Accent3 2 4 2" xfId="255"/>
    <cellStyle name="Accent3 2 5" xfId="256"/>
    <cellStyle name="Accent3 2 5 2" xfId="257"/>
    <cellStyle name="Accent3 2 6" xfId="258"/>
    <cellStyle name="Accent3 2 7" xfId="259"/>
    <cellStyle name="Accent3 2 8" xfId="260"/>
    <cellStyle name="Accent3 2 9" xfId="261"/>
    <cellStyle name="Accent3 3" xfId="262"/>
    <cellStyle name="Accent3 3 2" xfId="263"/>
    <cellStyle name="Accent3 3 2 2" xfId="264"/>
    <cellStyle name="Accent3 3 3" xfId="265"/>
    <cellStyle name="Accent3 3 3 2" xfId="266"/>
    <cellStyle name="Accent3 3 4" xfId="267"/>
    <cellStyle name="Accent3 3 4 2" xfId="268"/>
    <cellStyle name="Accent3 3 5" xfId="269"/>
    <cellStyle name="Accent3 3 5 2" xfId="270"/>
    <cellStyle name="Accent3 3 6" xfId="271"/>
    <cellStyle name="Accent3 3 7" xfId="272"/>
    <cellStyle name="Accent3 3 8" xfId="273"/>
    <cellStyle name="Accent3 4" xfId="274"/>
    <cellStyle name="Accent3 5" xfId="1134"/>
    <cellStyle name="Accent3 6" xfId="7113"/>
    <cellStyle name="Accent4" xfId="35" builtinId="41" customBuiltin="1"/>
    <cellStyle name="Accent4 2" xfId="275"/>
    <cellStyle name="Accent4 2 2" xfId="276"/>
    <cellStyle name="Accent4 2 2 2" xfId="277"/>
    <cellStyle name="Accent4 2 3" xfId="278"/>
    <cellStyle name="Accent4 2 3 2" xfId="279"/>
    <cellStyle name="Accent4 2 4" xfId="280"/>
    <cellStyle name="Accent4 2 4 2" xfId="281"/>
    <cellStyle name="Accent4 2 5" xfId="282"/>
    <cellStyle name="Accent4 2 5 2" xfId="283"/>
    <cellStyle name="Accent4 2 6" xfId="284"/>
    <cellStyle name="Accent4 2 7" xfId="285"/>
    <cellStyle name="Accent4 2 8" xfId="286"/>
    <cellStyle name="Accent4 2 9" xfId="287"/>
    <cellStyle name="Accent4 3" xfId="288"/>
    <cellStyle name="Accent4 3 2" xfId="289"/>
    <cellStyle name="Accent4 3 2 2" xfId="290"/>
    <cellStyle name="Accent4 3 3" xfId="291"/>
    <cellStyle name="Accent4 3 3 2" xfId="292"/>
    <cellStyle name="Accent4 3 4" xfId="293"/>
    <cellStyle name="Accent4 3 4 2" xfId="294"/>
    <cellStyle name="Accent4 3 5" xfId="295"/>
    <cellStyle name="Accent4 3 5 2" xfId="296"/>
    <cellStyle name="Accent4 3 6" xfId="297"/>
    <cellStyle name="Accent4 3 7" xfId="298"/>
    <cellStyle name="Accent4 3 8" xfId="299"/>
    <cellStyle name="Accent4 4" xfId="300"/>
    <cellStyle name="Accent4 5" xfId="1135"/>
    <cellStyle name="Accent4 6" xfId="7114"/>
    <cellStyle name="Accent5" xfId="36" builtinId="45" customBuiltin="1"/>
    <cellStyle name="Accent5 2" xfId="301"/>
    <cellStyle name="Accent5 2 2" xfId="302"/>
    <cellStyle name="Accent5 2 2 2" xfId="303"/>
    <cellStyle name="Accent5 2 3" xfId="304"/>
    <cellStyle name="Accent5 2 3 2" xfId="305"/>
    <cellStyle name="Accent5 2 4" xfId="306"/>
    <cellStyle name="Accent5 2 4 2" xfId="307"/>
    <cellStyle name="Accent5 2 5" xfId="308"/>
    <cellStyle name="Accent5 2 5 2" xfId="309"/>
    <cellStyle name="Accent5 2 6" xfId="310"/>
    <cellStyle name="Accent5 2 7" xfId="311"/>
    <cellStyle name="Accent5 2 8" xfId="312"/>
    <cellStyle name="Accent5 2 9" xfId="313"/>
    <cellStyle name="Accent5 3" xfId="314"/>
    <cellStyle name="Accent5 3 2" xfId="315"/>
    <cellStyle name="Accent5 3 2 2" xfId="316"/>
    <cellStyle name="Accent5 3 3" xfId="317"/>
    <cellStyle name="Accent5 3 3 2" xfId="318"/>
    <cellStyle name="Accent5 3 4" xfId="319"/>
    <cellStyle name="Accent5 3 4 2" xfId="320"/>
    <cellStyle name="Accent5 3 5" xfId="321"/>
    <cellStyle name="Accent5 3 5 2" xfId="322"/>
    <cellStyle name="Accent5 3 6" xfId="323"/>
    <cellStyle name="Accent5 3 7" xfId="324"/>
    <cellStyle name="Accent5 3 8" xfId="325"/>
    <cellStyle name="Accent5 4" xfId="326"/>
    <cellStyle name="Accent5 5" xfId="1136"/>
    <cellStyle name="Accent5 6" xfId="7115"/>
    <cellStyle name="Accent6" xfId="37" builtinId="49" customBuiltin="1"/>
    <cellStyle name="Accent6 2" xfId="327"/>
    <cellStyle name="Accent6 2 2" xfId="328"/>
    <cellStyle name="Accent6 2 2 2" xfId="329"/>
    <cellStyle name="Accent6 2 3" xfId="330"/>
    <cellStyle name="Accent6 2 3 2" xfId="331"/>
    <cellStyle name="Accent6 2 4" xfId="332"/>
    <cellStyle name="Accent6 2 4 2" xfId="333"/>
    <cellStyle name="Accent6 2 5" xfId="334"/>
    <cellStyle name="Accent6 2 5 2" xfId="335"/>
    <cellStyle name="Accent6 2 6" xfId="336"/>
    <cellStyle name="Accent6 2 7" xfId="337"/>
    <cellStyle name="Accent6 2 8" xfId="338"/>
    <cellStyle name="Accent6 2 9" xfId="339"/>
    <cellStyle name="Accent6 3" xfId="340"/>
    <cellStyle name="Accent6 3 2" xfId="341"/>
    <cellStyle name="Accent6 3 2 2" xfId="342"/>
    <cellStyle name="Accent6 3 3" xfId="343"/>
    <cellStyle name="Accent6 3 3 2" xfId="344"/>
    <cellStyle name="Accent6 3 4" xfId="345"/>
    <cellStyle name="Accent6 3 4 2" xfId="346"/>
    <cellStyle name="Accent6 3 5" xfId="347"/>
    <cellStyle name="Accent6 3 5 2" xfId="348"/>
    <cellStyle name="Accent6 3 6" xfId="349"/>
    <cellStyle name="Accent6 3 7" xfId="350"/>
    <cellStyle name="Accent6 3 8" xfId="351"/>
    <cellStyle name="Accent6 4" xfId="352"/>
    <cellStyle name="Accent6 5" xfId="1137"/>
    <cellStyle name="Accent6 6" xfId="7116"/>
    <cellStyle name="Avertissement" xfId="353"/>
    <cellStyle name="Background" xfId="354"/>
    <cellStyle name="Bad" xfId="44" builtinId="27" customBuiltin="1"/>
    <cellStyle name="Bad 2" xfId="355"/>
    <cellStyle name="Bad 3" xfId="356"/>
    <cellStyle name="Bad 4" xfId="1138"/>
    <cellStyle name="Bad 5" xfId="7123"/>
    <cellStyle name="Calcul" xfId="357"/>
    <cellStyle name="Calcul 10" xfId="992"/>
    <cellStyle name="Calcul 10 10" xfId="15174"/>
    <cellStyle name="Calcul 10 11" xfId="23159"/>
    <cellStyle name="Calcul 10 12" xfId="25545"/>
    <cellStyle name="Calcul 10 13" xfId="28259"/>
    <cellStyle name="Calcul 10 14" xfId="30672"/>
    <cellStyle name="Calcul 10 15" xfId="37445"/>
    <cellStyle name="Calcul 10 16" xfId="43946"/>
    <cellStyle name="Calcul 10 17" xfId="46051"/>
    <cellStyle name="Calcul 10 18" xfId="52828"/>
    <cellStyle name="Calcul 10 19" xfId="55438"/>
    <cellStyle name="Calcul 10 2" xfId="1139"/>
    <cellStyle name="Calcul 10 2 10" xfId="30734"/>
    <cellStyle name="Calcul 10 2 11" xfId="37504"/>
    <cellStyle name="Calcul 10 2 12" xfId="44509"/>
    <cellStyle name="Calcul 10 2 13" xfId="46052"/>
    <cellStyle name="Calcul 10 2 14" xfId="53391"/>
    <cellStyle name="Calcul 10 2 15" xfId="56006"/>
    <cellStyle name="Calcul 10 2 2" xfId="3405"/>
    <cellStyle name="Calcul 10 2 2 2" xfId="9662"/>
    <cellStyle name="Calcul 10 2 2 3" xfId="20020"/>
    <cellStyle name="Calcul 10 2 2 4" xfId="32952"/>
    <cellStyle name="Calcul 10 2 2 5" xfId="39693"/>
    <cellStyle name="Calcul 10 2 2 6" xfId="46053"/>
    <cellStyle name="Calcul 10 2 3" xfId="5552"/>
    <cellStyle name="Calcul 10 2 3 2" xfId="11779"/>
    <cellStyle name="Calcul 10 2 3 3" xfId="17846"/>
    <cellStyle name="Calcul 10 2 3 4" xfId="35074"/>
    <cellStyle name="Calcul 10 2 3 5" xfId="41810"/>
    <cellStyle name="Calcul 10 2 3 6" xfId="46054"/>
    <cellStyle name="Calcul 10 2 4" xfId="7473"/>
    <cellStyle name="Calcul 10 2 5" xfId="13875"/>
    <cellStyle name="Calcul 10 2 6" xfId="15737"/>
    <cellStyle name="Calcul 10 2 7" xfId="23491"/>
    <cellStyle name="Calcul 10 2 8" xfId="25949"/>
    <cellStyle name="Calcul 10 2 9" xfId="28822"/>
    <cellStyle name="Calcul 10 3" xfId="1766"/>
    <cellStyle name="Calcul 10 3 10" xfId="31320"/>
    <cellStyle name="Calcul 10 3 11" xfId="38061"/>
    <cellStyle name="Calcul 10 3 12" xfId="45066"/>
    <cellStyle name="Calcul 10 3 13" xfId="46055"/>
    <cellStyle name="Calcul 10 3 14" xfId="53948"/>
    <cellStyle name="Calcul 10 3 15" xfId="56563"/>
    <cellStyle name="Calcul 10 3 2" xfId="3980"/>
    <cellStyle name="Calcul 10 3 2 2" xfId="10219"/>
    <cellStyle name="Calcul 10 3 2 3" xfId="17668"/>
    <cellStyle name="Calcul 10 3 2 4" xfId="33509"/>
    <cellStyle name="Calcul 10 3 2 5" xfId="40250"/>
    <cellStyle name="Calcul 10 3 2 6" xfId="46056"/>
    <cellStyle name="Calcul 10 3 3" xfId="6109"/>
    <cellStyle name="Calcul 10 3 3 2" xfId="12336"/>
    <cellStyle name="Calcul 10 3 3 3" xfId="18097"/>
    <cellStyle name="Calcul 10 3 3 4" xfId="35631"/>
    <cellStyle name="Calcul 10 3 3 5" xfId="42367"/>
    <cellStyle name="Calcul 10 3 3 6" xfId="46057"/>
    <cellStyle name="Calcul 10 3 4" xfId="8030"/>
    <cellStyle name="Calcul 10 3 5" xfId="14432"/>
    <cellStyle name="Calcul 10 3 6" xfId="16294"/>
    <cellStyle name="Calcul 10 3 7" xfId="24048"/>
    <cellStyle name="Calcul 10 3 8" xfId="26506"/>
    <cellStyle name="Calcul 10 3 9" xfId="29379"/>
    <cellStyle name="Calcul 10 4" xfId="1863"/>
    <cellStyle name="Calcul 10 4 10" xfId="38156"/>
    <cellStyle name="Calcul 10 4 11" xfId="45161"/>
    <cellStyle name="Calcul 10 4 12" xfId="46058"/>
    <cellStyle name="Calcul 10 4 13" xfId="54043"/>
    <cellStyle name="Calcul 10 4 14" xfId="56658"/>
    <cellStyle name="Calcul 10 4 2" xfId="4075"/>
    <cellStyle name="Calcul 10 4 2 2" xfId="10314"/>
    <cellStyle name="Calcul 10 4 2 3" xfId="18470"/>
    <cellStyle name="Calcul 10 4 2 4" xfId="33604"/>
    <cellStyle name="Calcul 10 4 2 5" xfId="40345"/>
    <cellStyle name="Calcul 10 4 2 6" xfId="46059"/>
    <cellStyle name="Calcul 10 4 3" xfId="6204"/>
    <cellStyle name="Calcul 10 4 3 2" xfId="12431"/>
    <cellStyle name="Calcul 10 4 3 3" xfId="17511"/>
    <cellStyle name="Calcul 10 4 3 4" xfId="35726"/>
    <cellStyle name="Calcul 10 4 3 5" xfId="42462"/>
    <cellStyle name="Calcul 10 4 3 6" xfId="46060"/>
    <cellStyle name="Calcul 10 4 4" xfId="8125"/>
    <cellStyle name="Calcul 10 4 5" xfId="16389"/>
    <cellStyle name="Calcul 10 4 6" xfId="24143"/>
    <cellStyle name="Calcul 10 4 7" xfId="26601"/>
    <cellStyle name="Calcul 10 4 8" xfId="29474"/>
    <cellStyle name="Calcul 10 4 9" xfId="31415"/>
    <cellStyle name="Calcul 10 5" xfId="2374"/>
    <cellStyle name="Calcul 10 5 10" xfId="31924"/>
    <cellStyle name="Calcul 10 5 11" xfId="38665"/>
    <cellStyle name="Calcul 10 5 12" xfId="45670"/>
    <cellStyle name="Calcul 10 5 13" xfId="46061"/>
    <cellStyle name="Calcul 10 5 14" xfId="54552"/>
    <cellStyle name="Calcul 10 5 15" xfId="57167"/>
    <cellStyle name="Calcul 10 5 2" xfId="4584"/>
    <cellStyle name="Calcul 10 5 2 2" xfId="10823"/>
    <cellStyle name="Calcul 10 5 2 3" xfId="19682"/>
    <cellStyle name="Calcul 10 5 2 4" xfId="34113"/>
    <cellStyle name="Calcul 10 5 2 5" xfId="40854"/>
    <cellStyle name="Calcul 10 5 2 6" xfId="46062"/>
    <cellStyle name="Calcul 10 5 3" xfId="6713"/>
    <cellStyle name="Calcul 10 5 3 2" xfId="12940"/>
    <cellStyle name="Calcul 10 5 3 3" xfId="20390"/>
    <cellStyle name="Calcul 10 5 3 4" xfId="36235"/>
    <cellStyle name="Calcul 10 5 3 5" xfId="42971"/>
    <cellStyle name="Calcul 10 5 3 6" xfId="46063"/>
    <cellStyle name="Calcul 10 5 4" xfId="8634"/>
    <cellStyle name="Calcul 10 5 5" xfId="14746"/>
    <cellStyle name="Calcul 10 5 6" xfId="16898"/>
    <cellStyle name="Calcul 10 5 7" xfId="24652"/>
    <cellStyle name="Calcul 10 5 8" xfId="27110"/>
    <cellStyle name="Calcul 10 5 9" xfId="29983"/>
    <cellStyle name="Calcul 10 6" xfId="3346"/>
    <cellStyle name="Calcul 10 6 10" xfId="39634"/>
    <cellStyle name="Calcul 10 6 11" xfId="44450"/>
    <cellStyle name="Calcul 10 6 12" xfId="46064"/>
    <cellStyle name="Calcul 10 6 13" xfId="53332"/>
    <cellStyle name="Calcul 10 6 14" xfId="55946"/>
    <cellStyle name="Calcul 10 6 2" xfId="5492"/>
    <cellStyle name="Calcul 10 6 2 2" xfId="11720"/>
    <cellStyle name="Calcul 10 6 2 3" xfId="18275"/>
    <cellStyle name="Calcul 10 6 2 4" xfId="35014"/>
    <cellStyle name="Calcul 10 6 2 5" xfId="41751"/>
    <cellStyle name="Calcul 10 6 2 6" xfId="46065"/>
    <cellStyle name="Calcul 10 6 3" xfId="9603"/>
    <cellStyle name="Calcul 10 6 4" xfId="13816"/>
    <cellStyle name="Calcul 10 6 5" xfId="15678"/>
    <cellStyle name="Calcul 10 6 6" xfId="23432"/>
    <cellStyle name="Calcul 10 6 7" xfId="25890"/>
    <cellStyle name="Calcul 10 6 8" xfId="28763"/>
    <cellStyle name="Calcul 10 6 9" xfId="32893"/>
    <cellStyle name="Calcul 10 7" xfId="3001"/>
    <cellStyle name="Calcul 10 7 2" xfId="9258"/>
    <cellStyle name="Calcul 10 7 3" xfId="18227"/>
    <cellStyle name="Calcul 10 7 4" xfId="32548"/>
    <cellStyle name="Calcul 10 7 5" xfId="39289"/>
    <cellStyle name="Calcul 10 7 6" xfId="46066"/>
    <cellStyle name="Calcul 10 8" xfId="4977"/>
    <cellStyle name="Calcul 10 8 2" xfId="11216"/>
    <cellStyle name="Calcul 10 8 3" xfId="20224"/>
    <cellStyle name="Calcul 10 8 4" xfId="34506"/>
    <cellStyle name="Calcul 10 8 5" xfId="41247"/>
    <cellStyle name="Calcul 10 8 6" xfId="46067"/>
    <cellStyle name="Calcul 10 9" xfId="7414"/>
    <cellStyle name="Calcul 11" xfId="1022"/>
    <cellStyle name="Calcul 11 10" xfId="30686"/>
    <cellStyle name="Calcul 11 11" xfId="37456"/>
    <cellStyle name="Calcul 11 12" xfId="44461"/>
    <cellStyle name="Calcul 11 13" xfId="46068"/>
    <cellStyle name="Calcul 11 14" xfId="53343"/>
    <cellStyle name="Calcul 11 15" xfId="55958"/>
    <cellStyle name="Calcul 11 2" xfId="3357"/>
    <cellStyle name="Calcul 11 2 2" xfId="9614"/>
    <cellStyle name="Calcul 11 2 3" xfId="17603"/>
    <cellStyle name="Calcul 11 2 4" xfId="32904"/>
    <cellStyle name="Calcul 11 2 5" xfId="39645"/>
    <cellStyle name="Calcul 11 2 6" xfId="46069"/>
    <cellStyle name="Calcul 11 3" xfId="5504"/>
    <cellStyle name="Calcul 11 3 2" xfId="11731"/>
    <cellStyle name="Calcul 11 3 3" xfId="18541"/>
    <cellStyle name="Calcul 11 3 4" xfId="35026"/>
    <cellStyle name="Calcul 11 3 5" xfId="41762"/>
    <cellStyle name="Calcul 11 3 6" xfId="46070"/>
    <cellStyle name="Calcul 11 4" xfId="7425"/>
    <cellStyle name="Calcul 11 5" xfId="13827"/>
    <cellStyle name="Calcul 11 6" xfId="15689"/>
    <cellStyle name="Calcul 11 7" xfId="23443"/>
    <cellStyle name="Calcul 11 8" xfId="25901"/>
    <cellStyle name="Calcul 11 9" xfId="28774"/>
    <cellStyle name="Calcul 12" xfId="1492"/>
    <cellStyle name="Calcul 12 10" xfId="31046"/>
    <cellStyle name="Calcul 12 11" xfId="37787"/>
    <cellStyle name="Calcul 12 12" xfId="44792"/>
    <cellStyle name="Calcul 12 13" xfId="46071"/>
    <cellStyle name="Calcul 12 14" xfId="53674"/>
    <cellStyle name="Calcul 12 15" xfId="56289"/>
    <cellStyle name="Calcul 12 2" xfId="3706"/>
    <cellStyle name="Calcul 12 2 2" xfId="9945"/>
    <cellStyle name="Calcul 12 2 3" xfId="19295"/>
    <cellStyle name="Calcul 12 2 4" xfId="33235"/>
    <cellStyle name="Calcul 12 2 5" xfId="39976"/>
    <cellStyle name="Calcul 12 2 6" xfId="46072"/>
    <cellStyle name="Calcul 12 3" xfId="5835"/>
    <cellStyle name="Calcul 12 3 2" xfId="12062"/>
    <cellStyle name="Calcul 12 3 3" xfId="19578"/>
    <cellStyle name="Calcul 12 3 4" xfId="35357"/>
    <cellStyle name="Calcul 12 3 5" xfId="42093"/>
    <cellStyle name="Calcul 12 3 6" xfId="46073"/>
    <cellStyle name="Calcul 12 4" xfId="7756"/>
    <cellStyle name="Calcul 12 5" xfId="14158"/>
    <cellStyle name="Calcul 12 6" xfId="16020"/>
    <cellStyle name="Calcul 12 7" xfId="23774"/>
    <cellStyle name="Calcul 12 8" xfId="26232"/>
    <cellStyle name="Calcul 12 9" xfId="29105"/>
    <cellStyle name="Calcul 13" xfId="1815"/>
    <cellStyle name="Calcul 13 10" xfId="38108"/>
    <cellStyle name="Calcul 13 11" xfId="45113"/>
    <cellStyle name="Calcul 13 12" xfId="46074"/>
    <cellStyle name="Calcul 13 13" xfId="53995"/>
    <cellStyle name="Calcul 13 14" xfId="56610"/>
    <cellStyle name="Calcul 13 2" xfId="4027"/>
    <cellStyle name="Calcul 13 2 2" xfId="10266"/>
    <cellStyle name="Calcul 13 2 3" xfId="17983"/>
    <cellStyle name="Calcul 13 2 4" xfId="33556"/>
    <cellStyle name="Calcul 13 2 5" xfId="40297"/>
    <cellStyle name="Calcul 13 2 6" xfId="46075"/>
    <cellStyle name="Calcul 13 3" xfId="6156"/>
    <cellStyle name="Calcul 13 3 2" xfId="12383"/>
    <cellStyle name="Calcul 13 3 3" xfId="18060"/>
    <cellStyle name="Calcul 13 3 4" xfId="35678"/>
    <cellStyle name="Calcul 13 3 5" xfId="42414"/>
    <cellStyle name="Calcul 13 3 6" xfId="46076"/>
    <cellStyle name="Calcul 13 4" xfId="8077"/>
    <cellStyle name="Calcul 13 5" xfId="16341"/>
    <cellStyle name="Calcul 13 6" xfId="24095"/>
    <cellStyle name="Calcul 13 7" xfId="26553"/>
    <cellStyle name="Calcul 13 8" xfId="29426"/>
    <cellStyle name="Calcul 13 9" xfId="31367"/>
    <cellStyle name="Calcul 14" xfId="2370"/>
    <cellStyle name="Calcul 14 10" xfId="31920"/>
    <cellStyle name="Calcul 14 11" xfId="38661"/>
    <cellStyle name="Calcul 14 12" xfId="45666"/>
    <cellStyle name="Calcul 14 13" xfId="46077"/>
    <cellStyle name="Calcul 14 14" xfId="54548"/>
    <cellStyle name="Calcul 14 15" xfId="57163"/>
    <cellStyle name="Calcul 14 2" xfId="4580"/>
    <cellStyle name="Calcul 14 2 2" xfId="10819"/>
    <cellStyle name="Calcul 14 2 3" xfId="18173"/>
    <cellStyle name="Calcul 14 2 4" xfId="34109"/>
    <cellStyle name="Calcul 14 2 5" xfId="40850"/>
    <cellStyle name="Calcul 14 2 6" xfId="46078"/>
    <cellStyle name="Calcul 14 3" xfId="6709"/>
    <cellStyle name="Calcul 14 3 2" xfId="12936"/>
    <cellStyle name="Calcul 14 3 3" xfId="20387"/>
    <cellStyle name="Calcul 14 3 4" xfId="36231"/>
    <cellStyle name="Calcul 14 3 5" xfId="42967"/>
    <cellStyle name="Calcul 14 3 6" xfId="46079"/>
    <cellStyle name="Calcul 14 4" xfId="8630"/>
    <cellStyle name="Calcul 14 5" xfId="14742"/>
    <cellStyle name="Calcul 14 6" xfId="16894"/>
    <cellStyle name="Calcul 14 7" xfId="24648"/>
    <cellStyle name="Calcul 14 8" xfId="27106"/>
    <cellStyle name="Calcul 14 9" xfId="29979"/>
    <cellStyle name="Calcul 15" xfId="2577"/>
    <cellStyle name="Calcul 15 10" xfId="32126"/>
    <cellStyle name="Calcul 15 11" xfId="38867"/>
    <cellStyle name="Calcul 15 12" xfId="45872"/>
    <cellStyle name="Calcul 15 13" xfId="46080"/>
    <cellStyle name="Calcul 15 14" xfId="54754"/>
    <cellStyle name="Calcul 15 15" xfId="57369"/>
    <cellStyle name="Calcul 15 2" xfId="4774"/>
    <cellStyle name="Calcul 15 2 2" xfId="11013"/>
    <cellStyle name="Calcul 15 2 3" xfId="19678"/>
    <cellStyle name="Calcul 15 2 4" xfId="34303"/>
    <cellStyle name="Calcul 15 2 5" xfId="41044"/>
    <cellStyle name="Calcul 15 2 6" xfId="46081"/>
    <cellStyle name="Calcul 15 3" xfId="6915"/>
    <cellStyle name="Calcul 15 3 2" xfId="13142"/>
    <cellStyle name="Calcul 15 3 3" xfId="20493"/>
    <cellStyle name="Calcul 15 3 4" xfId="36437"/>
    <cellStyle name="Calcul 15 3 5" xfId="43173"/>
    <cellStyle name="Calcul 15 3 6" xfId="46082"/>
    <cellStyle name="Calcul 15 4" xfId="8836"/>
    <cellStyle name="Calcul 15 5" xfId="14948"/>
    <cellStyle name="Calcul 15 6" xfId="17100"/>
    <cellStyle name="Calcul 15 7" xfId="24854"/>
    <cellStyle name="Calcul 15 8" xfId="27312"/>
    <cellStyle name="Calcul 15 9" xfId="30185"/>
    <cellStyle name="Calcul 16" xfId="2590"/>
    <cellStyle name="Calcul 16 10" xfId="32139"/>
    <cellStyle name="Calcul 16 11" xfId="38880"/>
    <cellStyle name="Calcul 16 12" xfId="45885"/>
    <cellStyle name="Calcul 16 13" xfId="46083"/>
    <cellStyle name="Calcul 16 14" xfId="54767"/>
    <cellStyle name="Calcul 16 15" xfId="57382"/>
    <cellStyle name="Calcul 16 2" xfId="4787"/>
    <cellStyle name="Calcul 16 2 2" xfId="11026"/>
    <cellStyle name="Calcul 16 2 3" xfId="19464"/>
    <cellStyle name="Calcul 16 2 4" xfId="34316"/>
    <cellStyle name="Calcul 16 2 5" xfId="41057"/>
    <cellStyle name="Calcul 16 2 6" xfId="46084"/>
    <cellStyle name="Calcul 16 3" xfId="6928"/>
    <cellStyle name="Calcul 16 3 2" xfId="13155"/>
    <cellStyle name="Calcul 16 3 3" xfId="20506"/>
    <cellStyle name="Calcul 16 3 4" xfId="36450"/>
    <cellStyle name="Calcul 16 3 5" xfId="43186"/>
    <cellStyle name="Calcul 16 3 6" xfId="46085"/>
    <cellStyle name="Calcul 16 4" xfId="8849"/>
    <cellStyle name="Calcul 16 5" xfId="14961"/>
    <cellStyle name="Calcul 16 6" xfId="17113"/>
    <cellStyle name="Calcul 16 7" xfId="24867"/>
    <cellStyle name="Calcul 16 8" xfId="27325"/>
    <cellStyle name="Calcul 16 9" xfId="30198"/>
    <cellStyle name="Calcul 17" xfId="2545"/>
    <cellStyle name="Calcul 17 10" xfId="32094"/>
    <cellStyle name="Calcul 17 11" xfId="38835"/>
    <cellStyle name="Calcul 17 12" xfId="45840"/>
    <cellStyle name="Calcul 17 13" xfId="46086"/>
    <cellStyle name="Calcul 17 14" xfId="54722"/>
    <cellStyle name="Calcul 17 15" xfId="57337"/>
    <cellStyle name="Calcul 17 2" xfId="4743"/>
    <cellStyle name="Calcul 17 2 2" xfId="10982"/>
    <cellStyle name="Calcul 17 2 3" xfId="17702"/>
    <cellStyle name="Calcul 17 2 4" xfId="34272"/>
    <cellStyle name="Calcul 17 2 5" xfId="41013"/>
    <cellStyle name="Calcul 17 2 6" xfId="46087"/>
    <cellStyle name="Calcul 17 3" xfId="6883"/>
    <cellStyle name="Calcul 17 3 2" xfId="13110"/>
    <cellStyle name="Calcul 17 3 3" xfId="20477"/>
    <cellStyle name="Calcul 17 3 4" xfId="36405"/>
    <cellStyle name="Calcul 17 3 5" xfId="43141"/>
    <cellStyle name="Calcul 17 3 6" xfId="46088"/>
    <cellStyle name="Calcul 17 4" xfId="8804"/>
    <cellStyle name="Calcul 17 5" xfId="14916"/>
    <cellStyle name="Calcul 17 6" xfId="17068"/>
    <cellStyle name="Calcul 17 7" xfId="24822"/>
    <cellStyle name="Calcul 17 8" xfId="27280"/>
    <cellStyle name="Calcul 17 9" xfId="30153"/>
    <cellStyle name="Calcul 18" xfId="2553"/>
    <cellStyle name="Calcul 18 10" xfId="32102"/>
    <cellStyle name="Calcul 18 11" xfId="38843"/>
    <cellStyle name="Calcul 18 12" xfId="45848"/>
    <cellStyle name="Calcul 18 13" xfId="46089"/>
    <cellStyle name="Calcul 18 14" xfId="54730"/>
    <cellStyle name="Calcul 18 15" xfId="57345"/>
    <cellStyle name="Calcul 18 2" xfId="4751"/>
    <cellStyle name="Calcul 18 2 2" xfId="10990"/>
    <cellStyle name="Calcul 18 2 3" xfId="19962"/>
    <cellStyle name="Calcul 18 2 4" xfId="34280"/>
    <cellStyle name="Calcul 18 2 5" xfId="41021"/>
    <cellStyle name="Calcul 18 2 6" xfId="46090"/>
    <cellStyle name="Calcul 18 3" xfId="6891"/>
    <cellStyle name="Calcul 18 3 2" xfId="13118"/>
    <cellStyle name="Calcul 18 3 3" xfId="20485"/>
    <cellStyle name="Calcul 18 3 4" xfId="36413"/>
    <cellStyle name="Calcul 18 3 5" xfId="43149"/>
    <cellStyle name="Calcul 18 3 6" xfId="46091"/>
    <cellStyle name="Calcul 18 4" xfId="8812"/>
    <cellStyle name="Calcul 18 5" xfId="14924"/>
    <cellStyle name="Calcul 18 6" xfId="17076"/>
    <cellStyle name="Calcul 18 7" xfId="24830"/>
    <cellStyle name="Calcul 18 8" xfId="27288"/>
    <cellStyle name="Calcul 18 9" xfId="30161"/>
    <cellStyle name="Calcul 19" xfId="2511"/>
    <cellStyle name="Calcul 19 10" xfId="32060"/>
    <cellStyle name="Calcul 19 11" xfId="38801"/>
    <cellStyle name="Calcul 19 12" xfId="45806"/>
    <cellStyle name="Calcul 19 13" xfId="46092"/>
    <cellStyle name="Calcul 19 14" xfId="54688"/>
    <cellStyle name="Calcul 19 15" xfId="57303"/>
    <cellStyle name="Calcul 19 2" xfId="4713"/>
    <cellStyle name="Calcul 19 2 2" xfId="10952"/>
    <cellStyle name="Calcul 19 2 3" xfId="18723"/>
    <cellStyle name="Calcul 19 2 4" xfId="34242"/>
    <cellStyle name="Calcul 19 2 5" xfId="40983"/>
    <cellStyle name="Calcul 19 2 6" xfId="46093"/>
    <cellStyle name="Calcul 19 3" xfId="6849"/>
    <cellStyle name="Calcul 19 3 2" xfId="13076"/>
    <cellStyle name="Calcul 19 3 3" xfId="20462"/>
    <cellStyle name="Calcul 19 3 4" xfId="36371"/>
    <cellStyle name="Calcul 19 3 5" xfId="43107"/>
    <cellStyle name="Calcul 19 3 6" xfId="46094"/>
    <cellStyle name="Calcul 19 4" xfId="8770"/>
    <cellStyle name="Calcul 19 5" xfId="14882"/>
    <cellStyle name="Calcul 19 6" xfId="17034"/>
    <cellStyle name="Calcul 19 7" xfId="24788"/>
    <cellStyle name="Calcul 19 8" xfId="27246"/>
    <cellStyle name="Calcul 19 9" xfId="30119"/>
    <cellStyle name="Calcul 2" xfId="358"/>
    <cellStyle name="Calcul 2 10" xfId="1023"/>
    <cellStyle name="Calcul 2 10 10" xfId="30687"/>
    <cellStyle name="Calcul 2 10 11" xfId="37457"/>
    <cellStyle name="Calcul 2 10 12" xfId="44462"/>
    <cellStyle name="Calcul 2 10 13" xfId="46096"/>
    <cellStyle name="Calcul 2 10 14" xfId="53344"/>
    <cellStyle name="Calcul 2 10 15" xfId="55959"/>
    <cellStyle name="Calcul 2 10 2" xfId="3358"/>
    <cellStyle name="Calcul 2 10 2 2" xfId="9615"/>
    <cellStyle name="Calcul 2 10 2 3" xfId="17602"/>
    <cellStyle name="Calcul 2 10 2 4" xfId="32905"/>
    <cellStyle name="Calcul 2 10 2 5" xfId="39646"/>
    <cellStyle name="Calcul 2 10 2 6" xfId="46097"/>
    <cellStyle name="Calcul 2 10 3" xfId="5505"/>
    <cellStyle name="Calcul 2 10 3 2" xfId="11732"/>
    <cellStyle name="Calcul 2 10 3 3" xfId="19576"/>
    <cellStyle name="Calcul 2 10 3 4" xfId="35027"/>
    <cellStyle name="Calcul 2 10 3 5" xfId="41763"/>
    <cellStyle name="Calcul 2 10 3 6" xfId="46098"/>
    <cellStyle name="Calcul 2 10 4" xfId="7426"/>
    <cellStyle name="Calcul 2 10 5" xfId="13828"/>
    <cellStyle name="Calcul 2 10 6" xfId="15690"/>
    <cellStyle name="Calcul 2 10 7" xfId="23444"/>
    <cellStyle name="Calcul 2 10 8" xfId="25902"/>
    <cellStyle name="Calcul 2 10 9" xfId="28775"/>
    <cellStyle name="Calcul 2 11" xfId="1493"/>
    <cellStyle name="Calcul 2 11 10" xfId="31047"/>
    <cellStyle name="Calcul 2 11 11" xfId="37788"/>
    <cellStyle name="Calcul 2 11 12" xfId="44793"/>
    <cellStyle name="Calcul 2 11 13" xfId="46099"/>
    <cellStyle name="Calcul 2 11 14" xfId="53675"/>
    <cellStyle name="Calcul 2 11 15" xfId="56290"/>
    <cellStyle name="Calcul 2 11 2" xfId="3707"/>
    <cellStyle name="Calcul 2 11 2 2" xfId="9946"/>
    <cellStyle name="Calcul 2 11 2 3" xfId="18369"/>
    <cellStyle name="Calcul 2 11 2 4" xfId="33236"/>
    <cellStyle name="Calcul 2 11 2 5" xfId="39977"/>
    <cellStyle name="Calcul 2 11 2 6" xfId="46100"/>
    <cellStyle name="Calcul 2 11 3" xfId="5836"/>
    <cellStyle name="Calcul 2 11 3 2" xfId="12063"/>
    <cellStyle name="Calcul 2 11 3 3" xfId="18721"/>
    <cellStyle name="Calcul 2 11 3 4" xfId="35358"/>
    <cellStyle name="Calcul 2 11 3 5" xfId="42094"/>
    <cellStyle name="Calcul 2 11 3 6" xfId="46101"/>
    <cellStyle name="Calcul 2 11 4" xfId="7757"/>
    <cellStyle name="Calcul 2 11 5" xfId="14159"/>
    <cellStyle name="Calcul 2 11 6" xfId="16021"/>
    <cellStyle name="Calcul 2 11 7" xfId="23775"/>
    <cellStyle name="Calcul 2 11 8" xfId="26233"/>
    <cellStyle name="Calcul 2 11 9" xfId="29106"/>
    <cellStyle name="Calcul 2 12" xfId="1816"/>
    <cellStyle name="Calcul 2 12 10" xfId="38109"/>
    <cellStyle name="Calcul 2 12 11" xfId="45114"/>
    <cellStyle name="Calcul 2 12 12" xfId="46102"/>
    <cellStyle name="Calcul 2 12 13" xfId="53996"/>
    <cellStyle name="Calcul 2 12 14" xfId="56611"/>
    <cellStyle name="Calcul 2 12 2" xfId="4028"/>
    <cellStyle name="Calcul 2 12 2 2" xfId="10267"/>
    <cellStyle name="Calcul 2 12 2 3" xfId="19700"/>
    <cellStyle name="Calcul 2 12 2 4" xfId="33557"/>
    <cellStyle name="Calcul 2 12 2 5" xfId="40298"/>
    <cellStyle name="Calcul 2 12 2 6" xfId="46103"/>
    <cellStyle name="Calcul 2 12 3" xfId="6157"/>
    <cellStyle name="Calcul 2 12 3 2" xfId="12384"/>
    <cellStyle name="Calcul 2 12 3 3" xfId="19636"/>
    <cellStyle name="Calcul 2 12 3 4" xfId="35679"/>
    <cellStyle name="Calcul 2 12 3 5" xfId="42415"/>
    <cellStyle name="Calcul 2 12 3 6" xfId="46104"/>
    <cellStyle name="Calcul 2 12 4" xfId="8078"/>
    <cellStyle name="Calcul 2 12 5" xfId="16342"/>
    <cellStyle name="Calcul 2 12 6" xfId="24096"/>
    <cellStyle name="Calcul 2 12 7" xfId="26554"/>
    <cellStyle name="Calcul 2 12 8" xfId="29427"/>
    <cellStyle name="Calcul 2 12 9" xfId="31368"/>
    <cellStyle name="Calcul 2 13" xfId="2369"/>
    <cellStyle name="Calcul 2 13 10" xfId="31919"/>
    <cellStyle name="Calcul 2 13 11" xfId="38660"/>
    <cellStyle name="Calcul 2 13 12" xfId="45665"/>
    <cellStyle name="Calcul 2 13 13" xfId="46105"/>
    <cellStyle name="Calcul 2 13 14" xfId="54547"/>
    <cellStyle name="Calcul 2 13 15" xfId="57162"/>
    <cellStyle name="Calcul 2 13 2" xfId="4579"/>
    <cellStyle name="Calcul 2 13 2 2" xfId="10818"/>
    <cellStyle name="Calcul 2 13 2 3" xfId="19108"/>
    <cellStyle name="Calcul 2 13 2 4" xfId="34108"/>
    <cellStyle name="Calcul 2 13 2 5" xfId="40849"/>
    <cellStyle name="Calcul 2 13 2 6" xfId="46106"/>
    <cellStyle name="Calcul 2 13 3" xfId="6708"/>
    <cellStyle name="Calcul 2 13 3 2" xfId="12935"/>
    <cellStyle name="Calcul 2 13 3 3" xfId="20386"/>
    <cellStyle name="Calcul 2 13 3 4" xfId="36230"/>
    <cellStyle name="Calcul 2 13 3 5" xfId="42966"/>
    <cellStyle name="Calcul 2 13 3 6" xfId="46107"/>
    <cellStyle name="Calcul 2 13 4" xfId="8629"/>
    <cellStyle name="Calcul 2 13 5" xfId="14741"/>
    <cellStyle name="Calcul 2 13 6" xfId="16893"/>
    <cellStyle name="Calcul 2 13 7" xfId="24647"/>
    <cellStyle name="Calcul 2 13 8" xfId="27105"/>
    <cellStyle name="Calcul 2 13 9" xfId="29978"/>
    <cellStyle name="Calcul 2 14" xfId="2578"/>
    <cellStyle name="Calcul 2 14 10" xfId="32127"/>
    <cellStyle name="Calcul 2 14 11" xfId="38868"/>
    <cellStyle name="Calcul 2 14 12" xfId="45873"/>
    <cellStyle name="Calcul 2 14 13" xfId="46108"/>
    <cellStyle name="Calcul 2 14 14" xfId="54755"/>
    <cellStyle name="Calcul 2 14 15" xfId="57370"/>
    <cellStyle name="Calcul 2 14 2" xfId="4775"/>
    <cellStyle name="Calcul 2 14 2 2" xfId="11014"/>
    <cellStyle name="Calcul 2 14 2 3" xfId="18823"/>
    <cellStyle name="Calcul 2 14 2 4" xfId="34304"/>
    <cellStyle name="Calcul 2 14 2 5" xfId="41045"/>
    <cellStyle name="Calcul 2 14 2 6" xfId="46109"/>
    <cellStyle name="Calcul 2 14 3" xfId="6916"/>
    <cellStyle name="Calcul 2 14 3 2" xfId="13143"/>
    <cellStyle name="Calcul 2 14 3 3" xfId="20494"/>
    <cellStyle name="Calcul 2 14 3 4" xfId="36438"/>
    <cellStyle name="Calcul 2 14 3 5" xfId="43174"/>
    <cellStyle name="Calcul 2 14 3 6" xfId="46110"/>
    <cellStyle name="Calcul 2 14 4" xfId="8837"/>
    <cellStyle name="Calcul 2 14 5" xfId="14949"/>
    <cellStyle name="Calcul 2 14 6" xfId="17101"/>
    <cellStyle name="Calcul 2 14 7" xfId="24855"/>
    <cellStyle name="Calcul 2 14 8" xfId="27313"/>
    <cellStyle name="Calcul 2 14 9" xfId="30186"/>
    <cellStyle name="Calcul 2 15" xfId="2589"/>
    <cellStyle name="Calcul 2 15 10" xfId="32138"/>
    <cellStyle name="Calcul 2 15 11" xfId="38879"/>
    <cellStyle name="Calcul 2 15 12" xfId="45884"/>
    <cellStyle name="Calcul 2 15 13" xfId="46111"/>
    <cellStyle name="Calcul 2 15 14" xfId="54766"/>
    <cellStyle name="Calcul 2 15 15" xfId="57381"/>
    <cellStyle name="Calcul 2 15 2" xfId="4786"/>
    <cellStyle name="Calcul 2 15 2 2" xfId="11025"/>
    <cellStyle name="Calcul 2 15 2 3" xfId="17772"/>
    <cellStyle name="Calcul 2 15 2 4" xfId="34315"/>
    <cellStyle name="Calcul 2 15 2 5" xfId="41056"/>
    <cellStyle name="Calcul 2 15 2 6" xfId="46112"/>
    <cellStyle name="Calcul 2 15 3" xfId="6927"/>
    <cellStyle name="Calcul 2 15 3 2" xfId="13154"/>
    <cellStyle name="Calcul 2 15 3 3" xfId="20505"/>
    <cellStyle name="Calcul 2 15 3 4" xfId="36449"/>
    <cellStyle name="Calcul 2 15 3 5" xfId="43185"/>
    <cellStyle name="Calcul 2 15 3 6" xfId="46113"/>
    <cellStyle name="Calcul 2 15 4" xfId="8848"/>
    <cellStyle name="Calcul 2 15 5" xfId="14960"/>
    <cellStyle name="Calcul 2 15 6" xfId="17112"/>
    <cellStyle name="Calcul 2 15 7" xfId="24866"/>
    <cellStyle name="Calcul 2 15 8" xfId="27324"/>
    <cellStyle name="Calcul 2 15 9" xfId="30197"/>
    <cellStyle name="Calcul 2 16" xfId="2546"/>
    <cellStyle name="Calcul 2 16 10" xfId="32095"/>
    <cellStyle name="Calcul 2 16 11" xfId="38836"/>
    <cellStyle name="Calcul 2 16 12" xfId="45841"/>
    <cellStyle name="Calcul 2 16 13" xfId="46114"/>
    <cellStyle name="Calcul 2 16 14" xfId="54723"/>
    <cellStyle name="Calcul 2 16 15" xfId="57338"/>
    <cellStyle name="Calcul 2 16 2" xfId="4744"/>
    <cellStyle name="Calcul 2 16 2 2" xfId="10983"/>
    <cellStyle name="Calcul 2 16 2 3" xfId="19465"/>
    <cellStyle name="Calcul 2 16 2 4" xfId="34273"/>
    <cellStyle name="Calcul 2 16 2 5" xfId="41014"/>
    <cellStyle name="Calcul 2 16 2 6" xfId="46115"/>
    <cellStyle name="Calcul 2 16 3" xfId="6884"/>
    <cellStyle name="Calcul 2 16 3 2" xfId="13111"/>
    <cellStyle name="Calcul 2 16 3 3" xfId="20478"/>
    <cellStyle name="Calcul 2 16 3 4" xfId="36406"/>
    <cellStyle name="Calcul 2 16 3 5" xfId="43142"/>
    <cellStyle name="Calcul 2 16 3 6" xfId="46116"/>
    <cellStyle name="Calcul 2 16 4" xfId="8805"/>
    <cellStyle name="Calcul 2 16 5" xfId="14917"/>
    <cellStyle name="Calcul 2 16 6" xfId="17069"/>
    <cellStyle name="Calcul 2 16 7" xfId="24823"/>
    <cellStyle name="Calcul 2 16 8" xfId="27281"/>
    <cellStyle name="Calcul 2 16 9" xfId="30154"/>
    <cellStyle name="Calcul 2 17" xfId="2552"/>
    <cellStyle name="Calcul 2 17 10" xfId="32101"/>
    <cellStyle name="Calcul 2 17 11" xfId="38842"/>
    <cellStyle name="Calcul 2 17 12" xfId="45847"/>
    <cellStyle name="Calcul 2 17 13" xfId="46117"/>
    <cellStyle name="Calcul 2 17 14" xfId="54729"/>
    <cellStyle name="Calcul 2 17 15" xfId="57344"/>
    <cellStyle name="Calcul 2 17 2" xfId="4750"/>
    <cellStyle name="Calcul 2 17 2 2" xfId="10989"/>
    <cellStyle name="Calcul 2 17 2 3" xfId="18281"/>
    <cellStyle name="Calcul 2 17 2 4" xfId="34279"/>
    <cellStyle name="Calcul 2 17 2 5" xfId="41020"/>
    <cellStyle name="Calcul 2 17 2 6" xfId="46118"/>
    <cellStyle name="Calcul 2 17 3" xfId="6890"/>
    <cellStyle name="Calcul 2 17 3 2" xfId="13117"/>
    <cellStyle name="Calcul 2 17 3 3" xfId="20484"/>
    <cellStyle name="Calcul 2 17 3 4" xfId="36412"/>
    <cellStyle name="Calcul 2 17 3 5" xfId="43148"/>
    <cellStyle name="Calcul 2 17 3 6" xfId="46119"/>
    <cellStyle name="Calcul 2 17 4" xfId="8811"/>
    <cellStyle name="Calcul 2 17 5" xfId="14923"/>
    <cellStyle name="Calcul 2 17 6" xfId="17075"/>
    <cellStyle name="Calcul 2 17 7" xfId="24829"/>
    <cellStyle name="Calcul 2 17 8" xfId="27287"/>
    <cellStyle name="Calcul 2 17 9" xfId="30160"/>
    <cellStyle name="Calcul 2 18" xfId="2512"/>
    <cellStyle name="Calcul 2 18 10" xfId="32061"/>
    <cellStyle name="Calcul 2 18 11" xfId="38802"/>
    <cellStyle name="Calcul 2 18 12" xfId="45807"/>
    <cellStyle name="Calcul 2 18 13" xfId="46120"/>
    <cellStyle name="Calcul 2 18 14" xfId="54689"/>
    <cellStyle name="Calcul 2 18 15" xfId="57304"/>
    <cellStyle name="Calcul 2 18 2" xfId="4714"/>
    <cellStyle name="Calcul 2 18 2 2" xfId="10953"/>
    <cellStyle name="Calcul 2 18 2 3" xfId="20006"/>
    <cellStyle name="Calcul 2 18 2 4" xfId="34243"/>
    <cellStyle name="Calcul 2 18 2 5" xfId="40984"/>
    <cellStyle name="Calcul 2 18 2 6" xfId="46121"/>
    <cellStyle name="Calcul 2 18 3" xfId="6850"/>
    <cellStyle name="Calcul 2 18 3 2" xfId="13077"/>
    <cellStyle name="Calcul 2 18 3 3" xfId="20463"/>
    <cellStyle name="Calcul 2 18 3 4" xfId="36372"/>
    <cellStyle name="Calcul 2 18 3 5" xfId="43108"/>
    <cellStyle name="Calcul 2 18 3 6" xfId="46122"/>
    <cellStyle name="Calcul 2 18 4" xfId="8771"/>
    <cellStyle name="Calcul 2 18 5" xfId="14883"/>
    <cellStyle name="Calcul 2 18 6" xfId="17035"/>
    <cellStyle name="Calcul 2 18 7" xfId="24789"/>
    <cellStyle name="Calcul 2 18 8" xfId="27247"/>
    <cellStyle name="Calcul 2 18 9" xfId="30120"/>
    <cellStyle name="Calcul 2 19" xfId="2572"/>
    <cellStyle name="Calcul 2 19 10" xfId="32121"/>
    <cellStyle name="Calcul 2 19 11" xfId="38862"/>
    <cellStyle name="Calcul 2 19 12" xfId="45867"/>
    <cellStyle name="Calcul 2 19 13" xfId="46123"/>
    <cellStyle name="Calcul 2 19 14" xfId="54749"/>
    <cellStyle name="Calcul 2 19 15" xfId="57364"/>
    <cellStyle name="Calcul 2 19 2" xfId="4769"/>
    <cellStyle name="Calcul 2 19 2 2" xfId="11008"/>
    <cellStyle name="Calcul 2 19 2 3" xfId="19105"/>
    <cellStyle name="Calcul 2 19 2 4" xfId="34298"/>
    <cellStyle name="Calcul 2 19 2 5" xfId="41039"/>
    <cellStyle name="Calcul 2 19 2 6" xfId="46124"/>
    <cellStyle name="Calcul 2 19 3" xfId="6910"/>
    <cellStyle name="Calcul 2 19 3 2" xfId="13137"/>
    <cellStyle name="Calcul 2 19 3 3" xfId="20491"/>
    <cellStyle name="Calcul 2 19 3 4" xfId="36432"/>
    <cellStyle name="Calcul 2 19 3 5" xfId="43168"/>
    <cellStyle name="Calcul 2 19 3 6" xfId="46125"/>
    <cellStyle name="Calcul 2 19 4" xfId="8831"/>
    <cellStyle name="Calcul 2 19 5" xfId="14943"/>
    <cellStyle name="Calcul 2 19 6" xfId="17095"/>
    <cellStyle name="Calcul 2 19 7" xfId="24849"/>
    <cellStyle name="Calcul 2 19 8" xfId="27307"/>
    <cellStyle name="Calcul 2 19 9" xfId="30180"/>
    <cellStyle name="Calcul 2 2" xfId="359"/>
    <cellStyle name="Calcul 2 2 10" xfId="1494"/>
    <cellStyle name="Calcul 2 2 10 10" xfId="31048"/>
    <cellStyle name="Calcul 2 2 10 11" xfId="37789"/>
    <cellStyle name="Calcul 2 2 10 12" xfId="44794"/>
    <cellStyle name="Calcul 2 2 10 13" xfId="46127"/>
    <cellStyle name="Calcul 2 2 10 14" xfId="53676"/>
    <cellStyle name="Calcul 2 2 10 15" xfId="56291"/>
    <cellStyle name="Calcul 2 2 10 2" xfId="3708"/>
    <cellStyle name="Calcul 2 2 10 2 2" xfId="9947"/>
    <cellStyle name="Calcul 2 2 10 2 3" xfId="19494"/>
    <cellStyle name="Calcul 2 2 10 2 4" xfId="33237"/>
    <cellStyle name="Calcul 2 2 10 2 5" xfId="39978"/>
    <cellStyle name="Calcul 2 2 10 2 6" xfId="46128"/>
    <cellStyle name="Calcul 2 2 10 3" xfId="5837"/>
    <cellStyle name="Calcul 2 2 10 3 2" xfId="12064"/>
    <cellStyle name="Calcul 2 2 10 3 3" xfId="20035"/>
    <cellStyle name="Calcul 2 2 10 3 4" xfId="35359"/>
    <cellStyle name="Calcul 2 2 10 3 5" xfId="42095"/>
    <cellStyle name="Calcul 2 2 10 3 6" xfId="46129"/>
    <cellStyle name="Calcul 2 2 10 4" xfId="7758"/>
    <cellStyle name="Calcul 2 2 10 5" xfId="14160"/>
    <cellStyle name="Calcul 2 2 10 6" xfId="16022"/>
    <cellStyle name="Calcul 2 2 10 7" xfId="23776"/>
    <cellStyle name="Calcul 2 2 10 8" xfId="26234"/>
    <cellStyle name="Calcul 2 2 10 9" xfId="29107"/>
    <cellStyle name="Calcul 2 2 11" xfId="1817"/>
    <cellStyle name="Calcul 2 2 11 10" xfId="38110"/>
    <cellStyle name="Calcul 2 2 11 11" xfId="45115"/>
    <cellStyle name="Calcul 2 2 11 12" xfId="46130"/>
    <cellStyle name="Calcul 2 2 11 13" xfId="53997"/>
    <cellStyle name="Calcul 2 2 11 14" xfId="56612"/>
    <cellStyle name="Calcul 2 2 11 2" xfId="4029"/>
    <cellStyle name="Calcul 2 2 11 2 2" xfId="10268"/>
    <cellStyle name="Calcul 2 2 11 2 3" xfId="18842"/>
    <cellStyle name="Calcul 2 2 11 2 4" xfId="33558"/>
    <cellStyle name="Calcul 2 2 11 2 5" xfId="40299"/>
    <cellStyle name="Calcul 2 2 11 2 6" xfId="46131"/>
    <cellStyle name="Calcul 2 2 11 3" xfId="6158"/>
    <cellStyle name="Calcul 2 2 11 3 2" xfId="12385"/>
    <cellStyle name="Calcul 2 2 11 3 3" xfId="18779"/>
    <cellStyle name="Calcul 2 2 11 3 4" xfId="35680"/>
    <cellStyle name="Calcul 2 2 11 3 5" xfId="42416"/>
    <cellStyle name="Calcul 2 2 11 3 6" xfId="46132"/>
    <cellStyle name="Calcul 2 2 11 4" xfId="8079"/>
    <cellStyle name="Calcul 2 2 11 5" xfId="16343"/>
    <cellStyle name="Calcul 2 2 11 6" xfId="24097"/>
    <cellStyle name="Calcul 2 2 11 7" xfId="26555"/>
    <cellStyle name="Calcul 2 2 11 8" xfId="29428"/>
    <cellStyle name="Calcul 2 2 11 9" xfId="31369"/>
    <cellStyle name="Calcul 2 2 12" xfId="2368"/>
    <cellStyle name="Calcul 2 2 12 10" xfId="31918"/>
    <cellStyle name="Calcul 2 2 12 11" xfId="38659"/>
    <cellStyle name="Calcul 2 2 12 12" xfId="45664"/>
    <cellStyle name="Calcul 2 2 12 13" xfId="46133"/>
    <cellStyle name="Calcul 2 2 12 14" xfId="54546"/>
    <cellStyle name="Calcul 2 2 12 15" xfId="57161"/>
    <cellStyle name="Calcul 2 2 12 2" xfId="4578"/>
    <cellStyle name="Calcul 2 2 12 2 2" xfId="10817"/>
    <cellStyle name="Calcul 2 2 12 2 3" xfId="19965"/>
    <cellStyle name="Calcul 2 2 12 2 4" xfId="34107"/>
    <cellStyle name="Calcul 2 2 12 2 5" xfId="40848"/>
    <cellStyle name="Calcul 2 2 12 2 6" xfId="46134"/>
    <cellStyle name="Calcul 2 2 12 3" xfId="6707"/>
    <cellStyle name="Calcul 2 2 12 3 2" xfId="12934"/>
    <cellStyle name="Calcul 2 2 12 3 3" xfId="20385"/>
    <cellStyle name="Calcul 2 2 12 3 4" xfId="36229"/>
    <cellStyle name="Calcul 2 2 12 3 5" xfId="42965"/>
    <cellStyle name="Calcul 2 2 12 3 6" xfId="46135"/>
    <cellStyle name="Calcul 2 2 12 4" xfId="8628"/>
    <cellStyle name="Calcul 2 2 12 5" xfId="14740"/>
    <cellStyle name="Calcul 2 2 12 6" xfId="16892"/>
    <cellStyle name="Calcul 2 2 12 7" xfId="24646"/>
    <cellStyle name="Calcul 2 2 12 8" xfId="27104"/>
    <cellStyle name="Calcul 2 2 12 9" xfId="29977"/>
    <cellStyle name="Calcul 2 2 13" xfId="2579"/>
    <cellStyle name="Calcul 2 2 13 10" xfId="32128"/>
    <cellStyle name="Calcul 2 2 13 11" xfId="38869"/>
    <cellStyle name="Calcul 2 2 13 12" xfId="45874"/>
    <cellStyle name="Calcul 2 2 13 13" xfId="46136"/>
    <cellStyle name="Calcul 2 2 13 14" xfId="54756"/>
    <cellStyle name="Calcul 2 2 13 15" xfId="57371"/>
    <cellStyle name="Calcul 2 2 13 2" xfId="4776"/>
    <cellStyle name="Calcul 2 2 13 2 2" xfId="11015"/>
    <cellStyle name="Calcul 2 2 13 2 3" xfId="17874"/>
    <cellStyle name="Calcul 2 2 13 2 4" xfId="34305"/>
    <cellStyle name="Calcul 2 2 13 2 5" xfId="41046"/>
    <cellStyle name="Calcul 2 2 13 2 6" xfId="46137"/>
    <cellStyle name="Calcul 2 2 13 3" xfId="6917"/>
    <cellStyle name="Calcul 2 2 13 3 2" xfId="13144"/>
    <cellStyle name="Calcul 2 2 13 3 3" xfId="20495"/>
    <cellStyle name="Calcul 2 2 13 3 4" xfId="36439"/>
    <cellStyle name="Calcul 2 2 13 3 5" xfId="43175"/>
    <cellStyle name="Calcul 2 2 13 3 6" xfId="46138"/>
    <cellStyle name="Calcul 2 2 13 4" xfId="8838"/>
    <cellStyle name="Calcul 2 2 13 5" xfId="14950"/>
    <cellStyle name="Calcul 2 2 13 6" xfId="17102"/>
    <cellStyle name="Calcul 2 2 13 7" xfId="24856"/>
    <cellStyle name="Calcul 2 2 13 8" xfId="27314"/>
    <cellStyle name="Calcul 2 2 13 9" xfId="30187"/>
    <cellStyle name="Calcul 2 2 14" xfId="2588"/>
    <cellStyle name="Calcul 2 2 14 10" xfId="32137"/>
    <cellStyle name="Calcul 2 2 14 11" xfId="38878"/>
    <cellStyle name="Calcul 2 2 14 12" xfId="45883"/>
    <cellStyle name="Calcul 2 2 14 13" xfId="46139"/>
    <cellStyle name="Calcul 2 2 14 14" xfId="54765"/>
    <cellStyle name="Calcul 2 2 14 15" xfId="57380"/>
    <cellStyle name="Calcul 2 2 14 2" xfId="4785"/>
    <cellStyle name="Calcul 2 2 14 2 2" xfId="11024"/>
    <cellStyle name="Calcul 2 2 14 2 3" xfId="18755"/>
    <cellStyle name="Calcul 2 2 14 2 4" xfId="34314"/>
    <cellStyle name="Calcul 2 2 14 2 5" xfId="41055"/>
    <cellStyle name="Calcul 2 2 14 2 6" xfId="46140"/>
    <cellStyle name="Calcul 2 2 14 3" xfId="6926"/>
    <cellStyle name="Calcul 2 2 14 3 2" xfId="13153"/>
    <cellStyle name="Calcul 2 2 14 3 3" xfId="20504"/>
    <cellStyle name="Calcul 2 2 14 3 4" xfId="36448"/>
    <cellStyle name="Calcul 2 2 14 3 5" xfId="43184"/>
    <cellStyle name="Calcul 2 2 14 3 6" xfId="46141"/>
    <cellStyle name="Calcul 2 2 14 4" xfId="8847"/>
    <cellStyle name="Calcul 2 2 14 5" xfId="14959"/>
    <cellStyle name="Calcul 2 2 14 6" xfId="17111"/>
    <cellStyle name="Calcul 2 2 14 7" xfId="24865"/>
    <cellStyle name="Calcul 2 2 14 8" xfId="27323"/>
    <cellStyle name="Calcul 2 2 14 9" xfId="30196"/>
    <cellStyle name="Calcul 2 2 15" xfId="2547"/>
    <cellStyle name="Calcul 2 2 15 10" xfId="32096"/>
    <cellStyle name="Calcul 2 2 15 11" xfId="38837"/>
    <cellStyle name="Calcul 2 2 15 12" xfId="45842"/>
    <cellStyle name="Calcul 2 2 15 13" xfId="46142"/>
    <cellStyle name="Calcul 2 2 15 14" xfId="54724"/>
    <cellStyle name="Calcul 2 2 15 15" xfId="57339"/>
    <cellStyle name="Calcul 2 2 15 2" xfId="4745"/>
    <cellStyle name="Calcul 2 2 15 2 2" xfId="10984"/>
    <cellStyle name="Calcul 2 2 15 2 3" xfId="18504"/>
    <cellStyle name="Calcul 2 2 15 2 4" xfId="34274"/>
    <cellStyle name="Calcul 2 2 15 2 5" xfId="41015"/>
    <cellStyle name="Calcul 2 2 15 2 6" xfId="46143"/>
    <cellStyle name="Calcul 2 2 15 3" xfId="6885"/>
    <cellStyle name="Calcul 2 2 15 3 2" xfId="13112"/>
    <cellStyle name="Calcul 2 2 15 3 3" xfId="20479"/>
    <cellStyle name="Calcul 2 2 15 3 4" xfId="36407"/>
    <cellStyle name="Calcul 2 2 15 3 5" xfId="43143"/>
    <cellStyle name="Calcul 2 2 15 3 6" xfId="46144"/>
    <cellStyle name="Calcul 2 2 15 4" xfId="8806"/>
    <cellStyle name="Calcul 2 2 15 5" xfId="14918"/>
    <cellStyle name="Calcul 2 2 15 6" xfId="17070"/>
    <cellStyle name="Calcul 2 2 15 7" xfId="24824"/>
    <cellStyle name="Calcul 2 2 15 8" xfId="27282"/>
    <cellStyle name="Calcul 2 2 15 9" xfId="30155"/>
    <cellStyle name="Calcul 2 2 16" xfId="2544"/>
    <cellStyle name="Calcul 2 2 16 10" xfId="32093"/>
    <cellStyle name="Calcul 2 2 16 11" xfId="38834"/>
    <cellStyle name="Calcul 2 2 16 12" xfId="45839"/>
    <cellStyle name="Calcul 2 2 16 13" xfId="46145"/>
    <cellStyle name="Calcul 2 2 16 14" xfId="54721"/>
    <cellStyle name="Calcul 2 2 16 15" xfId="57336"/>
    <cellStyle name="Calcul 2 2 16 2" xfId="4742"/>
    <cellStyle name="Calcul 2 2 16 2 2" xfId="10981"/>
    <cellStyle name="Calcul 2 2 16 2 3" xfId="17875"/>
    <cellStyle name="Calcul 2 2 16 2 4" xfId="34271"/>
    <cellStyle name="Calcul 2 2 16 2 5" xfId="41012"/>
    <cellStyle name="Calcul 2 2 16 2 6" xfId="46146"/>
    <cellStyle name="Calcul 2 2 16 3" xfId="6882"/>
    <cellStyle name="Calcul 2 2 16 3 2" xfId="13109"/>
    <cellStyle name="Calcul 2 2 16 3 3" xfId="20476"/>
    <cellStyle name="Calcul 2 2 16 3 4" xfId="36404"/>
    <cellStyle name="Calcul 2 2 16 3 5" xfId="43140"/>
    <cellStyle name="Calcul 2 2 16 3 6" xfId="46147"/>
    <cellStyle name="Calcul 2 2 16 4" xfId="8803"/>
    <cellStyle name="Calcul 2 2 16 5" xfId="14915"/>
    <cellStyle name="Calcul 2 2 16 6" xfId="17067"/>
    <cellStyle name="Calcul 2 2 16 7" xfId="24821"/>
    <cellStyle name="Calcul 2 2 16 8" xfId="27279"/>
    <cellStyle name="Calcul 2 2 16 9" xfId="30152"/>
    <cellStyle name="Calcul 2 2 17" xfId="2513"/>
    <cellStyle name="Calcul 2 2 17 10" xfId="32062"/>
    <cellStyle name="Calcul 2 2 17 11" xfId="38803"/>
    <cellStyle name="Calcul 2 2 17 12" xfId="45808"/>
    <cellStyle name="Calcul 2 2 17 13" xfId="46148"/>
    <cellStyle name="Calcul 2 2 17 14" xfId="54690"/>
    <cellStyle name="Calcul 2 2 17 15" xfId="57305"/>
    <cellStyle name="Calcul 2 2 17 2" xfId="4715"/>
    <cellStyle name="Calcul 2 2 17 2 2" xfId="10954"/>
    <cellStyle name="Calcul 2 2 17 2 3" xfId="19151"/>
    <cellStyle name="Calcul 2 2 17 2 4" xfId="34244"/>
    <cellStyle name="Calcul 2 2 17 2 5" xfId="40985"/>
    <cellStyle name="Calcul 2 2 17 2 6" xfId="46149"/>
    <cellStyle name="Calcul 2 2 17 3" xfId="6851"/>
    <cellStyle name="Calcul 2 2 17 3 2" xfId="13078"/>
    <cellStyle name="Calcul 2 2 17 3 3" xfId="20464"/>
    <cellStyle name="Calcul 2 2 17 3 4" xfId="36373"/>
    <cellStyle name="Calcul 2 2 17 3 5" xfId="43109"/>
    <cellStyle name="Calcul 2 2 17 3 6" xfId="46150"/>
    <cellStyle name="Calcul 2 2 17 4" xfId="8772"/>
    <cellStyle name="Calcul 2 2 17 5" xfId="14884"/>
    <cellStyle name="Calcul 2 2 17 6" xfId="17036"/>
    <cellStyle name="Calcul 2 2 17 7" xfId="24790"/>
    <cellStyle name="Calcul 2 2 17 8" xfId="27248"/>
    <cellStyle name="Calcul 2 2 17 9" xfId="30121"/>
    <cellStyle name="Calcul 2 2 18" xfId="2571"/>
    <cellStyle name="Calcul 2 2 18 10" xfId="32120"/>
    <cellStyle name="Calcul 2 2 18 11" xfId="38861"/>
    <cellStyle name="Calcul 2 2 18 12" xfId="45866"/>
    <cellStyle name="Calcul 2 2 18 13" xfId="46151"/>
    <cellStyle name="Calcul 2 2 18 14" xfId="54748"/>
    <cellStyle name="Calcul 2 2 18 15" xfId="57363"/>
    <cellStyle name="Calcul 2 2 18 2" xfId="4768"/>
    <cellStyle name="Calcul 2 2 18 2 2" xfId="11007"/>
    <cellStyle name="Calcul 2 2 18 2 3" xfId="19961"/>
    <cellStyle name="Calcul 2 2 18 2 4" xfId="34297"/>
    <cellStyle name="Calcul 2 2 18 2 5" xfId="41038"/>
    <cellStyle name="Calcul 2 2 18 2 6" xfId="46152"/>
    <cellStyle name="Calcul 2 2 18 3" xfId="6909"/>
    <cellStyle name="Calcul 2 2 18 3 2" xfId="13136"/>
    <cellStyle name="Calcul 2 2 18 3 3" xfId="20490"/>
    <cellStyle name="Calcul 2 2 18 3 4" xfId="36431"/>
    <cellStyle name="Calcul 2 2 18 3 5" xfId="43167"/>
    <cellStyle name="Calcul 2 2 18 3 6" xfId="46153"/>
    <cellStyle name="Calcul 2 2 18 4" xfId="8830"/>
    <cellStyle name="Calcul 2 2 18 5" xfId="14942"/>
    <cellStyle name="Calcul 2 2 18 6" xfId="17094"/>
    <cellStyle name="Calcul 2 2 18 7" xfId="24848"/>
    <cellStyle name="Calcul 2 2 18 8" xfId="27306"/>
    <cellStyle name="Calcul 2 2 18 9" xfId="30179"/>
    <cellStyle name="Calcul 2 2 19" xfId="2509"/>
    <cellStyle name="Calcul 2 2 19 10" xfId="32058"/>
    <cellStyle name="Calcul 2 2 19 11" xfId="38799"/>
    <cellStyle name="Calcul 2 2 19 12" xfId="45804"/>
    <cellStyle name="Calcul 2 2 19 13" xfId="46154"/>
    <cellStyle name="Calcul 2 2 19 14" xfId="54686"/>
    <cellStyle name="Calcul 2 2 19 15" xfId="57301"/>
    <cellStyle name="Calcul 2 2 19 2" xfId="4711"/>
    <cellStyle name="Calcul 2 2 19 2 2" xfId="10950"/>
    <cellStyle name="Calcul 2 2 19 2 3" xfId="18545"/>
    <cellStyle name="Calcul 2 2 19 2 4" xfId="34240"/>
    <cellStyle name="Calcul 2 2 19 2 5" xfId="40981"/>
    <cellStyle name="Calcul 2 2 19 2 6" xfId="46155"/>
    <cellStyle name="Calcul 2 2 19 3" xfId="6847"/>
    <cellStyle name="Calcul 2 2 19 3 2" xfId="13074"/>
    <cellStyle name="Calcul 2 2 19 3 3" xfId="20460"/>
    <cellStyle name="Calcul 2 2 19 3 4" xfId="36369"/>
    <cellStyle name="Calcul 2 2 19 3 5" xfId="43105"/>
    <cellStyle name="Calcul 2 2 19 3 6" xfId="46156"/>
    <cellStyle name="Calcul 2 2 19 4" xfId="8768"/>
    <cellStyle name="Calcul 2 2 19 5" xfId="14880"/>
    <cellStyle name="Calcul 2 2 19 6" xfId="17032"/>
    <cellStyle name="Calcul 2 2 19 7" xfId="24786"/>
    <cellStyle name="Calcul 2 2 19 8" xfId="27244"/>
    <cellStyle name="Calcul 2 2 19 9" xfId="30117"/>
    <cellStyle name="Calcul 2 2 2" xfId="849"/>
    <cellStyle name="Calcul 2 2 2 10" xfId="15175"/>
    <cellStyle name="Calcul 2 2 2 11" xfId="23021"/>
    <cellStyle name="Calcul 2 2 2 12" xfId="25407"/>
    <cellStyle name="Calcul 2 2 2 13" xfId="28260"/>
    <cellStyle name="Calcul 2 2 2 14" xfId="30529"/>
    <cellStyle name="Calcul 2 2 2 15" xfId="37307"/>
    <cellStyle name="Calcul 2 2 2 16" xfId="43947"/>
    <cellStyle name="Calcul 2 2 2 17" xfId="46157"/>
    <cellStyle name="Calcul 2 2 2 18" xfId="52829"/>
    <cellStyle name="Calcul 2 2 2 19" xfId="55439"/>
    <cellStyle name="Calcul 2 2 2 2" xfId="1140"/>
    <cellStyle name="Calcul 2 2 2 2 10" xfId="30735"/>
    <cellStyle name="Calcul 2 2 2 2 11" xfId="37505"/>
    <cellStyle name="Calcul 2 2 2 2 12" xfId="44510"/>
    <cellStyle name="Calcul 2 2 2 2 13" xfId="46158"/>
    <cellStyle name="Calcul 2 2 2 2 14" xfId="53392"/>
    <cellStyle name="Calcul 2 2 2 2 15" xfId="56007"/>
    <cellStyle name="Calcul 2 2 2 2 2" xfId="3406"/>
    <cellStyle name="Calcul 2 2 2 2 2 2" xfId="9663"/>
    <cellStyle name="Calcul 2 2 2 2 2 3" xfId="19165"/>
    <cellStyle name="Calcul 2 2 2 2 2 4" xfId="32953"/>
    <cellStyle name="Calcul 2 2 2 2 2 5" xfId="39694"/>
    <cellStyle name="Calcul 2 2 2 2 2 6" xfId="46159"/>
    <cellStyle name="Calcul 2 2 2 2 3" xfId="5553"/>
    <cellStyle name="Calcul 2 2 2 2 3 2" xfId="11780"/>
    <cellStyle name="Calcul 2 2 2 2 3 3" xfId="17714"/>
    <cellStyle name="Calcul 2 2 2 2 3 4" xfId="35075"/>
    <cellStyle name="Calcul 2 2 2 2 3 5" xfId="41811"/>
    <cellStyle name="Calcul 2 2 2 2 3 6" xfId="46160"/>
    <cellStyle name="Calcul 2 2 2 2 4" xfId="7474"/>
    <cellStyle name="Calcul 2 2 2 2 5" xfId="13876"/>
    <cellStyle name="Calcul 2 2 2 2 6" xfId="15738"/>
    <cellStyle name="Calcul 2 2 2 2 7" xfId="23492"/>
    <cellStyle name="Calcul 2 2 2 2 8" xfId="25950"/>
    <cellStyle name="Calcul 2 2 2 2 9" xfId="28823"/>
    <cellStyle name="Calcul 2 2 2 3" xfId="1628"/>
    <cellStyle name="Calcul 2 2 2 3 10" xfId="31182"/>
    <cellStyle name="Calcul 2 2 2 3 11" xfId="37923"/>
    <cellStyle name="Calcul 2 2 2 3 12" xfId="44928"/>
    <cellStyle name="Calcul 2 2 2 3 13" xfId="46161"/>
    <cellStyle name="Calcul 2 2 2 3 14" xfId="53810"/>
    <cellStyle name="Calcul 2 2 2 3 15" xfId="56425"/>
    <cellStyle name="Calcul 2 2 2 3 2" xfId="3842"/>
    <cellStyle name="Calcul 2 2 2 3 2 2" xfId="10081"/>
    <cellStyle name="Calcul 2 2 2 3 2 3" xfId="18194"/>
    <cellStyle name="Calcul 2 2 2 3 2 4" xfId="33371"/>
    <cellStyle name="Calcul 2 2 2 3 2 5" xfId="40112"/>
    <cellStyle name="Calcul 2 2 2 3 2 6" xfId="46162"/>
    <cellStyle name="Calcul 2 2 2 3 3" xfId="5971"/>
    <cellStyle name="Calcul 2 2 2 3 3 2" xfId="12198"/>
    <cellStyle name="Calcul 2 2 2 3 3 3" xfId="19918"/>
    <cellStyle name="Calcul 2 2 2 3 3 4" xfId="35493"/>
    <cellStyle name="Calcul 2 2 2 3 3 5" xfId="42229"/>
    <cellStyle name="Calcul 2 2 2 3 3 6" xfId="46163"/>
    <cellStyle name="Calcul 2 2 2 3 4" xfId="7892"/>
    <cellStyle name="Calcul 2 2 2 3 5" xfId="14294"/>
    <cellStyle name="Calcul 2 2 2 3 6" xfId="16156"/>
    <cellStyle name="Calcul 2 2 2 3 7" xfId="23910"/>
    <cellStyle name="Calcul 2 2 2 3 8" xfId="26368"/>
    <cellStyle name="Calcul 2 2 2 3 9" xfId="29241"/>
    <cellStyle name="Calcul 2 2 2 4" xfId="1864"/>
    <cellStyle name="Calcul 2 2 2 4 10" xfId="38157"/>
    <cellStyle name="Calcul 2 2 2 4 11" xfId="45162"/>
    <cellStyle name="Calcul 2 2 2 4 12" xfId="46164"/>
    <cellStyle name="Calcul 2 2 2 4 13" xfId="54044"/>
    <cellStyle name="Calcul 2 2 2 4 14" xfId="56659"/>
    <cellStyle name="Calcul 2 2 2 4 2" xfId="4076"/>
    <cellStyle name="Calcul 2 2 2 4 2 2" xfId="10315"/>
    <cellStyle name="Calcul 2 2 2 4 2 3" xfId="20090"/>
    <cellStyle name="Calcul 2 2 2 4 2 4" xfId="33605"/>
    <cellStyle name="Calcul 2 2 2 4 2 5" xfId="40346"/>
    <cellStyle name="Calcul 2 2 2 4 2 6" xfId="46165"/>
    <cellStyle name="Calcul 2 2 2 4 3" xfId="6205"/>
    <cellStyle name="Calcul 2 2 2 4 3 2" xfId="12432"/>
    <cellStyle name="Calcul 2 2 2 4 3 3" xfId="17510"/>
    <cellStyle name="Calcul 2 2 2 4 3 4" xfId="35727"/>
    <cellStyle name="Calcul 2 2 2 4 3 5" xfId="42463"/>
    <cellStyle name="Calcul 2 2 2 4 3 6" xfId="46166"/>
    <cellStyle name="Calcul 2 2 2 4 4" xfId="8126"/>
    <cellStyle name="Calcul 2 2 2 4 5" xfId="16390"/>
    <cellStyle name="Calcul 2 2 2 4 6" xfId="24144"/>
    <cellStyle name="Calcul 2 2 2 4 7" xfId="26602"/>
    <cellStyle name="Calcul 2 2 2 4 8" xfId="29475"/>
    <cellStyle name="Calcul 2 2 2 4 9" xfId="31416"/>
    <cellStyle name="Calcul 2 2 2 5" xfId="2251"/>
    <cellStyle name="Calcul 2 2 2 5 10" xfId="31801"/>
    <cellStyle name="Calcul 2 2 2 5 11" xfId="38542"/>
    <cellStyle name="Calcul 2 2 2 5 12" xfId="45547"/>
    <cellStyle name="Calcul 2 2 2 5 13" xfId="46167"/>
    <cellStyle name="Calcul 2 2 2 5 14" xfId="54429"/>
    <cellStyle name="Calcul 2 2 2 5 15" xfId="57044"/>
    <cellStyle name="Calcul 2 2 2 5 2" xfId="4461"/>
    <cellStyle name="Calcul 2 2 2 5 2 2" xfId="10700"/>
    <cellStyle name="Calcul 2 2 2 5 2 3" xfId="19358"/>
    <cellStyle name="Calcul 2 2 2 5 2 4" xfId="33990"/>
    <cellStyle name="Calcul 2 2 2 5 2 5" xfId="40731"/>
    <cellStyle name="Calcul 2 2 2 5 2 6" xfId="46168"/>
    <cellStyle name="Calcul 2 2 2 5 3" xfId="6590"/>
    <cellStyle name="Calcul 2 2 2 5 3 2" xfId="12817"/>
    <cellStyle name="Calcul 2 2 2 5 3 3" xfId="20298"/>
    <cellStyle name="Calcul 2 2 2 5 3 4" xfId="36112"/>
    <cellStyle name="Calcul 2 2 2 5 3 5" xfId="42848"/>
    <cellStyle name="Calcul 2 2 2 5 3 6" xfId="46169"/>
    <cellStyle name="Calcul 2 2 2 5 4" xfId="8511"/>
    <cellStyle name="Calcul 2 2 2 5 5" xfId="14623"/>
    <cellStyle name="Calcul 2 2 2 5 6" xfId="16775"/>
    <cellStyle name="Calcul 2 2 2 5 7" xfId="24529"/>
    <cellStyle name="Calcul 2 2 2 5 8" xfId="26987"/>
    <cellStyle name="Calcul 2 2 2 5 9" xfId="29860"/>
    <cellStyle name="Calcul 2 2 2 6" xfId="3208"/>
    <cellStyle name="Calcul 2 2 2 6 10" xfId="39496"/>
    <cellStyle name="Calcul 2 2 2 6 11" xfId="44312"/>
    <cellStyle name="Calcul 2 2 2 6 12" xfId="46170"/>
    <cellStyle name="Calcul 2 2 2 6 13" xfId="53194"/>
    <cellStyle name="Calcul 2 2 2 6 14" xfId="55806"/>
    <cellStyle name="Calcul 2 2 2 6 2" xfId="5352"/>
    <cellStyle name="Calcul 2 2 2 6 2 2" xfId="11582"/>
    <cellStyle name="Calcul 2 2 2 6 2 3" xfId="19363"/>
    <cellStyle name="Calcul 2 2 2 6 2 4" xfId="34874"/>
    <cellStyle name="Calcul 2 2 2 6 2 5" xfId="41613"/>
    <cellStyle name="Calcul 2 2 2 6 2 6" xfId="46171"/>
    <cellStyle name="Calcul 2 2 2 6 3" xfId="9465"/>
    <cellStyle name="Calcul 2 2 2 6 4" xfId="13678"/>
    <cellStyle name="Calcul 2 2 2 6 5" xfId="15540"/>
    <cellStyle name="Calcul 2 2 2 6 6" xfId="23294"/>
    <cellStyle name="Calcul 2 2 2 6 7" xfId="25752"/>
    <cellStyle name="Calcul 2 2 2 6 8" xfId="28625"/>
    <cellStyle name="Calcul 2 2 2 6 9" xfId="32755"/>
    <cellStyle name="Calcul 2 2 2 7" xfId="2863"/>
    <cellStyle name="Calcul 2 2 2 7 2" xfId="9120"/>
    <cellStyle name="Calcul 2 2 2 7 3" xfId="17609"/>
    <cellStyle name="Calcul 2 2 2 7 4" xfId="32410"/>
    <cellStyle name="Calcul 2 2 2 7 5" xfId="39151"/>
    <cellStyle name="Calcul 2 2 2 7 6" xfId="46172"/>
    <cellStyle name="Calcul 2 2 2 8" xfId="4978"/>
    <cellStyle name="Calcul 2 2 2 8 2" xfId="11217"/>
    <cellStyle name="Calcul 2 2 2 8 3" xfId="19349"/>
    <cellStyle name="Calcul 2 2 2 8 4" xfId="34507"/>
    <cellStyle name="Calcul 2 2 2 8 5" xfId="41248"/>
    <cellStyle name="Calcul 2 2 2 8 6" xfId="46173"/>
    <cellStyle name="Calcul 2 2 2 9" xfId="7276"/>
    <cellStyle name="Calcul 2 2 20" xfId="2600"/>
    <cellStyle name="Calcul 2 2 20 10" xfId="32149"/>
    <cellStyle name="Calcul 2 2 20 11" xfId="38890"/>
    <cellStyle name="Calcul 2 2 20 12" xfId="45895"/>
    <cellStyle name="Calcul 2 2 20 13" xfId="46174"/>
    <cellStyle name="Calcul 2 2 20 14" xfId="54777"/>
    <cellStyle name="Calcul 2 2 20 15" xfId="57392"/>
    <cellStyle name="Calcul 2 2 20 2" xfId="4797"/>
    <cellStyle name="Calcul 2 2 20 2 2" xfId="11036"/>
    <cellStyle name="Calcul 2 2 20 2 3" xfId="19778"/>
    <cellStyle name="Calcul 2 2 20 2 4" xfId="34326"/>
    <cellStyle name="Calcul 2 2 20 2 5" xfId="41067"/>
    <cellStyle name="Calcul 2 2 20 2 6" xfId="46175"/>
    <cellStyle name="Calcul 2 2 20 3" xfId="6938"/>
    <cellStyle name="Calcul 2 2 20 3 2" xfId="13165"/>
    <cellStyle name="Calcul 2 2 20 3 3" xfId="20511"/>
    <cellStyle name="Calcul 2 2 20 3 4" xfId="36460"/>
    <cellStyle name="Calcul 2 2 20 3 5" xfId="43196"/>
    <cellStyle name="Calcul 2 2 20 3 6" xfId="46176"/>
    <cellStyle name="Calcul 2 2 20 4" xfId="8859"/>
    <cellStyle name="Calcul 2 2 20 5" xfId="14971"/>
    <cellStyle name="Calcul 2 2 20 6" xfId="17123"/>
    <cellStyle name="Calcul 2 2 20 7" xfId="24877"/>
    <cellStyle name="Calcul 2 2 20 8" xfId="27335"/>
    <cellStyle name="Calcul 2 2 20 9" xfId="30208"/>
    <cellStyle name="Calcul 2 2 21" xfId="2497"/>
    <cellStyle name="Calcul 2 2 21 10" xfId="38787"/>
    <cellStyle name="Calcul 2 2 21 11" xfId="45792"/>
    <cellStyle name="Calcul 2 2 21 12" xfId="46177"/>
    <cellStyle name="Calcul 2 2 21 13" xfId="54674"/>
    <cellStyle name="Calcul 2 2 21 14" xfId="57289"/>
    <cellStyle name="Calcul 2 2 21 2" xfId="6835"/>
    <cellStyle name="Calcul 2 2 21 2 2" xfId="13062"/>
    <cellStyle name="Calcul 2 2 21 2 3" xfId="20448"/>
    <cellStyle name="Calcul 2 2 21 2 4" xfId="36357"/>
    <cellStyle name="Calcul 2 2 21 2 5" xfId="43093"/>
    <cellStyle name="Calcul 2 2 21 2 6" xfId="46178"/>
    <cellStyle name="Calcul 2 2 21 3" xfId="8756"/>
    <cellStyle name="Calcul 2 2 21 4" xfId="14868"/>
    <cellStyle name="Calcul 2 2 21 5" xfId="17020"/>
    <cellStyle name="Calcul 2 2 21 6" xfId="24774"/>
    <cellStyle name="Calcul 2 2 21 7" xfId="27232"/>
    <cellStyle name="Calcul 2 2 21 8" xfId="30105"/>
    <cellStyle name="Calcul 2 2 21 9" xfId="32046"/>
    <cellStyle name="Calcul 2 2 22" xfId="4931"/>
    <cellStyle name="Calcul 2 2 22 2" xfId="11170"/>
    <cellStyle name="Calcul 2 2 22 3" xfId="19239"/>
    <cellStyle name="Calcul 2 2 22 4" xfId="34460"/>
    <cellStyle name="Calcul 2 2 22 5" xfId="41201"/>
    <cellStyle name="Calcul 2 2 22 6" xfId="46179"/>
    <cellStyle name="Calcul 2 2 23" xfId="7137"/>
    <cellStyle name="Calcul 2 2 24" xfId="15128"/>
    <cellStyle name="Calcul 2 2 25" xfId="22887"/>
    <cellStyle name="Calcul 2 2 26" xfId="25273"/>
    <cellStyle name="Calcul 2 2 27" xfId="28213"/>
    <cellStyle name="Calcul 2 2 28" xfId="30393"/>
    <cellStyle name="Calcul 2 2 29" xfId="37173"/>
    <cellStyle name="Calcul 2 2 3" xfId="842"/>
    <cellStyle name="Calcul 2 2 3 10" xfId="15176"/>
    <cellStyle name="Calcul 2 2 3 11" xfId="23014"/>
    <cellStyle name="Calcul 2 2 3 12" xfId="25400"/>
    <cellStyle name="Calcul 2 2 3 13" xfId="28261"/>
    <cellStyle name="Calcul 2 2 3 14" xfId="30522"/>
    <cellStyle name="Calcul 2 2 3 15" xfId="37300"/>
    <cellStyle name="Calcul 2 2 3 16" xfId="43948"/>
    <cellStyle name="Calcul 2 2 3 17" xfId="46180"/>
    <cellStyle name="Calcul 2 2 3 18" xfId="52830"/>
    <cellStyle name="Calcul 2 2 3 19" xfId="55440"/>
    <cellStyle name="Calcul 2 2 3 2" xfId="1141"/>
    <cellStyle name="Calcul 2 2 3 2 10" xfId="30736"/>
    <cellStyle name="Calcul 2 2 3 2 11" xfId="37506"/>
    <cellStyle name="Calcul 2 2 3 2 12" xfId="44511"/>
    <cellStyle name="Calcul 2 2 3 2 13" xfId="46181"/>
    <cellStyle name="Calcul 2 2 3 2 14" xfId="53393"/>
    <cellStyle name="Calcul 2 2 3 2 15" xfId="56008"/>
    <cellStyle name="Calcul 2 2 3 2 2" xfId="3407"/>
    <cellStyle name="Calcul 2 2 3 2 2 2" xfId="9664"/>
    <cellStyle name="Calcul 2 2 3 2 2 3" xfId="18234"/>
    <cellStyle name="Calcul 2 2 3 2 2 4" xfId="32954"/>
    <cellStyle name="Calcul 2 2 3 2 2 5" xfId="39695"/>
    <cellStyle name="Calcul 2 2 3 2 2 6" xfId="46182"/>
    <cellStyle name="Calcul 2 2 3 2 3" xfId="5554"/>
    <cellStyle name="Calcul 2 2 3 2 3 2" xfId="11781"/>
    <cellStyle name="Calcul 2 2 3 2 3 3" xfId="19442"/>
    <cellStyle name="Calcul 2 2 3 2 3 4" xfId="35076"/>
    <cellStyle name="Calcul 2 2 3 2 3 5" xfId="41812"/>
    <cellStyle name="Calcul 2 2 3 2 3 6" xfId="46183"/>
    <cellStyle name="Calcul 2 2 3 2 4" xfId="7475"/>
    <cellStyle name="Calcul 2 2 3 2 5" xfId="13877"/>
    <cellStyle name="Calcul 2 2 3 2 6" xfId="15739"/>
    <cellStyle name="Calcul 2 2 3 2 7" xfId="23493"/>
    <cellStyle name="Calcul 2 2 3 2 8" xfId="25951"/>
    <cellStyle name="Calcul 2 2 3 2 9" xfId="28824"/>
    <cellStyle name="Calcul 2 2 3 3" xfId="1621"/>
    <cellStyle name="Calcul 2 2 3 3 10" xfId="31175"/>
    <cellStyle name="Calcul 2 2 3 3 11" xfId="37916"/>
    <cellStyle name="Calcul 2 2 3 3 12" xfId="44921"/>
    <cellStyle name="Calcul 2 2 3 3 13" xfId="46184"/>
    <cellStyle name="Calcul 2 2 3 3 14" xfId="53803"/>
    <cellStyle name="Calcul 2 2 3 3 15" xfId="56418"/>
    <cellStyle name="Calcul 2 2 3 3 2" xfId="3835"/>
    <cellStyle name="Calcul 2 2 3 3 2 2" xfId="10074"/>
    <cellStyle name="Calcul 2 2 3 3 2 3" xfId="19526"/>
    <cellStyle name="Calcul 2 2 3 3 2 4" xfId="33364"/>
    <cellStyle name="Calcul 2 2 3 3 2 5" xfId="40105"/>
    <cellStyle name="Calcul 2 2 3 3 2 6" xfId="46185"/>
    <cellStyle name="Calcul 2 2 3 3 3" xfId="5964"/>
    <cellStyle name="Calcul 2 2 3 3 3 2" xfId="12191"/>
    <cellStyle name="Calcul 2 2 3 3 3 3" xfId="19428"/>
    <cellStyle name="Calcul 2 2 3 3 3 4" xfId="35486"/>
    <cellStyle name="Calcul 2 2 3 3 3 5" xfId="42222"/>
    <cellStyle name="Calcul 2 2 3 3 3 6" xfId="46186"/>
    <cellStyle name="Calcul 2 2 3 3 4" xfId="7885"/>
    <cellStyle name="Calcul 2 2 3 3 5" xfId="14287"/>
    <cellStyle name="Calcul 2 2 3 3 6" xfId="16149"/>
    <cellStyle name="Calcul 2 2 3 3 7" xfId="23903"/>
    <cellStyle name="Calcul 2 2 3 3 8" xfId="26361"/>
    <cellStyle name="Calcul 2 2 3 3 9" xfId="29234"/>
    <cellStyle name="Calcul 2 2 3 4" xfId="1865"/>
    <cellStyle name="Calcul 2 2 3 4 10" xfId="38158"/>
    <cellStyle name="Calcul 2 2 3 4 11" xfId="45163"/>
    <cellStyle name="Calcul 2 2 3 4 12" xfId="46187"/>
    <cellStyle name="Calcul 2 2 3 4 13" xfId="54045"/>
    <cellStyle name="Calcul 2 2 3 4 14" xfId="56660"/>
    <cellStyle name="Calcul 2 2 3 4 2" xfId="4077"/>
    <cellStyle name="Calcul 2 2 3 4 2 2" xfId="10316"/>
    <cellStyle name="Calcul 2 2 3 4 2 3" xfId="19231"/>
    <cellStyle name="Calcul 2 2 3 4 2 4" xfId="33606"/>
    <cellStyle name="Calcul 2 2 3 4 2 5" xfId="40347"/>
    <cellStyle name="Calcul 2 2 3 4 2 6" xfId="46188"/>
    <cellStyle name="Calcul 2 2 3 4 3" xfId="6206"/>
    <cellStyle name="Calcul 2 2 3 4 3 2" xfId="12433"/>
    <cellStyle name="Calcul 2 2 3 4 3 3" xfId="17509"/>
    <cellStyle name="Calcul 2 2 3 4 3 4" xfId="35728"/>
    <cellStyle name="Calcul 2 2 3 4 3 5" xfId="42464"/>
    <cellStyle name="Calcul 2 2 3 4 3 6" xfId="46189"/>
    <cellStyle name="Calcul 2 2 3 4 4" xfId="8127"/>
    <cellStyle name="Calcul 2 2 3 4 5" xfId="16391"/>
    <cellStyle name="Calcul 2 2 3 4 6" xfId="24145"/>
    <cellStyle name="Calcul 2 2 3 4 7" xfId="26603"/>
    <cellStyle name="Calcul 2 2 3 4 8" xfId="29476"/>
    <cellStyle name="Calcul 2 2 3 4 9" xfId="31417"/>
    <cellStyle name="Calcul 2 2 3 5" xfId="2258"/>
    <cellStyle name="Calcul 2 2 3 5 10" xfId="31808"/>
    <cellStyle name="Calcul 2 2 3 5 11" xfId="38549"/>
    <cellStyle name="Calcul 2 2 3 5 12" xfId="45554"/>
    <cellStyle name="Calcul 2 2 3 5 13" xfId="46190"/>
    <cellStyle name="Calcul 2 2 3 5 14" xfId="54436"/>
    <cellStyle name="Calcul 2 2 3 5 15" xfId="57051"/>
    <cellStyle name="Calcul 2 2 3 5 2" xfId="4468"/>
    <cellStyle name="Calcul 2 2 3 5 2 2" xfId="10707"/>
    <cellStyle name="Calcul 2 2 3 5 2 3" xfId="19531"/>
    <cellStyle name="Calcul 2 2 3 5 2 4" xfId="33997"/>
    <cellStyle name="Calcul 2 2 3 5 2 5" xfId="40738"/>
    <cellStyle name="Calcul 2 2 3 5 2 6" xfId="46191"/>
    <cellStyle name="Calcul 2 2 3 5 3" xfId="6597"/>
    <cellStyle name="Calcul 2 2 3 5 3 2" xfId="12824"/>
    <cellStyle name="Calcul 2 2 3 5 3 3" xfId="20303"/>
    <cellStyle name="Calcul 2 2 3 5 3 4" xfId="36119"/>
    <cellStyle name="Calcul 2 2 3 5 3 5" xfId="42855"/>
    <cellStyle name="Calcul 2 2 3 5 3 6" xfId="46192"/>
    <cellStyle name="Calcul 2 2 3 5 4" xfId="8518"/>
    <cellStyle name="Calcul 2 2 3 5 5" xfId="14630"/>
    <cellStyle name="Calcul 2 2 3 5 6" xfId="16782"/>
    <cellStyle name="Calcul 2 2 3 5 7" xfId="24536"/>
    <cellStyle name="Calcul 2 2 3 5 8" xfId="26994"/>
    <cellStyle name="Calcul 2 2 3 5 9" xfId="29867"/>
    <cellStyle name="Calcul 2 2 3 6" xfId="3201"/>
    <cellStyle name="Calcul 2 2 3 6 10" xfId="39489"/>
    <cellStyle name="Calcul 2 2 3 6 11" xfId="44305"/>
    <cellStyle name="Calcul 2 2 3 6 12" xfId="46193"/>
    <cellStyle name="Calcul 2 2 3 6 13" xfId="53187"/>
    <cellStyle name="Calcul 2 2 3 6 14" xfId="55799"/>
    <cellStyle name="Calcul 2 2 3 6 2" xfId="5345"/>
    <cellStyle name="Calcul 2 2 3 6 2 2" xfId="11575"/>
    <cellStyle name="Calcul 2 2 3 6 2 3" xfId="20210"/>
    <cellStyle name="Calcul 2 2 3 6 2 4" xfId="34867"/>
    <cellStyle name="Calcul 2 2 3 6 2 5" xfId="41606"/>
    <cellStyle name="Calcul 2 2 3 6 2 6" xfId="46194"/>
    <cellStyle name="Calcul 2 2 3 6 3" xfId="9458"/>
    <cellStyle name="Calcul 2 2 3 6 4" xfId="13671"/>
    <cellStyle name="Calcul 2 2 3 6 5" xfId="15533"/>
    <cellStyle name="Calcul 2 2 3 6 6" xfId="23287"/>
    <cellStyle name="Calcul 2 2 3 6 7" xfId="25745"/>
    <cellStyle name="Calcul 2 2 3 6 8" xfId="28618"/>
    <cellStyle name="Calcul 2 2 3 6 9" xfId="32748"/>
    <cellStyle name="Calcul 2 2 3 7" xfId="2856"/>
    <cellStyle name="Calcul 2 2 3 7 2" xfId="9113"/>
    <cellStyle name="Calcul 2 2 3 7 3" xfId="17917"/>
    <cellStyle name="Calcul 2 2 3 7 4" xfId="32403"/>
    <cellStyle name="Calcul 2 2 3 7 5" xfId="39144"/>
    <cellStyle name="Calcul 2 2 3 7 6" xfId="46195"/>
    <cellStyle name="Calcul 2 2 3 8" xfId="4979"/>
    <cellStyle name="Calcul 2 2 3 8 2" xfId="11218"/>
    <cellStyle name="Calcul 2 2 3 8 3" xfId="18433"/>
    <cellStyle name="Calcul 2 2 3 8 4" xfId="34508"/>
    <cellStyle name="Calcul 2 2 3 8 5" xfId="41249"/>
    <cellStyle name="Calcul 2 2 3 8 6" xfId="46196"/>
    <cellStyle name="Calcul 2 2 3 9" xfId="7269"/>
    <cellStyle name="Calcul 2 2 30" xfId="43900"/>
    <cellStyle name="Calcul 2 2 31" xfId="46126"/>
    <cellStyle name="Calcul 2 2 32" xfId="52782"/>
    <cellStyle name="Calcul 2 2 33" xfId="55392"/>
    <cellStyle name="Calcul 2 2 4" xfId="871"/>
    <cellStyle name="Calcul 2 2 4 10" xfId="15177"/>
    <cellStyle name="Calcul 2 2 4 11" xfId="23043"/>
    <cellStyle name="Calcul 2 2 4 12" xfId="25429"/>
    <cellStyle name="Calcul 2 2 4 13" xfId="28262"/>
    <cellStyle name="Calcul 2 2 4 14" xfId="30551"/>
    <cellStyle name="Calcul 2 2 4 15" xfId="37329"/>
    <cellStyle name="Calcul 2 2 4 16" xfId="43949"/>
    <cellStyle name="Calcul 2 2 4 17" xfId="46197"/>
    <cellStyle name="Calcul 2 2 4 18" xfId="52831"/>
    <cellStyle name="Calcul 2 2 4 19" xfId="55441"/>
    <cellStyle name="Calcul 2 2 4 2" xfId="1142"/>
    <cellStyle name="Calcul 2 2 4 2 10" xfId="30737"/>
    <cellStyle name="Calcul 2 2 4 2 11" xfId="37507"/>
    <cellStyle name="Calcul 2 2 4 2 12" xfId="44512"/>
    <cellStyle name="Calcul 2 2 4 2 13" xfId="46198"/>
    <cellStyle name="Calcul 2 2 4 2 14" xfId="53394"/>
    <cellStyle name="Calcul 2 2 4 2 15" xfId="56009"/>
    <cellStyle name="Calcul 2 2 4 2 2" xfId="3408"/>
    <cellStyle name="Calcul 2 2 4 2 2 2" xfId="9665"/>
    <cellStyle name="Calcul 2 2 4 2 2 3" xfId="19998"/>
    <cellStyle name="Calcul 2 2 4 2 2 4" xfId="32955"/>
    <cellStyle name="Calcul 2 2 4 2 2 5" xfId="39696"/>
    <cellStyle name="Calcul 2 2 4 2 2 6" xfId="46199"/>
    <cellStyle name="Calcul 2 2 4 2 3" xfId="5555"/>
    <cellStyle name="Calcul 2 2 4 2 3 2" xfId="11782"/>
    <cellStyle name="Calcul 2 2 4 2 3 3" xfId="18516"/>
    <cellStyle name="Calcul 2 2 4 2 3 4" xfId="35077"/>
    <cellStyle name="Calcul 2 2 4 2 3 5" xfId="41813"/>
    <cellStyle name="Calcul 2 2 4 2 3 6" xfId="46200"/>
    <cellStyle name="Calcul 2 2 4 2 4" xfId="7476"/>
    <cellStyle name="Calcul 2 2 4 2 5" xfId="13878"/>
    <cellStyle name="Calcul 2 2 4 2 6" xfId="15740"/>
    <cellStyle name="Calcul 2 2 4 2 7" xfId="23494"/>
    <cellStyle name="Calcul 2 2 4 2 8" xfId="25952"/>
    <cellStyle name="Calcul 2 2 4 2 9" xfId="28825"/>
    <cellStyle name="Calcul 2 2 4 3" xfId="1650"/>
    <cellStyle name="Calcul 2 2 4 3 10" xfId="31204"/>
    <cellStyle name="Calcul 2 2 4 3 11" xfId="37945"/>
    <cellStyle name="Calcul 2 2 4 3 12" xfId="44950"/>
    <cellStyle name="Calcul 2 2 4 3 13" xfId="46201"/>
    <cellStyle name="Calcul 2 2 4 3 14" xfId="53832"/>
    <cellStyle name="Calcul 2 2 4 3 15" xfId="56447"/>
    <cellStyle name="Calcul 2 2 4 3 2" xfId="3864"/>
    <cellStyle name="Calcul 2 2 4 3 2 2" xfId="10103"/>
    <cellStyle name="Calcul 2 2 4 3 2 3" xfId="18849"/>
    <cellStyle name="Calcul 2 2 4 3 2 4" xfId="33393"/>
    <cellStyle name="Calcul 2 2 4 3 2 5" xfId="40134"/>
    <cellStyle name="Calcul 2 2 4 3 2 6" xfId="46202"/>
    <cellStyle name="Calcul 2 2 4 3 3" xfId="5993"/>
    <cellStyle name="Calcul 2 2 4 3 3 2" xfId="12220"/>
    <cellStyle name="Calcul 2 2 4 3 3 3" xfId="18017"/>
    <cellStyle name="Calcul 2 2 4 3 3 4" xfId="35515"/>
    <cellStyle name="Calcul 2 2 4 3 3 5" xfId="42251"/>
    <cellStyle name="Calcul 2 2 4 3 3 6" xfId="46203"/>
    <cellStyle name="Calcul 2 2 4 3 4" xfId="7914"/>
    <cellStyle name="Calcul 2 2 4 3 5" xfId="14316"/>
    <cellStyle name="Calcul 2 2 4 3 6" xfId="16178"/>
    <cellStyle name="Calcul 2 2 4 3 7" xfId="23932"/>
    <cellStyle name="Calcul 2 2 4 3 8" xfId="26390"/>
    <cellStyle name="Calcul 2 2 4 3 9" xfId="29263"/>
    <cellStyle name="Calcul 2 2 4 4" xfId="1866"/>
    <cellStyle name="Calcul 2 2 4 4 10" xfId="38159"/>
    <cellStyle name="Calcul 2 2 4 4 11" xfId="45164"/>
    <cellStyle name="Calcul 2 2 4 4 12" xfId="46204"/>
    <cellStyle name="Calcul 2 2 4 4 13" xfId="54046"/>
    <cellStyle name="Calcul 2 2 4 4 14" xfId="56661"/>
    <cellStyle name="Calcul 2 2 4 4 2" xfId="4078"/>
    <cellStyle name="Calcul 2 2 4 4 2 2" xfId="10317"/>
    <cellStyle name="Calcul 2 2 4 4 2 3" xfId="18302"/>
    <cellStyle name="Calcul 2 2 4 4 2 4" xfId="33607"/>
    <cellStyle name="Calcul 2 2 4 4 2 5" xfId="40348"/>
    <cellStyle name="Calcul 2 2 4 4 2 6" xfId="46205"/>
    <cellStyle name="Calcul 2 2 4 4 3" xfId="6207"/>
    <cellStyle name="Calcul 2 2 4 4 3 2" xfId="12434"/>
    <cellStyle name="Calcul 2 2 4 4 3 3" xfId="17508"/>
    <cellStyle name="Calcul 2 2 4 4 3 4" xfId="35729"/>
    <cellStyle name="Calcul 2 2 4 4 3 5" xfId="42465"/>
    <cellStyle name="Calcul 2 2 4 4 3 6" xfId="46206"/>
    <cellStyle name="Calcul 2 2 4 4 4" xfId="8128"/>
    <cellStyle name="Calcul 2 2 4 4 5" xfId="16392"/>
    <cellStyle name="Calcul 2 2 4 4 6" xfId="24146"/>
    <cellStyle name="Calcul 2 2 4 4 7" xfId="26604"/>
    <cellStyle name="Calcul 2 2 4 4 8" xfId="29477"/>
    <cellStyle name="Calcul 2 2 4 4 9" xfId="31418"/>
    <cellStyle name="Calcul 2 2 4 5" xfId="2383"/>
    <cellStyle name="Calcul 2 2 4 5 10" xfId="31933"/>
    <cellStyle name="Calcul 2 2 4 5 11" xfId="38674"/>
    <cellStyle name="Calcul 2 2 4 5 12" xfId="45679"/>
    <cellStyle name="Calcul 2 2 4 5 13" xfId="46207"/>
    <cellStyle name="Calcul 2 2 4 5 14" xfId="54561"/>
    <cellStyle name="Calcul 2 2 4 5 15" xfId="57176"/>
    <cellStyle name="Calcul 2 2 4 5 2" xfId="4593"/>
    <cellStyle name="Calcul 2 2 4 5 2 2" xfId="10832"/>
    <cellStyle name="Calcul 2 2 4 5 2 3" xfId="18405"/>
    <cellStyle name="Calcul 2 2 4 5 2 4" xfId="34122"/>
    <cellStyle name="Calcul 2 2 4 5 2 5" xfId="40863"/>
    <cellStyle name="Calcul 2 2 4 5 2 6" xfId="46208"/>
    <cellStyle name="Calcul 2 2 4 5 3" xfId="6722"/>
    <cellStyle name="Calcul 2 2 4 5 3 2" xfId="12949"/>
    <cellStyle name="Calcul 2 2 4 5 3 3" xfId="20397"/>
    <cellStyle name="Calcul 2 2 4 5 3 4" xfId="36244"/>
    <cellStyle name="Calcul 2 2 4 5 3 5" xfId="42980"/>
    <cellStyle name="Calcul 2 2 4 5 3 6" xfId="46209"/>
    <cellStyle name="Calcul 2 2 4 5 4" xfId="8643"/>
    <cellStyle name="Calcul 2 2 4 5 5" xfId="14755"/>
    <cellStyle name="Calcul 2 2 4 5 6" xfId="16907"/>
    <cellStyle name="Calcul 2 2 4 5 7" xfId="24661"/>
    <cellStyle name="Calcul 2 2 4 5 8" xfId="27119"/>
    <cellStyle name="Calcul 2 2 4 5 9" xfId="29992"/>
    <cellStyle name="Calcul 2 2 4 6" xfId="3230"/>
    <cellStyle name="Calcul 2 2 4 6 10" xfId="39518"/>
    <cellStyle name="Calcul 2 2 4 6 11" xfId="44334"/>
    <cellStyle name="Calcul 2 2 4 6 12" xfId="46210"/>
    <cellStyle name="Calcul 2 2 4 6 13" xfId="53216"/>
    <cellStyle name="Calcul 2 2 4 6 14" xfId="55828"/>
    <cellStyle name="Calcul 2 2 4 6 2" xfId="5374"/>
    <cellStyle name="Calcul 2 2 4 6 2 2" xfId="11604"/>
    <cellStyle name="Calcul 2 2 4 6 2 3" xfId="19941"/>
    <cellStyle name="Calcul 2 2 4 6 2 4" xfId="34896"/>
    <cellStyle name="Calcul 2 2 4 6 2 5" xfId="41635"/>
    <cellStyle name="Calcul 2 2 4 6 2 6" xfId="46211"/>
    <cellStyle name="Calcul 2 2 4 6 3" xfId="9487"/>
    <cellStyle name="Calcul 2 2 4 6 4" xfId="13700"/>
    <cellStyle name="Calcul 2 2 4 6 5" xfId="15562"/>
    <cellStyle name="Calcul 2 2 4 6 6" xfId="23316"/>
    <cellStyle name="Calcul 2 2 4 6 7" xfId="25774"/>
    <cellStyle name="Calcul 2 2 4 6 8" xfId="28647"/>
    <cellStyle name="Calcul 2 2 4 6 9" xfId="32777"/>
    <cellStyle name="Calcul 2 2 4 7" xfId="2885"/>
    <cellStyle name="Calcul 2 2 4 7 2" xfId="9142"/>
    <cellStyle name="Calcul 2 2 4 7 3" xfId="18760"/>
    <cellStyle name="Calcul 2 2 4 7 4" xfId="32432"/>
    <cellStyle name="Calcul 2 2 4 7 5" xfId="39173"/>
    <cellStyle name="Calcul 2 2 4 7 6" xfId="46212"/>
    <cellStyle name="Calcul 2 2 4 8" xfId="4980"/>
    <cellStyle name="Calcul 2 2 4 8 2" xfId="11219"/>
    <cellStyle name="Calcul 2 2 4 8 3" xfId="20228"/>
    <cellStyle name="Calcul 2 2 4 8 4" xfId="34509"/>
    <cellStyle name="Calcul 2 2 4 8 5" xfId="41250"/>
    <cellStyle name="Calcul 2 2 4 8 6" xfId="46213"/>
    <cellStyle name="Calcul 2 2 4 9" xfId="7298"/>
    <cellStyle name="Calcul 2 2 5" xfId="857"/>
    <cellStyle name="Calcul 2 2 5 10" xfId="15178"/>
    <cellStyle name="Calcul 2 2 5 11" xfId="23029"/>
    <cellStyle name="Calcul 2 2 5 12" xfId="25415"/>
    <cellStyle name="Calcul 2 2 5 13" xfId="28263"/>
    <cellStyle name="Calcul 2 2 5 14" xfId="30537"/>
    <cellStyle name="Calcul 2 2 5 15" xfId="37315"/>
    <cellStyle name="Calcul 2 2 5 16" xfId="43950"/>
    <cellStyle name="Calcul 2 2 5 17" xfId="46214"/>
    <cellStyle name="Calcul 2 2 5 18" xfId="52832"/>
    <cellStyle name="Calcul 2 2 5 19" xfId="55442"/>
    <cellStyle name="Calcul 2 2 5 2" xfId="1143"/>
    <cellStyle name="Calcul 2 2 5 2 10" xfId="30738"/>
    <cellStyle name="Calcul 2 2 5 2 11" xfId="37508"/>
    <cellStyle name="Calcul 2 2 5 2 12" xfId="44513"/>
    <cellStyle name="Calcul 2 2 5 2 13" xfId="46215"/>
    <cellStyle name="Calcul 2 2 5 2 14" xfId="53395"/>
    <cellStyle name="Calcul 2 2 5 2 15" xfId="56010"/>
    <cellStyle name="Calcul 2 2 5 2 2" xfId="3409"/>
    <cellStyle name="Calcul 2 2 5 2 2 2" xfId="9666"/>
    <cellStyle name="Calcul 2 2 5 2 2 3" xfId="19141"/>
    <cellStyle name="Calcul 2 2 5 2 2 4" xfId="32956"/>
    <cellStyle name="Calcul 2 2 5 2 2 5" xfId="39697"/>
    <cellStyle name="Calcul 2 2 5 2 2 6" xfId="46216"/>
    <cellStyle name="Calcul 2 2 5 2 3" xfId="5556"/>
    <cellStyle name="Calcul 2 2 5 2 3 2" xfId="11783"/>
    <cellStyle name="Calcul 2 2 5 2 3 3" xfId="19548"/>
    <cellStyle name="Calcul 2 2 5 2 3 4" xfId="35078"/>
    <cellStyle name="Calcul 2 2 5 2 3 5" xfId="41814"/>
    <cellStyle name="Calcul 2 2 5 2 3 6" xfId="46217"/>
    <cellStyle name="Calcul 2 2 5 2 4" xfId="7477"/>
    <cellStyle name="Calcul 2 2 5 2 5" xfId="13879"/>
    <cellStyle name="Calcul 2 2 5 2 6" xfId="15741"/>
    <cellStyle name="Calcul 2 2 5 2 7" xfId="23495"/>
    <cellStyle name="Calcul 2 2 5 2 8" xfId="25953"/>
    <cellStyle name="Calcul 2 2 5 2 9" xfId="28826"/>
    <cellStyle name="Calcul 2 2 5 3" xfId="1636"/>
    <cellStyle name="Calcul 2 2 5 3 10" xfId="31190"/>
    <cellStyle name="Calcul 2 2 5 3 11" xfId="37931"/>
    <cellStyle name="Calcul 2 2 5 3 12" xfId="44936"/>
    <cellStyle name="Calcul 2 2 5 3 13" xfId="46218"/>
    <cellStyle name="Calcul 2 2 5 3 14" xfId="53818"/>
    <cellStyle name="Calcul 2 2 5 3 15" xfId="56433"/>
    <cellStyle name="Calcul 2 2 5 3 2" xfId="3850"/>
    <cellStyle name="Calcul 2 2 5 3 2 2" xfId="10089"/>
    <cellStyle name="Calcul 2 2 5 3 2 3" xfId="19491"/>
    <cellStyle name="Calcul 2 2 5 3 2 4" xfId="33379"/>
    <cellStyle name="Calcul 2 2 5 3 2 5" xfId="40120"/>
    <cellStyle name="Calcul 2 2 5 3 2 6" xfId="46219"/>
    <cellStyle name="Calcul 2 2 5 3 3" xfId="5979"/>
    <cellStyle name="Calcul 2 2 5 3 3 2" xfId="12206"/>
    <cellStyle name="Calcul 2 2 5 3 3 3" xfId="17836"/>
    <cellStyle name="Calcul 2 2 5 3 3 4" xfId="35501"/>
    <cellStyle name="Calcul 2 2 5 3 3 5" xfId="42237"/>
    <cellStyle name="Calcul 2 2 5 3 3 6" xfId="46220"/>
    <cellStyle name="Calcul 2 2 5 3 4" xfId="7900"/>
    <cellStyle name="Calcul 2 2 5 3 5" xfId="14302"/>
    <cellStyle name="Calcul 2 2 5 3 6" xfId="16164"/>
    <cellStyle name="Calcul 2 2 5 3 7" xfId="23918"/>
    <cellStyle name="Calcul 2 2 5 3 8" xfId="26376"/>
    <cellStyle name="Calcul 2 2 5 3 9" xfId="29249"/>
    <cellStyle name="Calcul 2 2 5 4" xfId="1867"/>
    <cellStyle name="Calcul 2 2 5 4 10" xfId="38160"/>
    <cellStyle name="Calcul 2 2 5 4 11" xfId="45165"/>
    <cellStyle name="Calcul 2 2 5 4 12" xfId="46221"/>
    <cellStyle name="Calcul 2 2 5 4 13" xfId="54047"/>
    <cellStyle name="Calcul 2 2 5 4 14" xfId="56662"/>
    <cellStyle name="Calcul 2 2 5 4 2" xfId="4079"/>
    <cellStyle name="Calcul 2 2 5 4 2 2" xfId="10318"/>
    <cellStyle name="Calcul 2 2 5 4 2 3" xfId="19895"/>
    <cellStyle name="Calcul 2 2 5 4 2 4" xfId="33608"/>
    <cellStyle name="Calcul 2 2 5 4 2 5" xfId="40349"/>
    <cellStyle name="Calcul 2 2 5 4 2 6" xfId="46222"/>
    <cellStyle name="Calcul 2 2 5 4 3" xfId="6208"/>
    <cellStyle name="Calcul 2 2 5 4 3 2" xfId="12435"/>
    <cellStyle name="Calcul 2 2 5 4 3 3" xfId="17507"/>
    <cellStyle name="Calcul 2 2 5 4 3 4" xfId="35730"/>
    <cellStyle name="Calcul 2 2 5 4 3 5" xfId="42466"/>
    <cellStyle name="Calcul 2 2 5 4 3 6" xfId="46223"/>
    <cellStyle name="Calcul 2 2 5 4 4" xfId="8129"/>
    <cellStyle name="Calcul 2 2 5 4 5" xfId="16393"/>
    <cellStyle name="Calcul 2 2 5 4 6" xfId="24147"/>
    <cellStyle name="Calcul 2 2 5 4 7" xfId="26605"/>
    <cellStyle name="Calcul 2 2 5 4 8" xfId="29478"/>
    <cellStyle name="Calcul 2 2 5 4 9" xfId="31419"/>
    <cellStyle name="Calcul 2 2 5 5" xfId="2243"/>
    <cellStyle name="Calcul 2 2 5 5 10" xfId="31793"/>
    <cellStyle name="Calcul 2 2 5 5 11" xfId="38534"/>
    <cellStyle name="Calcul 2 2 5 5 12" xfId="45539"/>
    <cellStyle name="Calcul 2 2 5 5 13" xfId="46224"/>
    <cellStyle name="Calcul 2 2 5 5 14" xfId="54421"/>
    <cellStyle name="Calcul 2 2 5 5 15" xfId="57036"/>
    <cellStyle name="Calcul 2 2 5 5 2" xfId="4453"/>
    <cellStyle name="Calcul 2 2 5 5 2 2" xfId="10692"/>
    <cellStyle name="Calcul 2 2 5 5 2 3" xfId="19687"/>
    <cellStyle name="Calcul 2 2 5 5 2 4" xfId="33982"/>
    <cellStyle name="Calcul 2 2 5 5 2 5" xfId="40723"/>
    <cellStyle name="Calcul 2 2 5 5 2 6" xfId="46225"/>
    <cellStyle name="Calcul 2 2 5 5 3" xfId="6582"/>
    <cellStyle name="Calcul 2 2 5 5 3 2" xfId="12809"/>
    <cellStyle name="Calcul 2 2 5 5 3 3" xfId="20292"/>
    <cellStyle name="Calcul 2 2 5 5 3 4" xfId="36104"/>
    <cellStyle name="Calcul 2 2 5 5 3 5" xfId="42840"/>
    <cellStyle name="Calcul 2 2 5 5 3 6" xfId="46226"/>
    <cellStyle name="Calcul 2 2 5 5 4" xfId="8503"/>
    <cellStyle name="Calcul 2 2 5 5 5" xfId="14615"/>
    <cellStyle name="Calcul 2 2 5 5 6" xfId="16767"/>
    <cellStyle name="Calcul 2 2 5 5 7" xfId="24521"/>
    <cellStyle name="Calcul 2 2 5 5 8" xfId="26979"/>
    <cellStyle name="Calcul 2 2 5 5 9" xfId="29852"/>
    <cellStyle name="Calcul 2 2 5 6" xfId="3216"/>
    <cellStyle name="Calcul 2 2 5 6 10" xfId="39504"/>
    <cellStyle name="Calcul 2 2 5 6 11" xfId="44320"/>
    <cellStyle name="Calcul 2 2 5 6 12" xfId="46227"/>
    <cellStyle name="Calcul 2 2 5 6 13" xfId="53202"/>
    <cellStyle name="Calcul 2 2 5 6 14" xfId="55814"/>
    <cellStyle name="Calcul 2 2 5 6 2" xfId="5360"/>
    <cellStyle name="Calcul 2 2 5 6 2 2" xfId="11590"/>
    <cellStyle name="Calcul 2 2 5 6 2 3" xfId="19889"/>
    <cellStyle name="Calcul 2 2 5 6 2 4" xfId="34882"/>
    <cellStyle name="Calcul 2 2 5 6 2 5" xfId="41621"/>
    <cellStyle name="Calcul 2 2 5 6 2 6" xfId="46228"/>
    <cellStyle name="Calcul 2 2 5 6 3" xfId="9473"/>
    <cellStyle name="Calcul 2 2 5 6 4" xfId="13686"/>
    <cellStyle name="Calcul 2 2 5 6 5" xfId="15548"/>
    <cellStyle name="Calcul 2 2 5 6 6" xfId="23302"/>
    <cellStyle name="Calcul 2 2 5 6 7" xfId="25760"/>
    <cellStyle name="Calcul 2 2 5 6 8" xfId="28633"/>
    <cellStyle name="Calcul 2 2 5 6 9" xfId="32763"/>
    <cellStyle name="Calcul 2 2 5 7" xfId="2871"/>
    <cellStyle name="Calcul 2 2 5 7 2" xfId="9128"/>
    <cellStyle name="Calcul 2 2 5 7 3" xfId="19731"/>
    <cellStyle name="Calcul 2 2 5 7 4" xfId="32418"/>
    <cellStyle name="Calcul 2 2 5 7 5" xfId="39159"/>
    <cellStyle name="Calcul 2 2 5 7 6" xfId="46229"/>
    <cellStyle name="Calcul 2 2 5 8" xfId="4981"/>
    <cellStyle name="Calcul 2 2 5 8 2" xfId="11220"/>
    <cellStyle name="Calcul 2 2 5 8 3" xfId="19352"/>
    <cellStyle name="Calcul 2 2 5 8 4" xfId="34510"/>
    <cellStyle name="Calcul 2 2 5 8 5" xfId="41251"/>
    <cellStyle name="Calcul 2 2 5 8 6" xfId="46230"/>
    <cellStyle name="Calcul 2 2 5 9" xfId="7284"/>
    <cellStyle name="Calcul 2 2 6" xfId="878"/>
    <cellStyle name="Calcul 2 2 6 10" xfId="15179"/>
    <cellStyle name="Calcul 2 2 6 11" xfId="23050"/>
    <cellStyle name="Calcul 2 2 6 12" xfId="25436"/>
    <cellStyle name="Calcul 2 2 6 13" xfId="28264"/>
    <cellStyle name="Calcul 2 2 6 14" xfId="30558"/>
    <cellStyle name="Calcul 2 2 6 15" xfId="37336"/>
    <cellStyle name="Calcul 2 2 6 16" xfId="43951"/>
    <cellStyle name="Calcul 2 2 6 17" xfId="46231"/>
    <cellStyle name="Calcul 2 2 6 18" xfId="52833"/>
    <cellStyle name="Calcul 2 2 6 19" xfId="55443"/>
    <cellStyle name="Calcul 2 2 6 2" xfId="1144"/>
    <cellStyle name="Calcul 2 2 6 2 10" xfId="30739"/>
    <cellStyle name="Calcul 2 2 6 2 11" xfId="37509"/>
    <cellStyle name="Calcul 2 2 6 2 12" xfId="44514"/>
    <cellStyle name="Calcul 2 2 6 2 13" xfId="46232"/>
    <cellStyle name="Calcul 2 2 6 2 14" xfId="53396"/>
    <cellStyle name="Calcul 2 2 6 2 15" xfId="56011"/>
    <cellStyle name="Calcul 2 2 6 2 2" xfId="3410"/>
    <cellStyle name="Calcul 2 2 6 2 2 2" xfId="9667"/>
    <cellStyle name="Calcul 2 2 6 2 2 3" xfId="18207"/>
    <cellStyle name="Calcul 2 2 6 2 2 4" xfId="32957"/>
    <cellStyle name="Calcul 2 2 6 2 2 5" xfId="39698"/>
    <cellStyle name="Calcul 2 2 6 2 2 6" xfId="46233"/>
    <cellStyle name="Calcul 2 2 6 2 3" xfId="5557"/>
    <cellStyle name="Calcul 2 2 6 2 3 2" xfId="11784"/>
    <cellStyle name="Calcul 2 2 6 2 3 3" xfId="18692"/>
    <cellStyle name="Calcul 2 2 6 2 3 4" xfId="35079"/>
    <cellStyle name="Calcul 2 2 6 2 3 5" xfId="41815"/>
    <cellStyle name="Calcul 2 2 6 2 3 6" xfId="46234"/>
    <cellStyle name="Calcul 2 2 6 2 4" xfId="7478"/>
    <cellStyle name="Calcul 2 2 6 2 5" xfId="13880"/>
    <cellStyle name="Calcul 2 2 6 2 6" xfId="15742"/>
    <cellStyle name="Calcul 2 2 6 2 7" xfId="23496"/>
    <cellStyle name="Calcul 2 2 6 2 8" xfId="25954"/>
    <cellStyle name="Calcul 2 2 6 2 9" xfId="28827"/>
    <cellStyle name="Calcul 2 2 6 3" xfId="1657"/>
    <cellStyle name="Calcul 2 2 6 3 10" xfId="31211"/>
    <cellStyle name="Calcul 2 2 6 3 11" xfId="37952"/>
    <cellStyle name="Calcul 2 2 6 3 12" xfId="44957"/>
    <cellStyle name="Calcul 2 2 6 3 13" xfId="46235"/>
    <cellStyle name="Calcul 2 2 6 3 14" xfId="53839"/>
    <cellStyle name="Calcul 2 2 6 3 15" xfId="56454"/>
    <cellStyle name="Calcul 2 2 6 3 2" xfId="3871"/>
    <cellStyle name="Calcul 2 2 6 3 2 2" xfId="10110"/>
    <cellStyle name="Calcul 2 2 6 3 2 3" xfId="20074"/>
    <cellStyle name="Calcul 2 2 6 3 2 4" xfId="33400"/>
    <cellStyle name="Calcul 2 2 6 3 2 5" xfId="40141"/>
    <cellStyle name="Calcul 2 2 6 3 2 6" xfId="46236"/>
    <cellStyle name="Calcul 2 2 6 3 3" xfId="6000"/>
    <cellStyle name="Calcul 2 2 6 3 3 2" xfId="12227"/>
    <cellStyle name="Calcul 2 2 6 3 3 3" xfId="19571"/>
    <cellStyle name="Calcul 2 2 6 3 3 4" xfId="35522"/>
    <cellStyle name="Calcul 2 2 6 3 3 5" xfId="42258"/>
    <cellStyle name="Calcul 2 2 6 3 3 6" xfId="46237"/>
    <cellStyle name="Calcul 2 2 6 3 4" xfId="7921"/>
    <cellStyle name="Calcul 2 2 6 3 5" xfId="14323"/>
    <cellStyle name="Calcul 2 2 6 3 6" xfId="16185"/>
    <cellStyle name="Calcul 2 2 6 3 7" xfId="23939"/>
    <cellStyle name="Calcul 2 2 6 3 8" xfId="26397"/>
    <cellStyle name="Calcul 2 2 6 3 9" xfId="29270"/>
    <cellStyle name="Calcul 2 2 6 4" xfId="1868"/>
    <cellStyle name="Calcul 2 2 6 4 10" xfId="38161"/>
    <cellStyle name="Calcul 2 2 6 4 11" xfId="45166"/>
    <cellStyle name="Calcul 2 2 6 4 12" xfId="46238"/>
    <cellStyle name="Calcul 2 2 6 4 13" xfId="54048"/>
    <cellStyle name="Calcul 2 2 6 4 14" xfId="56663"/>
    <cellStyle name="Calcul 2 2 6 4 2" xfId="4080"/>
    <cellStyle name="Calcul 2 2 6 4 2 2" xfId="10319"/>
    <cellStyle name="Calcul 2 2 6 4 2 3" xfId="19038"/>
    <cellStyle name="Calcul 2 2 6 4 2 4" xfId="33609"/>
    <cellStyle name="Calcul 2 2 6 4 2 5" xfId="40350"/>
    <cellStyle name="Calcul 2 2 6 4 2 6" xfId="46239"/>
    <cellStyle name="Calcul 2 2 6 4 3" xfId="6209"/>
    <cellStyle name="Calcul 2 2 6 4 3 2" xfId="12436"/>
    <cellStyle name="Calcul 2 2 6 4 3 3" xfId="17506"/>
    <cellStyle name="Calcul 2 2 6 4 3 4" xfId="35731"/>
    <cellStyle name="Calcul 2 2 6 4 3 5" xfId="42467"/>
    <cellStyle name="Calcul 2 2 6 4 3 6" xfId="46240"/>
    <cellStyle name="Calcul 2 2 6 4 4" xfId="8130"/>
    <cellStyle name="Calcul 2 2 6 4 5" xfId="16394"/>
    <cellStyle name="Calcul 2 2 6 4 6" xfId="24148"/>
    <cellStyle name="Calcul 2 2 6 4 7" xfId="26606"/>
    <cellStyle name="Calcul 2 2 6 4 8" xfId="29479"/>
    <cellStyle name="Calcul 2 2 6 4 9" xfId="31420"/>
    <cellStyle name="Calcul 2 2 6 5" xfId="2144"/>
    <cellStyle name="Calcul 2 2 6 5 10" xfId="31694"/>
    <cellStyle name="Calcul 2 2 6 5 11" xfId="38435"/>
    <cellStyle name="Calcul 2 2 6 5 12" xfId="45440"/>
    <cellStyle name="Calcul 2 2 6 5 13" xfId="46241"/>
    <cellStyle name="Calcul 2 2 6 5 14" xfId="54322"/>
    <cellStyle name="Calcul 2 2 6 5 15" xfId="56937"/>
    <cellStyle name="Calcul 2 2 6 5 2" xfId="4354"/>
    <cellStyle name="Calcul 2 2 6 5 2 2" xfId="10593"/>
    <cellStyle name="Calcul 2 2 6 5 2 3" xfId="17677"/>
    <cellStyle name="Calcul 2 2 6 5 2 4" xfId="33883"/>
    <cellStyle name="Calcul 2 2 6 5 2 5" xfId="40624"/>
    <cellStyle name="Calcul 2 2 6 5 2 6" xfId="46242"/>
    <cellStyle name="Calcul 2 2 6 5 3" xfId="6483"/>
    <cellStyle name="Calcul 2 2 6 5 3 2" xfId="12710"/>
    <cellStyle name="Calcul 2 2 6 5 3 3" xfId="17807"/>
    <cellStyle name="Calcul 2 2 6 5 3 4" xfId="36005"/>
    <cellStyle name="Calcul 2 2 6 5 3 5" xfId="42741"/>
    <cellStyle name="Calcul 2 2 6 5 3 6" xfId="46243"/>
    <cellStyle name="Calcul 2 2 6 5 4" xfId="8404"/>
    <cellStyle name="Calcul 2 2 6 5 5" xfId="14516"/>
    <cellStyle name="Calcul 2 2 6 5 6" xfId="16668"/>
    <cellStyle name="Calcul 2 2 6 5 7" xfId="24422"/>
    <cellStyle name="Calcul 2 2 6 5 8" xfId="26880"/>
    <cellStyle name="Calcul 2 2 6 5 9" xfId="29753"/>
    <cellStyle name="Calcul 2 2 6 6" xfId="3237"/>
    <cellStyle name="Calcul 2 2 6 6 10" xfId="39525"/>
    <cellStyle name="Calcul 2 2 6 6 11" xfId="44341"/>
    <cellStyle name="Calcul 2 2 6 6 12" xfId="46244"/>
    <cellStyle name="Calcul 2 2 6 6 13" xfId="53223"/>
    <cellStyle name="Calcul 2 2 6 6 14" xfId="55835"/>
    <cellStyle name="Calcul 2 2 6 6 2" xfId="5381"/>
    <cellStyle name="Calcul 2 2 6 6 2 2" xfId="11611"/>
    <cellStyle name="Calcul 2 2 6 6 2 3" xfId="18804"/>
    <cellStyle name="Calcul 2 2 6 6 2 4" xfId="34903"/>
    <cellStyle name="Calcul 2 2 6 6 2 5" xfId="41642"/>
    <cellStyle name="Calcul 2 2 6 6 2 6" xfId="46245"/>
    <cellStyle name="Calcul 2 2 6 6 3" xfId="9494"/>
    <cellStyle name="Calcul 2 2 6 6 4" xfId="13707"/>
    <cellStyle name="Calcul 2 2 6 6 5" xfId="15569"/>
    <cellStyle name="Calcul 2 2 6 6 6" xfId="23323"/>
    <cellStyle name="Calcul 2 2 6 6 7" xfId="25781"/>
    <cellStyle name="Calcul 2 2 6 6 8" xfId="28654"/>
    <cellStyle name="Calcul 2 2 6 6 9" xfId="32784"/>
    <cellStyle name="Calcul 2 2 6 7" xfId="2892"/>
    <cellStyle name="Calcul 2 2 6 7 2" xfId="9149"/>
    <cellStyle name="Calcul 2 2 6 7 3" xfId="19148"/>
    <cellStyle name="Calcul 2 2 6 7 4" xfId="32439"/>
    <cellStyle name="Calcul 2 2 6 7 5" xfId="39180"/>
    <cellStyle name="Calcul 2 2 6 7 6" xfId="46246"/>
    <cellStyle name="Calcul 2 2 6 8" xfId="4982"/>
    <cellStyle name="Calcul 2 2 6 8 2" xfId="11221"/>
    <cellStyle name="Calcul 2 2 6 8 3" xfId="18437"/>
    <cellStyle name="Calcul 2 2 6 8 4" xfId="34511"/>
    <cellStyle name="Calcul 2 2 6 8 5" xfId="41252"/>
    <cellStyle name="Calcul 2 2 6 8 6" xfId="46247"/>
    <cellStyle name="Calcul 2 2 6 9" xfId="7305"/>
    <cellStyle name="Calcul 2 2 7" xfId="833"/>
    <cellStyle name="Calcul 2 2 7 10" xfId="15180"/>
    <cellStyle name="Calcul 2 2 7 11" xfId="23005"/>
    <cellStyle name="Calcul 2 2 7 12" xfId="25391"/>
    <cellStyle name="Calcul 2 2 7 13" xfId="28265"/>
    <cellStyle name="Calcul 2 2 7 14" xfId="30513"/>
    <cellStyle name="Calcul 2 2 7 15" xfId="37291"/>
    <cellStyle name="Calcul 2 2 7 16" xfId="43952"/>
    <cellStyle name="Calcul 2 2 7 17" xfId="46248"/>
    <cellStyle name="Calcul 2 2 7 18" xfId="52834"/>
    <cellStyle name="Calcul 2 2 7 19" xfId="55444"/>
    <cellStyle name="Calcul 2 2 7 2" xfId="1145"/>
    <cellStyle name="Calcul 2 2 7 2 10" xfId="30740"/>
    <cellStyle name="Calcul 2 2 7 2 11" xfId="37510"/>
    <cellStyle name="Calcul 2 2 7 2 12" xfId="44515"/>
    <cellStyle name="Calcul 2 2 7 2 13" xfId="46249"/>
    <cellStyle name="Calcul 2 2 7 2 14" xfId="53397"/>
    <cellStyle name="Calcul 2 2 7 2 15" xfId="56012"/>
    <cellStyle name="Calcul 2 2 7 2 2" xfId="3411"/>
    <cellStyle name="Calcul 2 2 7 2 2 2" xfId="9668"/>
    <cellStyle name="Calcul 2 2 7 2 2 3" xfId="19840"/>
    <cellStyle name="Calcul 2 2 7 2 2 4" xfId="32958"/>
    <cellStyle name="Calcul 2 2 7 2 2 5" xfId="39699"/>
    <cellStyle name="Calcul 2 2 7 2 2 6" xfId="46250"/>
    <cellStyle name="Calcul 2 2 7 2 3" xfId="5558"/>
    <cellStyle name="Calcul 2 2 7 2 3 2" xfId="11785"/>
    <cellStyle name="Calcul 2 2 7 2 3 3" xfId="20057"/>
    <cellStyle name="Calcul 2 2 7 2 3 4" xfId="35080"/>
    <cellStyle name="Calcul 2 2 7 2 3 5" xfId="41816"/>
    <cellStyle name="Calcul 2 2 7 2 3 6" xfId="46251"/>
    <cellStyle name="Calcul 2 2 7 2 4" xfId="7479"/>
    <cellStyle name="Calcul 2 2 7 2 5" xfId="13881"/>
    <cellStyle name="Calcul 2 2 7 2 6" xfId="15743"/>
    <cellStyle name="Calcul 2 2 7 2 7" xfId="23497"/>
    <cellStyle name="Calcul 2 2 7 2 8" xfId="25955"/>
    <cellStyle name="Calcul 2 2 7 2 9" xfId="28828"/>
    <cellStyle name="Calcul 2 2 7 3" xfId="1612"/>
    <cellStyle name="Calcul 2 2 7 3 10" xfId="31166"/>
    <cellStyle name="Calcul 2 2 7 3 11" xfId="37907"/>
    <cellStyle name="Calcul 2 2 7 3 12" xfId="44912"/>
    <cellStyle name="Calcul 2 2 7 3 13" xfId="46252"/>
    <cellStyle name="Calcul 2 2 7 3 14" xfId="53794"/>
    <cellStyle name="Calcul 2 2 7 3 15" xfId="56409"/>
    <cellStyle name="Calcul 2 2 7 3 2" xfId="3826"/>
    <cellStyle name="Calcul 2 2 7 3 2 2" xfId="10065"/>
    <cellStyle name="Calcul 2 2 7 3 2 3" xfId="19846"/>
    <cellStyle name="Calcul 2 2 7 3 2 4" xfId="33355"/>
    <cellStyle name="Calcul 2 2 7 3 2 5" xfId="40096"/>
    <cellStyle name="Calcul 2 2 7 3 2 6" xfId="46253"/>
    <cellStyle name="Calcul 2 2 7 3 3" xfId="5955"/>
    <cellStyle name="Calcul 2 2 7 3 3 2" xfId="12182"/>
    <cellStyle name="Calcul 2 2 7 3 3 3" xfId="19063"/>
    <cellStyle name="Calcul 2 2 7 3 3 4" xfId="35477"/>
    <cellStyle name="Calcul 2 2 7 3 3 5" xfId="42213"/>
    <cellStyle name="Calcul 2 2 7 3 3 6" xfId="46254"/>
    <cellStyle name="Calcul 2 2 7 3 4" xfId="7876"/>
    <cellStyle name="Calcul 2 2 7 3 5" xfId="14278"/>
    <cellStyle name="Calcul 2 2 7 3 6" xfId="16140"/>
    <cellStyle name="Calcul 2 2 7 3 7" xfId="23894"/>
    <cellStyle name="Calcul 2 2 7 3 8" xfId="26352"/>
    <cellStyle name="Calcul 2 2 7 3 9" xfId="29225"/>
    <cellStyle name="Calcul 2 2 7 4" xfId="1869"/>
    <cellStyle name="Calcul 2 2 7 4 10" xfId="38162"/>
    <cellStyle name="Calcul 2 2 7 4 11" xfId="45167"/>
    <cellStyle name="Calcul 2 2 7 4 12" xfId="46255"/>
    <cellStyle name="Calcul 2 2 7 4 13" xfId="54049"/>
    <cellStyle name="Calcul 2 2 7 4 14" xfId="56664"/>
    <cellStyle name="Calcul 2 2 7 4 2" xfId="4081"/>
    <cellStyle name="Calcul 2 2 7 4 2 2" xfId="10320"/>
    <cellStyle name="Calcul 2 2 7 4 2 3" xfId="18106"/>
    <cellStyle name="Calcul 2 2 7 4 2 4" xfId="33610"/>
    <cellStyle name="Calcul 2 2 7 4 2 5" xfId="40351"/>
    <cellStyle name="Calcul 2 2 7 4 2 6" xfId="46256"/>
    <cellStyle name="Calcul 2 2 7 4 3" xfId="6210"/>
    <cellStyle name="Calcul 2 2 7 4 3 2" xfId="12437"/>
    <cellStyle name="Calcul 2 2 7 4 3 3" xfId="17505"/>
    <cellStyle name="Calcul 2 2 7 4 3 4" xfId="35732"/>
    <cellStyle name="Calcul 2 2 7 4 3 5" xfId="42468"/>
    <cellStyle name="Calcul 2 2 7 4 3 6" xfId="46257"/>
    <cellStyle name="Calcul 2 2 7 4 4" xfId="8131"/>
    <cellStyle name="Calcul 2 2 7 4 5" xfId="16395"/>
    <cellStyle name="Calcul 2 2 7 4 6" xfId="24149"/>
    <cellStyle name="Calcul 2 2 7 4 7" xfId="26607"/>
    <cellStyle name="Calcul 2 2 7 4 8" xfId="29480"/>
    <cellStyle name="Calcul 2 2 7 4 9" xfId="31421"/>
    <cellStyle name="Calcul 2 2 7 5" xfId="2266"/>
    <cellStyle name="Calcul 2 2 7 5 10" xfId="31816"/>
    <cellStyle name="Calcul 2 2 7 5 11" xfId="38557"/>
    <cellStyle name="Calcul 2 2 7 5 12" xfId="45562"/>
    <cellStyle name="Calcul 2 2 7 5 13" xfId="46258"/>
    <cellStyle name="Calcul 2 2 7 5 14" xfId="54444"/>
    <cellStyle name="Calcul 2 2 7 5 15" xfId="57059"/>
    <cellStyle name="Calcul 2 2 7 5 2" xfId="4476"/>
    <cellStyle name="Calcul 2 2 7 5 2 2" xfId="10715"/>
    <cellStyle name="Calcul 2 2 7 5 2 3" xfId="19776"/>
    <cellStyle name="Calcul 2 2 7 5 2 4" xfId="34005"/>
    <cellStyle name="Calcul 2 2 7 5 2 5" xfId="40746"/>
    <cellStyle name="Calcul 2 2 7 5 2 6" xfId="46259"/>
    <cellStyle name="Calcul 2 2 7 5 3" xfId="6605"/>
    <cellStyle name="Calcul 2 2 7 5 3 2" xfId="12832"/>
    <cellStyle name="Calcul 2 2 7 5 3 3" xfId="20311"/>
    <cellStyle name="Calcul 2 2 7 5 3 4" xfId="36127"/>
    <cellStyle name="Calcul 2 2 7 5 3 5" xfId="42863"/>
    <cellStyle name="Calcul 2 2 7 5 3 6" xfId="46260"/>
    <cellStyle name="Calcul 2 2 7 5 4" xfId="8526"/>
    <cellStyle name="Calcul 2 2 7 5 5" xfId="14638"/>
    <cellStyle name="Calcul 2 2 7 5 6" xfId="16790"/>
    <cellStyle name="Calcul 2 2 7 5 7" xfId="24544"/>
    <cellStyle name="Calcul 2 2 7 5 8" xfId="27002"/>
    <cellStyle name="Calcul 2 2 7 5 9" xfId="29875"/>
    <cellStyle name="Calcul 2 2 7 6" xfId="3192"/>
    <cellStyle name="Calcul 2 2 7 6 10" xfId="39480"/>
    <cellStyle name="Calcul 2 2 7 6 11" xfId="44296"/>
    <cellStyle name="Calcul 2 2 7 6 12" xfId="46261"/>
    <cellStyle name="Calcul 2 2 7 6 13" xfId="53178"/>
    <cellStyle name="Calcul 2 2 7 6 14" xfId="55790"/>
    <cellStyle name="Calcul 2 2 7 6 2" xfId="5336"/>
    <cellStyle name="Calcul 2 2 7 6 2 2" xfId="11566"/>
    <cellStyle name="Calcul 2 2 7 6 2 3" xfId="20191"/>
    <cellStyle name="Calcul 2 2 7 6 2 4" xfId="34858"/>
    <cellStyle name="Calcul 2 2 7 6 2 5" xfId="41597"/>
    <cellStyle name="Calcul 2 2 7 6 2 6" xfId="46262"/>
    <cellStyle name="Calcul 2 2 7 6 3" xfId="9449"/>
    <cellStyle name="Calcul 2 2 7 6 4" xfId="13662"/>
    <cellStyle name="Calcul 2 2 7 6 5" xfId="15524"/>
    <cellStyle name="Calcul 2 2 7 6 6" xfId="23278"/>
    <cellStyle name="Calcul 2 2 7 6 7" xfId="25736"/>
    <cellStyle name="Calcul 2 2 7 6 8" xfId="28609"/>
    <cellStyle name="Calcul 2 2 7 6 9" xfId="32739"/>
    <cellStyle name="Calcul 2 2 7 7" xfId="2847"/>
    <cellStyle name="Calcul 2 2 7 7 2" xfId="9104"/>
    <cellStyle name="Calcul 2 2 7 7 3" xfId="17746"/>
    <cellStyle name="Calcul 2 2 7 7 4" xfId="32394"/>
    <cellStyle name="Calcul 2 2 7 7 5" xfId="39135"/>
    <cellStyle name="Calcul 2 2 7 7 6" xfId="46263"/>
    <cellStyle name="Calcul 2 2 7 8" xfId="4983"/>
    <cellStyle name="Calcul 2 2 7 8 2" xfId="11222"/>
    <cellStyle name="Calcul 2 2 7 8 3" xfId="20244"/>
    <cellStyle name="Calcul 2 2 7 8 4" xfId="34512"/>
    <cellStyle name="Calcul 2 2 7 8 5" xfId="41253"/>
    <cellStyle name="Calcul 2 2 7 8 6" xfId="46264"/>
    <cellStyle name="Calcul 2 2 7 9" xfId="7260"/>
    <cellStyle name="Calcul 2 2 8" xfId="889"/>
    <cellStyle name="Calcul 2 2 8 10" xfId="15181"/>
    <cellStyle name="Calcul 2 2 8 11" xfId="23061"/>
    <cellStyle name="Calcul 2 2 8 12" xfId="25447"/>
    <cellStyle name="Calcul 2 2 8 13" xfId="28266"/>
    <cellStyle name="Calcul 2 2 8 14" xfId="30569"/>
    <cellStyle name="Calcul 2 2 8 15" xfId="37347"/>
    <cellStyle name="Calcul 2 2 8 16" xfId="43953"/>
    <cellStyle name="Calcul 2 2 8 17" xfId="46265"/>
    <cellStyle name="Calcul 2 2 8 18" xfId="52835"/>
    <cellStyle name="Calcul 2 2 8 19" xfId="55445"/>
    <cellStyle name="Calcul 2 2 8 2" xfId="1146"/>
    <cellStyle name="Calcul 2 2 8 2 10" xfId="30741"/>
    <cellStyle name="Calcul 2 2 8 2 11" xfId="37511"/>
    <cellStyle name="Calcul 2 2 8 2 12" xfId="44516"/>
    <cellStyle name="Calcul 2 2 8 2 13" xfId="46266"/>
    <cellStyle name="Calcul 2 2 8 2 14" xfId="53398"/>
    <cellStyle name="Calcul 2 2 8 2 15" xfId="56013"/>
    <cellStyle name="Calcul 2 2 8 2 2" xfId="3412"/>
    <cellStyle name="Calcul 2 2 8 2 2 2" xfId="9669"/>
    <cellStyle name="Calcul 2 2 8 2 2 3" xfId="18983"/>
    <cellStyle name="Calcul 2 2 8 2 2 4" xfId="32959"/>
    <cellStyle name="Calcul 2 2 8 2 2 5" xfId="39700"/>
    <cellStyle name="Calcul 2 2 8 2 2 6" xfId="46267"/>
    <cellStyle name="Calcul 2 2 8 2 3" xfId="5559"/>
    <cellStyle name="Calcul 2 2 8 2 3 2" xfId="11786"/>
    <cellStyle name="Calcul 2 2 8 2 3 3" xfId="19199"/>
    <cellStyle name="Calcul 2 2 8 2 3 4" xfId="35081"/>
    <cellStyle name="Calcul 2 2 8 2 3 5" xfId="41817"/>
    <cellStyle name="Calcul 2 2 8 2 3 6" xfId="46268"/>
    <cellStyle name="Calcul 2 2 8 2 4" xfId="7480"/>
    <cellStyle name="Calcul 2 2 8 2 5" xfId="13882"/>
    <cellStyle name="Calcul 2 2 8 2 6" xfId="15744"/>
    <cellStyle name="Calcul 2 2 8 2 7" xfId="23498"/>
    <cellStyle name="Calcul 2 2 8 2 8" xfId="25956"/>
    <cellStyle name="Calcul 2 2 8 2 9" xfId="28829"/>
    <cellStyle name="Calcul 2 2 8 3" xfId="1668"/>
    <cellStyle name="Calcul 2 2 8 3 10" xfId="31222"/>
    <cellStyle name="Calcul 2 2 8 3 11" xfId="37963"/>
    <cellStyle name="Calcul 2 2 8 3 12" xfId="44968"/>
    <cellStyle name="Calcul 2 2 8 3 13" xfId="46269"/>
    <cellStyle name="Calcul 2 2 8 3 14" xfId="53850"/>
    <cellStyle name="Calcul 2 2 8 3 15" xfId="56465"/>
    <cellStyle name="Calcul 2 2 8 3 2" xfId="3882"/>
    <cellStyle name="Calcul 2 2 8 3 2 2" xfId="10121"/>
    <cellStyle name="Calcul 2 2 8 3 2 3" xfId="17895"/>
    <cellStyle name="Calcul 2 2 8 3 2 4" xfId="33411"/>
    <cellStyle name="Calcul 2 2 8 3 2 5" xfId="40152"/>
    <cellStyle name="Calcul 2 2 8 3 2 6" xfId="46270"/>
    <cellStyle name="Calcul 2 2 8 3 3" xfId="6011"/>
    <cellStyle name="Calcul 2 2 8 3 3 2" xfId="12238"/>
    <cellStyle name="Calcul 2 2 8 3 3 3" xfId="19639"/>
    <cellStyle name="Calcul 2 2 8 3 3 4" xfId="35533"/>
    <cellStyle name="Calcul 2 2 8 3 3 5" xfId="42269"/>
    <cellStyle name="Calcul 2 2 8 3 3 6" xfId="46271"/>
    <cellStyle name="Calcul 2 2 8 3 4" xfId="7932"/>
    <cellStyle name="Calcul 2 2 8 3 5" xfId="14334"/>
    <cellStyle name="Calcul 2 2 8 3 6" xfId="16196"/>
    <cellStyle name="Calcul 2 2 8 3 7" xfId="23950"/>
    <cellStyle name="Calcul 2 2 8 3 8" xfId="26408"/>
    <cellStyle name="Calcul 2 2 8 3 9" xfId="29281"/>
    <cellStyle name="Calcul 2 2 8 4" xfId="1870"/>
    <cellStyle name="Calcul 2 2 8 4 10" xfId="38163"/>
    <cellStyle name="Calcul 2 2 8 4 11" xfId="45168"/>
    <cellStyle name="Calcul 2 2 8 4 12" xfId="46272"/>
    <cellStyle name="Calcul 2 2 8 4 13" xfId="54050"/>
    <cellStyle name="Calcul 2 2 8 4 14" xfId="56665"/>
    <cellStyle name="Calcul 2 2 8 4 2" xfId="4082"/>
    <cellStyle name="Calcul 2 2 8 4 2 2" xfId="10321"/>
    <cellStyle name="Calcul 2 2 8 4 2 3" xfId="19758"/>
    <cellStyle name="Calcul 2 2 8 4 2 4" xfId="33611"/>
    <cellStyle name="Calcul 2 2 8 4 2 5" xfId="40352"/>
    <cellStyle name="Calcul 2 2 8 4 2 6" xfId="46273"/>
    <cellStyle name="Calcul 2 2 8 4 3" xfId="6211"/>
    <cellStyle name="Calcul 2 2 8 4 3 2" xfId="12438"/>
    <cellStyle name="Calcul 2 2 8 4 3 3" xfId="17504"/>
    <cellStyle name="Calcul 2 2 8 4 3 4" xfId="35733"/>
    <cellStyle name="Calcul 2 2 8 4 3 5" xfId="42469"/>
    <cellStyle name="Calcul 2 2 8 4 3 6" xfId="46274"/>
    <cellStyle name="Calcul 2 2 8 4 4" xfId="8132"/>
    <cellStyle name="Calcul 2 2 8 4 5" xfId="16396"/>
    <cellStyle name="Calcul 2 2 8 4 6" xfId="24150"/>
    <cellStyle name="Calcul 2 2 8 4 7" xfId="26608"/>
    <cellStyle name="Calcul 2 2 8 4 8" xfId="29481"/>
    <cellStyle name="Calcul 2 2 8 4 9" xfId="31422"/>
    <cellStyle name="Calcul 2 2 8 5" xfId="2223"/>
    <cellStyle name="Calcul 2 2 8 5 10" xfId="31773"/>
    <cellStyle name="Calcul 2 2 8 5 11" xfId="38514"/>
    <cellStyle name="Calcul 2 2 8 5 12" xfId="45519"/>
    <cellStyle name="Calcul 2 2 8 5 13" xfId="46275"/>
    <cellStyle name="Calcul 2 2 8 5 14" xfId="54401"/>
    <cellStyle name="Calcul 2 2 8 5 15" xfId="57016"/>
    <cellStyle name="Calcul 2 2 8 5 2" xfId="4433"/>
    <cellStyle name="Calcul 2 2 8 5 2 2" xfId="10672"/>
    <cellStyle name="Calcul 2 2 8 5 2 3" xfId="19781"/>
    <cellStyle name="Calcul 2 2 8 5 2 4" xfId="33962"/>
    <cellStyle name="Calcul 2 2 8 5 2 5" xfId="40703"/>
    <cellStyle name="Calcul 2 2 8 5 2 6" xfId="46276"/>
    <cellStyle name="Calcul 2 2 8 5 3" xfId="6562"/>
    <cellStyle name="Calcul 2 2 8 5 3 2" xfId="12789"/>
    <cellStyle name="Calcul 2 2 8 5 3 3" xfId="20279"/>
    <cellStyle name="Calcul 2 2 8 5 3 4" xfId="36084"/>
    <cellStyle name="Calcul 2 2 8 5 3 5" xfId="42820"/>
    <cellStyle name="Calcul 2 2 8 5 3 6" xfId="46277"/>
    <cellStyle name="Calcul 2 2 8 5 4" xfId="8483"/>
    <cellStyle name="Calcul 2 2 8 5 5" xfId="14595"/>
    <cellStyle name="Calcul 2 2 8 5 6" xfId="16747"/>
    <cellStyle name="Calcul 2 2 8 5 7" xfId="24501"/>
    <cellStyle name="Calcul 2 2 8 5 8" xfId="26959"/>
    <cellStyle name="Calcul 2 2 8 5 9" xfId="29832"/>
    <cellStyle name="Calcul 2 2 8 6" xfId="3248"/>
    <cellStyle name="Calcul 2 2 8 6 10" xfId="39536"/>
    <cellStyle name="Calcul 2 2 8 6 11" xfId="44352"/>
    <cellStyle name="Calcul 2 2 8 6 12" xfId="46278"/>
    <cellStyle name="Calcul 2 2 8 6 13" xfId="53234"/>
    <cellStyle name="Calcul 2 2 8 6 14" xfId="55846"/>
    <cellStyle name="Calcul 2 2 8 6 2" xfId="5392"/>
    <cellStyle name="Calcul 2 2 8 6 2 2" xfId="11622"/>
    <cellStyle name="Calcul 2 2 8 6 2 3" xfId="19083"/>
    <cellStyle name="Calcul 2 2 8 6 2 4" xfId="34914"/>
    <cellStyle name="Calcul 2 2 8 6 2 5" xfId="41653"/>
    <cellStyle name="Calcul 2 2 8 6 2 6" xfId="46279"/>
    <cellStyle name="Calcul 2 2 8 6 3" xfId="9505"/>
    <cellStyle name="Calcul 2 2 8 6 4" xfId="13718"/>
    <cellStyle name="Calcul 2 2 8 6 5" xfId="15580"/>
    <cellStyle name="Calcul 2 2 8 6 6" xfId="23334"/>
    <cellStyle name="Calcul 2 2 8 6 7" xfId="25792"/>
    <cellStyle name="Calcul 2 2 8 6 8" xfId="28665"/>
    <cellStyle name="Calcul 2 2 8 6 9" xfId="32795"/>
    <cellStyle name="Calcul 2 2 8 7" xfId="2903"/>
    <cellStyle name="Calcul 2 2 8 7 2" xfId="9160"/>
    <cellStyle name="Calcul 2 2 8 7 3" xfId="17744"/>
    <cellStyle name="Calcul 2 2 8 7 4" xfId="32450"/>
    <cellStyle name="Calcul 2 2 8 7 5" xfId="39191"/>
    <cellStyle name="Calcul 2 2 8 7 6" xfId="46280"/>
    <cellStyle name="Calcul 2 2 8 8" xfId="4984"/>
    <cellStyle name="Calcul 2 2 8 8 2" xfId="11223"/>
    <cellStyle name="Calcul 2 2 8 8 3" xfId="19368"/>
    <cellStyle name="Calcul 2 2 8 8 4" xfId="34513"/>
    <cellStyle name="Calcul 2 2 8 8 5" xfId="41254"/>
    <cellStyle name="Calcul 2 2 8 8 6" xfId="46281"/>
    <cellStyle name="Calcul 2 2 8 9" xfId="7316"/>
    <cellStyle name="Calcul 2 2 9" xfId="1024"/>
    <cellStyle name="Calcul 2 2 9 10" xfId="30688"/>
    <cellStyle name="Calcul 2 2 9 11" xfId="37458"/>
    <cellStyle name="Calcul 2 2 9 12" xfId="44463"/>
    <cellStyle name="Calcul 2 2 9 13" xfId="46282"/>
    <cellStyle name="Calcul 2 2 9 14" xfId="53345"/>
    <cellStyle name="Calcul 2 2 9 15" xfId="55960"/>
    <cellStyle name="Calcul 2 2 9 2" xfId="3359"/>
    <cellStyle name="Calcul 2 2 9 2 2" xfId="9616"/>
    <cellStyle name="Calcul 2 2 9 2 3" xfId="17601"/>
    <cellStyle name="Calcul 2 2 9 2 4" xfId="32906"/>
    <cellStyle name="Calcul 2 2 9 2 5" xfId="39647"/>
    <cellStyle name="Calcul 2 2 9 2 6" xfId="46283"/>
    <cellStyle name="Calcul 2 2 9 3" xfId="5506"/>
    <cellStyle name="Calcul 2 2 9 3 2" xfId="11733"/>
    <cellStyle name="Calcul 2 2 9 3 3" xfId="18720"/>
    <cellStyle name="Calcul 2 2 9 3 4" xfId="35028"/>
    <cellStyle name="Calcul 2 2 9 3 5" xfId="41764"/>
    <cellStyle name="Calcul 2 2 9 3 6" xfId="46284"/>
    <cellStyle name="Calcul 2 2 9 4" xfId="7427"/>
    <cellStyle name="Calcul 2 2 9 5" xfId="13829"/>
    <cellStyle name="Calcul 2 2 9 6" xfId="15691"/>
    <cellStyle name="Calcul 2 2 9 7" xfId="23445"/>
    <cellStyle name="Calcul 2 2 9 8" xfId="25903"/>
    <cellStyle name="Calcul 2 2 9 9" xfId="28776"/>
    <cellStyle name="Calcul 2 20" xfId="2508"/>
    <cellStyle name="Calcul 2 20 10" xfId="32057"/>
    <cellStyle name="Calcul 2 20 11" xfId="38798"/>
    <cellStyle name="Calcul 2 20 12" xfId="45803"/>
    <cellStyle name="Calcul 2 20 13" xfId="46285"/>
    <cellStyle name="Calcul 2 20 14" xfId="54685"/>
    <cellStyle name="Calcul 2 20 15" xfId="57300"/>
    <cellStyle name="Calcul 2 20 2" xfId="4710"/>
    <cellStyle name="Calcul 2 20 2 2" xfId="10949"/>
    <cellStyle name="Calcul 2 20 2 3" xfId="19466"/>
    <cellStyle name="Calcul 2 20 2 4" xfId="34239"/>
    <cellStyle name="Calcul 2 20 2 5" xfId="40980"/>
    <cellStyle name="Calcul 2 20 2 6" xfId="46286"/>
    <cellStyle name="Calcul 2 20 3" xfId="6846"/>
    <cellStyle name="Calcul 2 20 3 2" xfId="13073"/>
    <cellStyle name="Calcul 2 20 3 3" xfId="20459"/>
    <cellStyle name="Calcul 2 20 3 4" xfId="36368"/>
    <cellStyle name="Calcul 2 20 3 5" xfId="43104"/>
    <cellStyle name="Calcul 2 20 3 6" xfId="46287"/>
    <cellStyle name="Calcul 2 20 4" xfId="8767"/>
    <cellStyle name="Calcul 2 20 5" xfId="14879"/>
    <cellStyle name="Calcul 2 20 6" xfId="17031"/>
    <cellStyle name="Calcul 2 20 7" xfId="24785"/>
    <cellStyle name="Calcul 2 20 8" xfId="27243"/>
    <cellStyle name="Calcul 2 20 9" xfId="30116"/>
    <cellStyle name="Calcul 2 21" xfId="2601"/>
    <cellStyle name="Calcul 2 21 10" xfId="32150"/>
    <cellStyle name="Calcul 2 21 11" xfId="38891"/>
    <cellStyle name="Calcul 2 21 12" xfId="45896"/>
    <cellStyle name="Calcul 2 21 13" xfId="46288"/>
    <cellStyle name="Calcul 2 21 14" xfId="54778"/>
    <cellStyle name="Calcul 2 21 15" xfId="57393"/>
    <cellStyle name="Calcul 2 21 2" xfId="4798"/>
    <cellStyle name="Calcul 2 21 2 2" xfId="11037"/>
    <cellStyle name="Calcul 2 21 2 3" xfId="18925"/>
    <cellStyle name="Calcul 2 21 2 4" xfId="34327"/>
    <cellStyle name="Calcul 2 21 2 5" xfId="41068"/>
    <cellStyle name="Calcul 2 21 2 6" xfId="46289"/>
    <cellStyle name="Calcul 2 21 3" xfId="6939"/>
    <cellStyle name="Calcul 2 21 3 2" xfId="13166"/>
    <cellStyle name="Calcul 2 21 3 3" xfId="20512"/>
    <cellStyle name="Calcul 2 21 3 4" xfId="36461"/>
    <cellStyle name="Calcul 2 21 3 5" xfId="43197"/>
    <cellStyle name="Calcul 2 21 3 6" xfId="46290"/>
    <cellStyle name="Calcul 2 21 4" xfId="8860"/>
    <cellStyle name="Calcul 2 21 5" xfId="14972"/>
    <cellStyle name="Calcul 2 21 6" xfId="17124"/>
    <cellStyle name="Calcul 2 21 7" xfId="24878"/>
    <cellStyle name="Calcul 2 21 8" xfId="27336"/>
    <cellStyle name="Calcul 2 21 9" xfId="30209"/>
    <cellStyle name="Calcul 2 22" xfId="2496"/>
    <cellStyle name="Calcul 2 22 10" xfId="38786"/>
    <cellStyle name="Calcul 2 22 11" xfId="45791"/>
    <cellStyle name="Calcul 2 22 12" xfId="46291"/>
    <cellStyle name="Calcul 2 22 13" xfId="54673"/>
    <cellStyle name="Calcul 2 22 14" xfId="57288"/>
    <cellStyle name="Calcul 2 22 2" xfId="6834"/>
    <cellStyle name="Calcul 2 22 2 2" xfId="13061"/>
    <cellStyle name="Calcul 2 22 2 3" xfId="20447"/>
    <cellStyle name="Calcul 2 22 2 4" xfId="36356"/>
    <cellStyle name="Calcul 2 22 2 5" xfId="43092"/>
    <cellStyle name="Calcul 2 22 2 6" xfId="46292"/>
    <cellStyle name="Calcul 2 22 3" xfId="8755"/>
    <cellStyle name="Calcul 2 22 4" xfId="14867"/>
    <cellStyle name="Calcul 2 22 5" xfId="17019"/>
    <cellStyle name="Calcul 2 22 6" xfId="24773"/>
    <cellStyle name="Calcul 2 22 7" xfId="27231"/>
    <cellStyle name="Calcul 2 22 8" xfId="30104"/>
    <cellStyle name="Calcul 2 22 9" xfId="32045"/>
    <cellStyle name="Calcul 2 23" xfId="4930"/>
    <cellStyle name="Calcul 2 23 2" xfId="11169"/>
    <cellStyle name="Calcul 2 23 3" xfId="20100"/>
    <cellStyle name="Calcul 2 23 4" xfId="34459"/>
    <cellStyle name="Calcul 2 23 5" xfId="41200"/>
    <cellStyle name="Calcul 2 23 6" xfId="46293"/>
    <cellStyle name="Calcul 2 24" xfId="7136"/>
    <cellStyle name="Calcul 2 25" xfId="15127"/>
    <cellStyle name="Calcul 2 26" xfId="22886"/>
    <cellStyle name="Calcul 2 27" xfId="25272"/>
    <cellStyle name="Calcul 2 28" xfId="28212"/>
    <cellStyle name="Calcul 2 29" xfId="30392"/>
    <cellStyle name="Calcul 2 3" xfId="848"/>
    <cellStyle name="Calcul 2 3 10" xfId="15182"/>
    <cellStyle name="Calcul 2 3 11" xfId="23020"/>
    <cellStyle name="Calcul 2 3 12" xfId="25406"/>
    <cellStyle name="Calcul 2 3 13" xfId="28267"/>
    <cellStyle name="Calcul 2 3 14" xfId="30528"/>
    <cellStyle name="Calcul 2 3 15" xfId="37306"/>
    <cellStyle name="Calcul 2 3 16" xfId="43954"/>
    <cellStyle name="Calcul 2 3 17" xfId="46294"/>
    <cellStyle name="Calcul 2 3 18" xfId="52836"/>
    <cellStyle name="Calcul 2 3 19" xfId="55446"/>
    <cellStyle name="Calcul 2 3 2" xfId="1147"/>
    <cellStyle name="Calcul 2 3 2 10" xfId="30742"/>
    <cellStyle name="Calcul 2 3 2 11" xfId="37512"/>
    <cellStyle name="Calcul 2 3 2 12" xfId="44517"/>
    <cellStyle name="Calcul 2 3 2 13" xfId="46295"/>
    <cellStyle name="Calcul 2 3 2 14" xfId="53399"/>
    <cellStyle name="Calcul 2 3 2 15" xfId="56014"/>
    <cellStyle name="Calcul 2 3 2 2" xfId="3413"/>
    <cellStyle name="Calcul 2 3 2 2 2" xfId="9670"/>
    <cellStyle name="Calcul 2 3 2 2 3" xfId="18049"/>
    <cellStyle name="Calcul 2 3 2 2 4" xfId="32960"/>
    <cellStyle name="Calcul 2 3 2 2 5" xfId="39701"/>
    <cellStyle name="Calcul 2 3 2 2 6" xfId="46296"/>
    <cellStyle name="Calcul 2 3 2 3" xfId="5560"/>
    <cellStyle name="Calcul 2 3 2 3 2" xfId="11787"/>
    <cellStyle name="Calcul 2 3 2 3 3" xfId="18271"/>
    <cellStyle name="Calcul 2 3 2 3 4" xfId="35082"/>
    <cellStyle name="Calcul 2 3 2 3 5" xfId="41818"/>
    <cellStyle name="Calcul 2 3 2 3 6" xfId="46297"/>
    <cellStyle name="Calcul 2 3 2 4" xfId="7481"/>
    <cellStyle name="Calcul 2 3 2 5" xfId="13883"/>
    <cellStyle name="Calcul 2 3 2 6" xfId="15745"/>
    <cellStyle name="Calcul 2 3 2 7" xfId="23499"/>
    <cellStyle name="Calcul 2 3 2 8" xfId="25957"/>
    <cellStyle name="Calcul 2 3 2 9" xfId="28830"/>
    <cellStyle name="Calcul 2 3 3" xfId="1627"/>
    <cellStyle name="Calcul 2 3 3 10" xfId="31181"/>
    <cellStyle name="Calcul 2 3 3 11" xfId="37922"/>
    <cellStyle name="Calcul 2 3 3 12" xfId="44927"/>
    <cellStyle name="Calcul 2 3 3 13" xfId="46298"/>
    <cellStyle name="Calcul 2 3 3 14" xfId="53809"/>
    <cellStyle name="Calcul 2 3 3 15" xfId="56424"/>
    <cellStyle name="Calcul 2 3 3 2" xfId="3841"/>
    <cellStyle name="Calcul 2 3 3 2 2" xfId="10080"/>
    <cellStyle name="Calcul 2 3 3 2 3" xfId="19129"/>
    <cellStyle name="Calcul 2 3 3 2 4" xfId="33370"/>
    <cellStyle name="Calcul 2 3 3 2 5" xfId="40111"/>
    <cellStyle name="Calcul 2 3 3 2 6" xfId="46299"/>
    <cellStyle name="Calcul 2 3 3 3" xfId="5970"/>
    <cellStyle name="Calcul 2 3 3 3 2" xfId="12197"/>
    <cellStyle name="Calcul 2 3 3 3 3" xfId="18218"/>
    <cellStyle name="Calcul 2 3 3 3 4" xfId="35492"/>
    <cellStyle name="Calcul 2 3 3 3 5" xfId="42228"/>
    <cellStyle name="Calcul 2 3 3 3 6" xfId="46300"/>
    <cellStyle name="Calcul 2 3 3 4" xfId="7891"/>
    <cellStyle name="Calcul 2 3 3 5" xfId="14293"/>
    <cellStyle name="Calcul 2 3 3 6" xfId="16155"/>
    <cellStyle name="Calcul 2 3 3 7" xfId="23909"/>
    <cellStyle name="Calcul 2 3 3 8" xfId="26367"/>
    <cellStyle name="Calcul 2 3 3 9" xfId="29240"/>
    <cellStyle name="Calcul 2 3 4" xfId="1871"/>
    <cellStyle name="Calcul 2 3 4 10" xfId="38164"/>
    <cellStyle name="Calcul 2 3 4 11" xfId="45169"/>
    <cellStyle name="Calcul 2 3 4 12" xfId="46301"/>
    <cellStyle name="Calcul 2 3 4 13" xfId="54051"/>
    <cellStyle name="Calcul 2 3 4 14" xfId="56666"/>
    <cellStyle name="Calcul 2 3 4 2" xfId="4083"/>
    <cellStyle name="Calcul 2 3 4 2 2" xfId="10322"/>
    <cellStyle name="Calcul 2 3 4 2 3" xfId="18906"/>
    <cellStyle name="Calcul 2 3 4 2 4" xfId="33612"/>
    <cellStyle name="Calcul 2 3 4 2 5" xfId="40353"/>
    <cellStyle name="Calcul 2 3 4 2 6" xfId="46302"/>
    <cellStyle name="Calcul 2 3 4 3" xfId="6212"/>
    <cellStyle name="Calcul 2 3 4 3 2" xfId="12439"/>
    <cellStyle name="Calcul 2 3 4 3 3" xfId="17503"/>
    <cellStyle name="Calcul 2 3 4 3 4" xfId="35734"/>
    <cellStyle name="Calcul 2 3 4 3 5" xfId="42470"/>
    <cellStyle name="Calcul 2 3 4 3 6" xfId="46303"/>
    <cellStyle name="Calcul 2 3 4 4" xfId="8133"/>
    <cellStyle name="Calcul 2 3 4 5" xfId="16397"/>
    <cellStyle name="Calcul 2 3 4 6" xfId="24151"/>
    <cellStyle name="Calcul 2 3 4 7" xfId="26609"/>
    <cellStyle name="Calcul 2 3 4 8" xfId="29482"/>
    <cellStyle name="Calcul 2 3 4 9" xfId="31423"/>
    <cellStyle name="Calcul 2 3 5" xfId="2252"/>
    <cellStyle name="Calcul 2 3 5 10" xfId="31802"/>
    <cellStyle name="Calcul 2 3 5 11" xfId="38543"/>
    <cellStyle name="Calcul 2 3 5 12" xfId="45548"/>
    <cellStyle name="Calcul 2 3 5 13" xfId="46304"/>
    <cellStyle name="Calcul 2 3 5 14" xfId="54430"/>
    <cellStyle name="Calcul 2 3 5 15" xfId="57045"/>
    <cellStyle name="Calcul 2 3 5 2" xfId="4462"/>
    <cellStyle name="Calcul 2 3 5 2 2" xfId="10701"/>
    <cellStyle name="Calcul 2 3 5 2 3" xfId="18444"/>
    <cellStyle name="Calcul 2 3 5 2 4" xfId="33991"/>
    <cellStyle name="Calcul 2 3 5 2 5" xfId="40732"/>
    <cellStyle name="Calcul 2 3 5 2 6" xfId="46305"/>
    <cellStyle name="Calcul 2 3 5 3" xfId="6591"/>
    <cellStyle name="Calcul 2 3 5 3 2" xfId="12818"/>
    <cellStyle name="Calcul 2 3 5 3 3" xfId="20299"/>
    <cellStyle name="Calcul 2 3 5 3 4" xfId="36113"/>
    <cellStyle name="Calcul 2 3 5 3 5" xfId="42849"/>
    <cellStyle name="Calcul 2 3 5 3 6" xfId="46306"/>
    <cellStyle name="Calcul 2 3 5 4" xfId="8512"/>
    <cellStyle name="Calcul 2 3 5 5" xfId="14624"/>
    <cellStyle name="Calcul 2 3 5 6" xfId="16776"/>
    <cellStyle name="Calcul 2 3 5 7" xfId="24530"/>
    <cellStyle name="Calcul 2 3 5 8" xfId="26988"/>
    <cellStyle name="Calcul 2 3 5 9" xfId="29861"/>
    <cellStyle name="Calcul 2 3 6" xfId="3207"/>
    <cellStyle name="Calcul 2 3 6 10" xfId="39495"/>
    <cellStyle name="Calcul 2 3 6 11" xfId="44311"/>
    <cellStyle name="Calcul 2 3 6 12" xfId="46307"/>
    <cellStyle name="Calcul 2 3 6 13" xfId="53193"/>
    <cellStyle name="Calcul 2 3 6 14" xfId="55805"/>
    <cellStyle name="Calcul 2 3 6 2" xfId="5351"/>
    <cellStyle name="Calcul 2 3 6 2 2" xfId="11581"/>
    <cellStyle name="Calcul 2 3 6 2 3" xfId="20240"/>
    <cellStyle name="Calcul 2 3 6 2 4" xfId="34873"/>
    <cellStyle name="Calcul 2 3 6 2 5" xfId="41612"/>
    <cellStyle name="Calcul 2 3 6 2 6" xfId="46308"/>
    <cellStyle name="Calcul 2 3 6 3" xfId="9464"/>
    <cellStyle name="Calcul 2 3 6 4" xfId="13677"/>
    <cellStyle name="Calcul 2 3 6 5" xfId="15539"/>
    <cellStyle name="Calcul 2 3 6 6" xfId="23293"/>
    <cellStyle name="Calcul 2 3 6 7" xfId="25751"/>
    <cellStyle name="Calcul 2 3 6 8" xfId="28624"/>
    <cellStyle name="Calcul 2 3 6 9" xfId="32754"/>
    <cellStyle name="Calcul 2 3 7" xfId="2862"/>
    <cellStyle name="Calcul 2 3 7 2" xfId="9119"/>
    <cellStyle name="Calcul 2 3 7 3" xfId="17610"/>
    <cellStyle name="Calcul 2 3 7 4" xfId="32409"/>
    <cellStyle name="Calcul 2 3 7 5" xfId="39150"/>
    <cellStyle name="Calcul 2 3 7 6" xfId="46309"/>
    <cellStyle name="Calcul 2 3 8" xfId="4985"/>
    <cellStyle name="Calcul 2 3 8 2" xfId="11224"/>
    <cellStyle name="Calcul 2 3 8 3" xfId="18453"/>
    <cellStyle name="Calcul 2 3 8 4" xfId="34514"/>
    <cellStyle name="Calcul 2 3 8 5" xfId="41255"/>
    <cellStyle name="Calcul 2 3 8 6" xfId="46310"/>
    <cellStyle name="Calcul 2 3 9" xfId="7275"/>
    <cellStyle name="Calcul 2 30" xfId="37172"/>
    <cellStyle name="Calcul 2 31" xfId="43899"/>
    <cellStyle name="Calcul 2 32" xfId="46095"/>
    <cellStyle name="Calcul 2 33" xfId="52781"/>
    <cellStyle name="Calcul 2 34" xfId="55391"/>
    <cellStyle name="Calcul 2 4" xfId="843"/>
    <cellStyle name="Calcul 2 4 10" xfId="15183"/>
    <cellStyle name="Calcul 2 4 11" xfId="23015"/>
    <cellStyle name="Calcul 2 4 12" xfId="25401"/>
    <cellStyle name="Calcul 2 4 13" xfId="28268"/>
    <cellStyle name="Calcul 2 4 14" xfId="30523"/>
    <cellStyle name="Calcul 2 4 15" xfId="37301"/>
    <cellStyle name="Calcul 2 4 16" xfId="43955"/>
    <cellStyle name="Calcul 2 4 17" xfId="46311"/>
    <cellStyle name="Calcul 2 4 18" xfId="52837"/>
    <cellStyle name="Calcul 2 4 19" xfId="55447"/>
    <cellStyle name="Calcul 2 4 2" xfId="1148"/>
    <cellStyle name="Calcul 2 4 2 10" xfId="30743"/>
    <cellStyle name="Calcul 2 4 2 11" xfId="37513"/>
    <cellStyle name="Calcul 2 4 2 12" xfId="44518"/>
    <cellStyle name="Calcul 2 4 2 13" xfId="46312"/>
    <cellStyle name="Calcul 2 4 2 14" xfId="53400"/>
    <cellStyle name="Calcul 2 4 2 15" xfId="56015"/>
    <cellStyle name="Calcul 2 4 2 2" xfId="3414"/>
    <cellStyle name="Calcul 2 4 2 2 2" xfId="9671"/>
    <cellStyle name="Calcul 2 4 2 2 3" xfId="19722"/>
    <cellStyle name="Calcul 2 4 2 2 4" xfId="32961"/>
    <cellStyle name="Calcul 2 4 2 2 5" xfId="39702"/>
    <cellStyle name="Calcul 2 4 2 2 6" xfId="46313"/>
    <cellStyle name="Calcul 2 4 2 3" xfId="5561"/>
    <cellStyle name="Calcul 2 4 2 3 2" xfId="11788"/>
    <cellStyle name="Calcul 2 4 2 3 3" xfId="19932"/>
    <cellStyle name="Calcul 2 4 2 3 4" xfId="35083"/>
    <cellStyle name="Calcul 2 4 2 3 5" xfId="41819"/>
    <cellStyle name="Calcul 2 4 2 3 6" xfId="46314"/>
    <cellStyle name="Calcul 2 4 2 4" xfId="7482"/>
    <cellStyle name="Calcul 2 4 2 5" xfId="13884"/>
    <cellStyle name="Calcul 2 4 2 6" xfId="15746"/>
    <cellStyle name="Calcul 2 4 2 7" xfId="23500"/>
    <cellStyle name="Calcul 2 4 2 8" xfId="25958"/>
    <cellStyle name="Calcul 2 4 2 9" xfId="28831"/>
    <cellStyle name="Calcul 2 4 3" xfId="1622"/>
    <cellStyle name="Calcul 2 4 3 10" xfId="31176"/>
    <cellStyle name="Calcul 2 4 3 11" xfId="37917"/>
    <cellStyle name="Calcul 2 4 3 12" xfId="44922"/>
    <cellStyle name="Calcul 2 4 3 13" xfId="46315"/>
    <cellStyle name="Calcul 2 4 3 14" xfId="53804"/>
    <cellStyle name="Calcul 2 4 3 15" xfId="56419"/>
    <cellStyle name="Calcul 2 4 3 2" xfId="3836"/>
    <cellStyle name="Calcul 2 4 3 2 2" xfId="10075"/>
    <cellStyle name="Calcul 2 4 3 2 3" xfId="18671"/>
    <cellStyle name="Calcul 2 4 3 2 4" xfId="33365"/>
    <cellStyle name="Calcul 2 4 3 2 5" xfId="40106"/>
    <cellStyle name="Calcul 2 4 3 2 6" xfId="46316"/>
    <cellStyle name="Calcul 2 4 3 3" xfId="5965"/>
    <cellStyle name="Calcul 2 4 3 3 2" xfId="12192"/>
    <cellStyle name="Calcul 2 4 3 3 3" xfId="18542"/>
    <cellStyle name="Calcul 2 4 3 3 4" xfId="35487"/>
    <cellStyle name="Calcul 2 4 3 3 5" xfId="42223"/>
    <cellStyle name="Calcul 2 4 3 3 6" xfId="46317"/>
    <cellStyle name="Calcul 2 4 3 4" xfId="7886"/>
    <cellStyle name="Calcul 2 4 3 5" xfId="14288"/>
    <cellStyle name="Calcul 2 4 3 6" xfId="16150"/>
    <cellStyle name="Calcul 2 4 3 7" xfId="23904"/>
    <cellStyle name="Calcul 2 4 3 8" xfId="26362"/>
    <cellStyle name="Calcul 2 4 3 9" xfId="29235"/>
    <cellStyle name="Calcul 2 4 4" xfId="1872"/>
    <cellStyle name="Calcul 2 4 4 10" xfId="38165"/>
    <cellStyle name="Calcul 2 4 4 11" xfId="45170"/>
    <cellStyle name="Calcul 2 4 4 12" xfId="46318"/>
    <cellStyle name="Calcul 2 4 4 13" xfId="54052"/>
    <cellStyle name="Calcul 2 4 4 14" xfId="56667"/>
    <cellStyle name="Calcul 2 4 4 2" xfId="4084"/>
    <cellStyle name="Calcul 2 4 4 2 2" xfId="10323"/>
    <cellStyle name="Calcul 2 4 4 2 3" xfId="17965"/>
    <cellStyle name="Calcul 2 4 4 2 4" xfId="33613"/>
    <cellStyle name="Calcul 2 4 4 2 5" xfId="40354"/>
    <cellStyle name="Calcul 2 4 4 2 6" xfId="46319"/>
    <cellStyle name="Calcul 2 4 4 3" xfId="6213"/>
    <cellStyle name="Calcul 2 4 4 3 2" xfId="12440"/>
    <cellStyle name="Calcul 2 4 4 3 3" xfId="17502"/>
    <cellStyle name="Calcul 2 4 4 3 4" xfId="35735"/>
    <cellStyle name="Calcul 2 4 4 3 5" xfId="42471"/>
    <cellStyle name="Calcul 2 4 4 3 6" xfId="46320"/>
    <cellStyle name="Calcul 2 4 4 4" xfId="8134"/>
    <cellStyle name="Calcul 2 4 4 5" xfId="16398"/>
    <cellStyle name="Calcul 2 4 4 6" xfId="24152"/>
    <cellStyle name="Calcul 2 4 4 7" xfId="26610"/>
    <cellStyle name="Calcul 2 4 4 8" xfId="29483"/>
    <cellStyle name="Calcul 2 4 4 9" xfId="31424"/>
    <cellStyle name="Calcul 2 4 5" xfId="2257"/>
    <cellStyle name="Calcul 2 4 5 10" xfId="31807"/>
    <cellStyle name="Calcul 2 4 5 11" xfId="38548"/>
    <cellStyle name="Calcul 2 4 5 12" xfId="45553"/>
    <cellStyle name="Calcul 2 4 5 13" xfId="46321"/>
    <cellStyle name="Calcul 2 4 5 14" xfId="54435"/>
    <cellStyle name="Calcul 2 4 5 15" xfId="57050"/>
    <cellStyle name="Calcul 2 4 5 2" xfId="4467"/>
    <cellStyle name="Calcul 2 4 5 2 2" xfId="10706"/>
    <cellStyle name="Calcul 2 4 5 2 3" xfId="18498"/>
    <cellStyle name="Calcul 2 4 5 2 4" xfId="33996"/>
    <cellStyle name="Calcul 2 4 5 2 5" xfId="40737"/>
    <cellStyle name="Calcul 2 4 5 2 6" xfId="46322"/>
    <cellStyle name="Calcul 2 4 5 3" xfId="6596"/>
    <cellStyle name="Calcul 2 4 5 3 2" xfId="12823"/>
    <cellStyle name="Calcul 2 4 5 3 3" xfId="20302"/>
    <cellStyle name="Calcul 2 4 5 3 4" xfId="36118"/>
    <cellStyle name="Calcul 2 4 5 3 5" xfId="42854"/>
    <cellStyle name="Calcul 2 4 5 3 6" xfId="46323"/>
    <cellStyle name="Calcul 2 4 5 4" xfId="8517"/>
    <cellStyle name="Calcul 2 4 5 5" xfId="14629"/>
    <cellStyle name="Calcul 2 4 5 6" xfId="16781"/>
    <cellStyle name="Calcul 2 4 5 7" xfId="24535"/>
    <cellStyle name="Calcul 2 4 5 8" xfId="26993"/>
    <cellStyle name="Calcul 2 4 5 9" xfId="29866"/>
    <cellStyle name="Calcul 2 4 6" xfId="3202"/>
    <cellStyle name="Calcul 2 4 6 10" xfId="39490"/>
    <cellStyle name="Calcul 2 4 6 11" xfId="44306"/>
    <cellStyle name="Calcul 2 4 6 12" xfId="46324"/>
    <cellStyle name="Calcul 2 4 6 13" xfId="53188"/>
    <cellStyle name="Calcul 2 4 6 14" xfId="55800"/>
    <cellStyle name="Calcul 2 4 6 2" xfId="5346"/>
    <cellStyle name="Calcul 2 4 6 2 2" xfId="11576"/>
    <cellStyle name="Calcul 2 4 6 2 3" xfId="19336"/>
    <cellStyle name="Calcul 2 4 6 2 4" xfId="34868"/>
    <cellStyle name="Calcul 2 4 6 2 5" xfId="41607"/>
    <cellStyle name="Calcul 2 4 6 2 6" xfId="46325"/>
    <cellStyle name="Calcul 2 4 6 3" xfId="9459"/>
    <cellStyle name="Calcul 2 4 6 4" xfId="13672"/>
    <cellStyle name="Calcul 2 4 6 5" xfId="15534"/>
    <cellStyle name="Calcul 2 4 6 6" xfId="23288"/>
    <cellStyle name="Calcul 2 4 6 7" xfId="25746"/>
    <cellStyle name="Calcul 2 4 6 8" xfId="28619"/>
    <cellStyle name="Calcul 2 4 6 9" xfId="32749"/>
    <cellStyle name="Calcul 2 4 7" xfId="2857"/>
    <cellStyle name="Calcul 2 4 7 2" xfId="9114"/>
    <cellStyle name="Calcul 2 4 7 3" xfId="17613"/>
    <cellStyle name="Calcul 2 4 7 4" xfId="32404"/>
    <cellStyle name="Calcul 2 4 7 5" xfId="39145"/>
    <cellStyle name="Calcul 2 4 7 6" xfId="46326"/>
    <cellStyle name="Calcul 2 4 8" xfId="4986"/>
    <cellStyle name="Calcul 2 4 8 2" xfId="11225"/>
    <cellStyle name="Calcul 2 4 8 3" xfId="20092"/>
    <cellStyle name="Calcul 2 4 8 4" xfId="34515"/>
    <cellStyle name="Calcul 2 4 8 5" xfId="41256"/>
    <cellStyle name="Calcul 2 4 8 6" xfId="46327"/>
    <cellStyle name="Calcul 2 4 9" xfId="7270"/>
    <cellStyle name="Calcul 2 5" xfId="872"/>
    <cellStyle name="Calcul 2 5 10" xfId="15184"/>
    <cellStyle name="Calcul 2 5 11" xfId="23044"/>
    <cellStyle name="Calcul 2 5 12" xfId="25430"/>
    <cellStyle name="Calcul 2 5 13" xfId="28269"/>
    <cellStyle name="Calcul 2 5 14" xfId="30552"/>
    <cellStyle name="Calcul 2 5 15" xfId="37330"/>
    <cellStyle name="Calcul 2 5 16" xfId="43956"/>
    <cellStyle name="Calcul 2 5 17" xfId="46328"/>
    <cellStyle name="Calcul 2 5 18" xfId="52838"/>
    <cellStyle name="Calcul 2 5 19" xfId="55448"/>
    <cellStyle name="Calcul 2 5 2" xfId="1149"/>
    <cellStyle name="Calcul 2 5 2 10" xfId="30744"/>
    <cellStyle name="Calcul 2 5 2 11" xfId="37514"/>
    <cellStyle name="Calcul 2 5 2 12" xfId="44519"/>
    <cellStyle name="Calcul 2 5 2 13" xfId="46329"/>
    <cellStyle name="Calcul 2 5 2 14" xfId="53401"/>
    <cellStyle name="Calcul 2 5 2 15" xfId="56016"/>
    <cellStyle name="Calcul 2 5 2 2" xfId="3415"/>
    <cellStyle name="Calcul 2 5 2 2 2" xfId="9672"/>
    <cellStyle name="Calcul 2 5 2 2 3" xfId="18862"/>
    <cellStyle name="Calcul 2 5 2 2 4" xfId="32962"/>
    <cellStyle name="Calcul 2 5 2 2 5" xfId="39703"/>
    <cellStyle name="Calcul 2 5 2 2 6" xfId="46330"/>
    <cellStyle name="Calcul 2 5 2 3" xfId="5562"/>
    <cellStyle name="Calcul 2 5 2 3 2" xfId="11789"/>
    <cellStyle name="Calcul 2 5 2 3 3" xfId="19075"/>
    <cellStyle name="Calcul 2 5 2 3 4" xfId="35084"/>
    <cellStyle name="Calcul 2 5 2 3 5" xfId="41820"/>
    <cellStyle name="Calcul 2 5 2 3 6" xfId="46331"/>
    <cellStyle name="Calcul 2 5 2 4" xfId="7483"/>
    <cellStyle name="Calcul 2 5 2 5" xfId="13885"/>
    <cellStyle name="Calcul 2 5 2 6" xfId="15747"/>
    <cellStyle name="Calcul 2 5 2 7" xfId="23501"/>
    <cellStyle name="Calcul 2 5 2 8" xfId="25959"/>
    <cellStyle name="Calcul 2 5 2 9" xfId="28832"/>
    <cellStyle name="Calcul 2 5 3" xfId="1651"/>
    <cellStyle name="Calcul 2 5 3 10" xfId="31205"/>
    <cellStyle name="Calcul 2 5 3 11" xfId="37946"/>
    <cellStyle name="Calcul 2 5 3 12" xfId="44951"/>
    <cellStyle name="Calcul 2 5 3 13" xfId="46332"/>
    <cellStyle name="Calcul 2 5 3 14" xfId="53833"/>
    <cellStyle name="Calcul 2 5 3 15" xfId="56448"/>
    <cellStyle name="Calcul 2 5 3 2" xfId="3865"/>
    <cellStyle name="Calcul 2 5 3 2 2" xfId="10104"/>
    <cellStyle name="Calcul 2 5 3 2 3" xfId="17896"/>
    <cellStyle name="Calcul 2 5 3 2 4" xfId="33394"/>
    <cellStyle name="Calcul 2 5 3 2 5" xfId="40135"/>
    <cellStyle name="Calcul 2 5 3 2 6" xfId="46333"/>
    <cellStyle name="Calcul 2 5 3 3" xfId="5994"/>
    <cellStyle name="Calcul 2 5 3 3 2" xfId="12221"/>
    <cellStyle name="Calcul 2 5 3 3 3" xfId="19640"/>
    <cellStyle name="Calcul 2 5 3 3 4" xfId="35516"/>
    <cellStyle name="Calcul 2 5 3 3 5" xfId="42252"/>
    <cellStyle name="Calcul 2 5 3 3 6" xfId="46334"/>
    <cellStyle name="Calcul 2 5 3 4" xfId="7915"/>
    <cellStyle name="Calcul 2 5 3 5" xfId="14317"/>
    <cellStyle name="Calcul 2 5 3 6" xfId="16179"/>
    <cellStyle name="Calcul 2 5 3 7" xfId="23933"/>
    <cellStyle name="Calcul 2 5 3 8" xfId="26391"/>
    <cellStyle name="Calcul 2 5 3 9" xfId="29264"/>
    <cellStyle name="Calcul 2 5 4" xfId="1873"/>
    <cellStyle name="Calcul 2 5 4 10" xfId="38166"/>
    <cellStyle name="Calcul 2 5 4 11" xfId="45171"/>
    <cellStyle name="Calcul 2 5 4 12" xfId="46335"/>
    <cellStyle name="Calcul 2 5 4 13" xfId="54053"/>
    <cellStyle name="Calcul 2 5 4 14" xfId="56668"/>
    <cellStyle name="Calcul 2 5 4 2" xfId="4085"/>
    <cellStyle name="Calcul 2 5 4 2 2" xfId="10324"/>
    <cellStyle name="Calcul 2 5 4 2 3" xfId="17599"/>
    <cellStyle name="Calcul 2 5 4 2 4" xfId="33614"/>
    <cellStyle name="Calcul 2 5 4 2 5" xfId="40355"/>
    <cellStyle name="Calcul 2 5 4 2 6" xfId="46336"/>
    <cellStyle name="Calcul 2 5 4 3" xfId="6214"/>
    <cellStyle name="Calcul 2 5 4 3 2" xfId="12441"/>
    <cellStyle name="Calcul 2 5 4 3 3" xfId="17501"/>
    <cellStyle name="Calcul 2 5 4 3 4" xfId="35736"/>
    <cellStyle name="Calcul 2 5 4 3 5" xfId="42472"/>
    <cellStyle name="Calcul 2 5 4 3 6" xfId="46337"/>
    <cellStyle name="Calcul 2 5 4 4" xfId="8135"/>
    <cellStyle name="Calcul 2 5 4 5" xfId="16399"/>
    <cellStyle name="Calcul 2 5 4 6" xfId="24153"/>
    <cellStyle name="Calcul 2 5 4 7" xfId="26611"/>
    <cellStyle name="Calcul 2 5 4 8" xfId="29484"/>
    <cellStyle name="Calcul 2 5 4 9" xfId="31425"/>
    <cellStyle name="Calcul 2 5 5" xfId="2146"/>
    <cellStyle name="Calcul 2 5 5 10" xfId="31696"/>
    <cellStyle name="Calcul 2 5 5 11" xfId="38437"/>
    <cellStyle name="Calcul 2 5 5 12" xfId="45442"/>
    <cellStyle name="Calcul 2 5 5 13" xfId="46338"/>
    <cellStyle name="Calcul 2 5 5 14" xfId="54324"/>
    <cellStyle name="Calcul 2 5 5 15" xfId="56939"/>
    <cellStyle name="Calcul 2 5 5 2" xfId="4356"/>
    <cellStyle name="Calcul 2 5 5 2 2" xfId="10595"/>
    <cellStyle name="Calcul 2 5 5 2 3" xfId="18556"/>
    <cellStyle name="Calcul 2 5 5 2 4" xfId="33885"/>
    <cellStyle name="Calcul 2 5 5 2 5" xfId="40626"/>
    <cellStyle name="Calcul 2 5 5 2 6" xfId="46339"/>
    <cellStyle name="Calcul 2 5 5 3" xfId="6485"/>
    <cellStyle name="Calcul 2 5 5 3 2" xfId="12712"/>
    <cellStyle name="Calcul 2 5 5 3 3" xfId="17281"/>
    <cellStyle name="Calcul 2 5 5 3 4" xfId="36007"/>
    <cellStyle name="Calcul 2 5 5 3 5" xfId="42743"/>
    <cellStyle name="Calcul 2 5 5 3 6" xfId="46340"/>
    <cellStyle name="Calcul 2 5 5 4" xfId="8406"/>
    <cellStyle name="Calcul 2 5 5 5" xfId="14518"/>
    <cellStyle name="Calcul 2 5 5 6" xfId="16670"/>
    <cellStyle name="Calcul 2 5 5 7" xfId="24424"/>
    <cellStyle name="Calcul 2 5 5 8" xfId="26882"/>
    <cellStyle name="Calcul 2 5 5 9" xfId="29755"/>
    <cellStyle name="Calcul 2 5 6" xfId="3231"/>
    <cellStyle name="Calcul 2 5 6 10" xfId="39519"/>
    <cellStyle name="Calcul 2 5 6 11" xfId="44335"/>
    <cellStyle name="Calcul 2 5 6 12" xfId="46341"/>
    <cellStyle name="Calcul 2 5 6 13" xfId="53217"/>
    <cellStyle name="Calcul 2 5 6 14" xfId="55829"/>
    <cellStyle name="Calcul 2 5 6 2" xfId="5375"/>
    <cellStyle name="Calcul 2 5 6 2 2" xfId="11605"/>
    <cellStyle name="Calcul 2 5 6 2 3" xfId="19084"/>
    <cellStyle name="Calcul 2 5 6 2 4" xfId="34897"/>
    <cellStyle name="Calcul 2 5 6 2 5" xfId="41636"/>
    <cellStyle name="Calcul 2 5 6 2 6" xfId="46342"/>
    <cellStyle name="Calcul 2 5 6 3" xfId="9488"/>
    <cellStyle name="Calcul 2 5 6 4" xfId="13701"/>
    <cellStyle name="Calcul 2 5 6 5" xfId="15563"/>
    <cellStyle name="Calcul 2 5 6 6" xfId="23317"/>
    <cellStyle name="Calcul 2 5 6 7" xfId="25775"/>
    <cellStyle name="Calcul 2 5 6 8" xfId="28648"/>
    <cellStyle name="Calcul 2 5 6 9" xfId="32778"/>
    <cellStyle name="Calcul 2 5 7" xfId="2886"/>
    <cellStyle name="Calcul 2 5 7 2" xfId="9143"/>
    <cellStyle name="Calcul 2 5 7 3" xfId="17780"/>
    <cellStyle name="Calcul 2 5 7 4" xfId="32433"/>
    <cellStyle name="Calcul 2 5 7 5" xfId="39174"/>
    <cellStyle name="Calcul 2 5 7 6" xfId="46343"/>
    <cellStyle name="Calcul 2 5 8" xfId="4987"/>
    <cellStyle name="Calcul 2 5 8 2" xfId="11226"/>
    <cellStyle name="Calcul 2 5 8 3" xfId="19232"/>
    <cellStyle name="Calcul 2 5 8 4" xfId="34516"/>
    <cellStyle name="Calcul 2 5 8 5" xfId="41257"/>
    <cellStyle name="Calcul 2 5 8 6" xfId="46344"/>
    <cellStyle name="Calcul 2 5 9" xfId="7299"/>
    <cellStyle name="Calcul 2 6" xfId="856"/>
    <cellStyle name="Calcul 2 6 10" xfId="15185"/>
    <cellStyle name="Calcul 2 6 11" xfId="23028"/>
    <cellStyle name="Calcul 2 6 12" xfId="25414"/>
    <cellStyle name="Calcul 2 6 13" xfId="28270"/>
    <cellStyle name="Calcul 2 6 14" xfId="30536"/>
    <cellStyle name="Calcul 2 6 15" xfId="37314"/>
    <cellStyle name="Calcul 2 6 16" xfId="43957"/>
    <cellStyle name="Calcul 2 6 17" xfId="46345"/>
    <cellStyle name="Calcul 2 6 18" xfId="52839"/>
    <cellStyle name="Calcul 2 6 19" xfId="55449"/>
    <cellStyle name="Calcul 2 6 2" xfId="1150"/>
    <cellStyle name="Calcul 2 6 2 10" xfId="30745"/>
    <cellStyle name="Calcul 2 6 2 11" xfId="37515"/>
    <cellStyle name="Calcul 2 6 2 12" xfId="44520"/>
    <cellStyle name="Calcul 2 6 2 13" xfId="46346"/>
    <cellStyle name="Calcul 2 6 2 14" xfId="53402"/>
    <cellStyle name="Calcul 2 6 2 15" xfId="56017"/>
    <cellStyle name="Calcul 2 6 2 2" xfId="3416"/>
    <cellStyle name="Calcul 2 6 2 2 2" xfId="9673"/>
    <cellStyle name="Calcul 2 6 2 2 3" xfId="17908"/>
    <cellStyle name="Calcul 2 6 2 2 4" xfId="32963"/>
    <cellStyle name="Calcul 2 6 2 2 5" xfId="39704"/>
    <cellStyle name="Calcul 2 6 2 2 6" xfId="46347"/>
    <cellStyle name="Calcul 2 6 2 3" xfId="5563"/>
    <cellStyle name="Calcul 2 6 2 3 2" xfId="11790"/>
    <cellStyle name="Calcul 2 6 2 3 3" xfId="18142"/>
    <cellStyle name="Calcul 2 6 2 3 4" xfId="35085"/>
    <cellStyle name="Calcul 2 6 2 3 5" xfId="41821"/>
    <cellStyle name="Calcul 2 6 2 3 6" xfId="46348"/>
    <cellStyle name="Calcul 2 6 2 4" xfId="7484"/>
    <cellStyle name="Calcul 2 6 2 5" xfId="13886"/>
    <cellStyle name="Calcul 2 6 2 6" xfId="15748"/>
    <cellStyle name="Calcul 2 6 2 7" xfId="23502"/>
    <cellStyle name="Calcul 2 6 2 8" xfId="25960"/>
    <cellStyle name="Calcul 2 6 2 9" xfId="28833"/>
    <cellStyle name="Calcul 2 6 3" xfId="1635"/>
    <cellStyle name="Calcul 2 6 3 10" xfId="31189"/>
    <cellStyle name="Calcul 2 6 3 11" xfId="37930"/>
    <cellStyle name="Calcul 2 6 3 12" xfId="44935"/>
    <cellStyle name="Calcul 2 6 3 13" xfId="46349"/>
    <cellStyle name="Calcul 2 6 3 14" xfId="53817"/>
    <cellStyle name="Calcul 2 6 3 15" xfId="56432"/>
    <cellStyle name="Calcul 2 6 3 2" xfId="3849"/>
    <cellStyle name="Calcul 2 6 3 2 2" xfId="10088"/>
    <cellStyle name="Calcul 2 6 3 2 3" xfId="17669"/>
    <cellStyle name="Calcul 2 6 3 2 4" xfId="33378"/>
    <cellStyle name="Calcul 2 6 3 2 5" xfId="40119"/>
    <cellStyle name="Calcul 2 6 3 2 6" xfId="46350"/>
    <cellStyle name="Calcul 2 6 3 3" xfId="5978"/>
    <cellStyle name="Calcul 2 6 3 3 2" xfId="12205"/>
    <cellStyle name="Calcul 2 6 3 3 3" xfId="18784"/>
    <cellStyle name="Calcul 2 6 3 3 4" xfId="35500"/>
    <cellStyle name="Calcul 2 6 3 3 5" xfId="42236"/>
    <cellStyle name="Calcul 2 6 3 3 6" xfId="46351"/>
    <cellStyle name="Calcul 2 6 3 4" xfId="7899"/>
    <cellStyle name="Calcul 2 6 3 5" xfId="14301"/>
    <cellStyle name="Calcul 2 6 3 6" xfId="16163"/>
    <cellStyle name="Calcul 2 6 3 7" xfId="23917"/>
    <cellStyle name="Calcul 2 6 3 8" xfId="26375"/>
    <cellStyle name="Calcul 2 6 3 9" xfId="29248"/>
    <cellStyle name="Calcul 2 6 4" xfId="1874"/>
    <cellStyle name="Calcul 2 6 4 10" xfId="38167"/>
    <cellStyle name="Calcul 2 6 4 11" xfId="45172"/>
    <cellStyle name="Calcul 2 6 4 12" xfId="46352"/>
    <cellStyle name="Calcul 2 6 4 13" xfId="54054"/>
    <cellStyle name="Calcul 2 6 4 14" xfId="56669"/>
    <cellStyle name="Calcul 2 6 4 2" xfId="4086"/>
    <cellStyle name="Calcul 2 6 4 2 2" xfId="10325"/>
    <cellStyle name="Calcul 2 6 4 2 3" xfId="20162"/>
    <cellStyle name="Calcul 2 6 4 2 4" xfId="33615"/>
    <cellStyle name="Calcul 2 6 4 2 5" xfId="40356"/>
    <cellStyle name="Calcul 2 6 4 2 6" xfId="46353"/>
    <cellStyle name="Calcul 2 6 4 3" xfId="6215"/>
    <cellStyle name="Calcul 2 6 4 3 2" xfId="12442"/>
    <cellStyle name="Calcul 2 6 4 3 3" xfId="17500"/>
    <cellStyle name="Calcul 2 6 4 3 4" xfId="35737"/>
    <cellStyle name="Calcul 2 6 4 3 5" xfId="42473"/>
    <cellStyle name="Calcul 2 6 4 3 6" xfId="46354"/>
    <cellStyle name="Calcul 2 6 4 4" xfId="8136"/>
    <cellStyle name="Calcul 2 6 4 5" xfId="16400"/>
    <cellStyle name="Calcul 2 6 4 6" xfId="24154"/>
    <cellStyle name="Calcul 2 6 4 7" xfId="26612"/>
    <cellStyle name="Calcul 2 6 4 8" xfId="29485"/>
    <cellStyle name="Calcul 2 6 4 9" xfId="31426"/>
    <cellStyle name="Calcul 2 6 5" xfId="2244"/>
    <cellStyle name="Calcul 2 6 5 10" xfId="31794"/>
    <cellStyle name="Calcul 2 6 5 11" xfId="38535"/>
    <cellStyle name="Calcul 2 6 5 12" xfId="45540"/>
    <cellStyle name="Calcul 2 6 5 13" xfId="46355"/>
    <cellStyle name="Calcul 2 6 5 14" xfId="54422"/>
    <cellStyle name="Calcul 2 6 5 15" xfId="57037"/>
    <cellStyle name="Calcul 2 6 5 2" xfId="4454"/>
    <cellStyle name="Calcul 2 6 5 2 2" xfId="10693"/>
    <cellStyle name="Calcul 2 6 5 2 3" xfId="18832"/>
    <cellStyle name="Calcul 2 6 5 2 4" xfId="33983"/>
    <cellStyle name="Calcul 2 6 5 2 5" xfId="40724"/>
    <cellStyle name="Calcul 2 6 5 2 6" xfId="46356"/>
    <cellStyle name="Calcul 2 6 5 3" xfId="6583"/>
    <cellStyle name="Calcul 2 6 5 3 2" xfId="12810"/>
    <cellStyle name="Calcul 2 6 5 3 3" xfId="20293"/>
    <cellStyle name="Calcul 2 6 5 3 4" xfId="36105"/>
    <cellStyle name="Calcul 2 6 5 3 5" xfId="42841"/>
    <cellStyle name="Calcul 2 6 5 3 6" xfId="46357"/>
    <cellStyle name="Calcul 2 6 5 4" xfId="8504"/>
    <cellStyle name="Calcul 2 6 5 5" xfId="14616"/>
    <cellStyle name="Calcul 2 6 5 6" xfId="16768"/>
    <cellStyle name="Calcul 2 6 5 7" xfId="24522"/>
    <cellStyle name="Calcul 2 6 5 8" xfId="26980"/>
    <cellStyle name="Calcul 2 6 5 9" xfId="29853"/>
    <cellStyle name="Calcul 2 6 6" xfId="3215"/>
    <cellStyle name="Calcul 2 6 6 10" xfId="39503"/>
    <cellStyle name="Calcul 2 6 6 11" xfId="44319"/>
    <cellStyle name="Calcul 2 6 6 12" xfId="46358"/>
    <cellStyle name="Calcul 2 6 6 13" xfId="53201"/>
    <cellStyle name="Calcul 2 6 6 14" xfId="55813"/>
    <cellStyle name="Calcul 2 6 6 2" xfId="5359"/>
    <cellStyle name="Calcul 2 6 6 2 2" xfId="11589"/>
    <cellStyle name="Calcul 2 6 6 2 3" xfId="18305"/>
    <cellStyle name="Calcul 2 6 6 2 4" xfId="34881"/>
    <cellStyle name="Calcul 2 6 6 2 5" xfId="41620"/>
    <cellStyle name="Calcul 2 6 6 2 6" xfId="46359"/>
    <cellStyle name="Calcul 2 6 6 3" xfId="9472"/>
    <cellStyle name="Calcul 2 6 6 4" xfId="13685"/>
    <cellStyle name="Calcul 2 6 6 5" xfId="15547"/>
    <cellStyle name="Calcul 2 6 6 6" xfId="23301"/>
    <cellStyle name="Calcul 2 6 6 7" xfId="25759"/>
    <cellStyle name="Calcul 2 6 6 8" xfId="28632"/>
    <cellStyle name="Calcul 2 6 6 9" xfId="32762"/>
    <cellStyle name="Calcul 2 6 7" xfId="2870"/>
    <cellStyle name="Calcul 2 6 7 2" xfId="9127"/>
    <cellStyle name="Calcul 2 6 7 3" xfId="18480"/>
    <cellStyle name="Calcul 2 6 7 4" xfId="32417"/>
    <cellStyle name="Calcul 2 6 7 5" xfId="39158"/>
    <cellStyle name="Calcul 2 6 7 6" xfId="46360"/>
    <cellStyle name="Calcul 2 6 8" xfId="4988"/>
    <cellStyle name="Calcul 2 6 8 2" xfId="11227"/>
    <cellStyle name="Calcul 2 6 8 3" xfId="18304"/>
    <cellStyle name="Calcul 2 6 8 4" xfId="34517"/>
    <cellStyle name="Calcul 2 6 8 5" xfId="41258"/>
    <cellStyle name="Calcul 2 6 8 6" xfId="46361"/>
    <cellStyle name="Calcul 2 6 9" xfId="7283"/>
    <cellStyle name="Calcul 2 7" xfId="879"/>
    <cellStyle name="Calcul 2 7 10" xfId="15186"/>
    <cellStyle name="Calcul 2 7 11" xfId="23051"/>
    <cellStyle name="Calcul 2 7 12" xfId="25437"/>
    <cellStyle name="Calcul 2 7 13" xfId="28271"/>
    <cellStyle name="Calcul 2 7 14" xfId="30559"/>
    <cellStyle name="Calcul 2 7 15" xfId="37337"/>
    <cellStyle name="Calcul 2 7 16" xfId="43958"/>
    <cellStyle name="Calcul 2 7 17" xfId="46362"/>
    <cellStyle name="Calcul 2 7 18" xfId="52840"/>
    <cellStyle name="Calcul 2 7 19" xfId="55450"/>
    <cellStyle name="Calcul 2 7 2" xfId="1151"/>
    <cellStyle name="Calcul 2 7 2 10" xfId="30746"/>
    <cellStyle name="Calcul 2 7 2 11" xfId="37516"/>
    <cellStyle name="Calcul 2 7 2 12" xfId="44521"/>
    <cellStyle name="Calcul 2 7 2 13" xfId="46363"/>
    <cellStyle name="Calcul 2 7 2 14" xfId="53403"/>
    <cellStyle name="Calcul 2 7 2 15" xfId="56018"/>
    <cellStyle name="Calcul 2 7 2 2" xfId="3417"/>
    <cellStyle name="Calcul 2 7 2 2 2" xfId="9674"/>
    <cellStyle name="Calcul 2 7 2 2 3" xfId="17737"/>
    <cellStyle name="Calcul 2 7 2 2 4" xfId="32964"/>
    <cellStyle name="Calcul 2 7 2 2 5" xfId="39705"/>
    <cellStyle name="Calcul 2 7 2 2 6" xfId="46364"/>
    <cellStyle name="Calcul 2 7 2 3" xfId="5564"/>
    <cellStyle name="Calcul 2 7 2 3 2" xfId="11791"/>
    <cellStyle name="Calcul 2 7 2 3 3" xfId="19794"/>
    <cellStyle name="Calcul 2 7 2 3 4" xfId="35086"/>
    <cellStyle name="Calcul 2 7 2 3 5" xfId="41822"/>
    <cellStyle name="Calcul 2 7 2 3 6" xfId="46365"/>
    <cellStyle name="Calcul 2 7 2 4" xfId="7485"/>
    <cellStyle name="Calcul 2 7 2 5" xfId="13887"/>
    <cellStyle name="Calcul 2 7 2 6" xfId="15749"/>
    <cellStyle name="Calcul 2 7 2 7" xfId="23503"/>
    <cellStyle name="Calcul 2 7 2 8" xfId="25961"/>
    <cellStyle name="Calcul 2 7 2 9" xfId="28834"/>
    <cellStyle name="Calcul 2 7 3" xfId="1658"/>
    <cellStyle name="Calcul 2 7 3 10" xfId="31212"/>
    <cellStyle name="Calcul 2 7 3 11" xfId="37953"/>
    <cellStyle name="Calcul 2 7 3 12" xfId="44958"/>
    <cellStyle name="Calcul 2 7 3 13" xfId="46366"/>
    <cellStyle name="Calcul 2 7 3 14" xfId="53840"/>
    <cellStyle name="Calcul 2 7 3 15" xfId="56455"/>
    <cellStyle name="Calcul 2 7 3 2" xfId="3872"/>
    <cellStyle name="Calcul 2 7 3 2 2" xfId="10111"/>
    <cellStyle name="Calcul 2 7 3 2 3" xfId="19216"/>
    <cellStyle name="Calcul 2 7 3 2 4" xfId="33401"/>
    <cellStyle name="Calcul 2 7 3 2 5" xfId="40142"/>
    <cellStyle name="Calcul 2 7 3 2 6" xfId="46367"/>
    <cellStyle name="Calcul 2 7 3 3" xfId="6001"/>
    <cellStyle name="Calcul 2 7 3 3 2" xfId="12228"/>
    <cellStyle name="Calcul 2 7 3 3 3" xfId="18714"/>
    <cellStyle name="Calcul 2 7 3 3 4" xfId="35523"/>
    <cellStyle name="Calcul 2 7 3 3 5" xfId="42259"/>
    <cellStyle name="Calcul 2 7 3 3 6" xfId="46368"/>
    <cellStyle name="Calcul 2 7 3 4" xfId="7922"/>
    <cellStyle name="Calcul 2 7 3 5" xfId="14324"/>
    <cellStyle name="Calcul 2 7 3 6" xfId="16186"/>
    <cellStyle name="Calcul 2 7 3 7" xfId="23940"/>
    <cellStyle name="Calcul 2 7 3 8" xfId="26398"/>
    <cellStyle name="Calcul 2 7 3 9" xfId="29271"/>
    <cellStyle name="Calcul 2 7 4" xfId="1875"/>
    <cellStyle name="Calcul 2 7 4 10" xfId="38168"/>
    <cellStyle name="Calcul 2 7 4 11" xfId="45173"/>
    <cellStyle name="Calcul 2 7 4 12" xfId="46369"/>
    <cellStyle name="Calcul 2 7 4 13" xfId="54055"/>
    <cellStyle name="Calcul 2 7 4 14" xfId="56670"/>
    <cellStyle name="Calcul 2 7 4 2" xfId="4087"/>
    <cellStyle name="Calcul 2 7 4 2 2" xfId="10326"/>
    <cellStyle name="Calcul 2 7 4 2 3" xfId="19301"/>
    <cellStyle name="Calcul 2 7 4 2 4" xfId="33616"/>
    <cellStyle name="Calcul 2 7 4 2 5" xfId="40357"/>
    <cellStyle name="Calcul 2 7 4 2 6" xfId="46370"/>
    <cellStyle name="Calcul 2 7 4 3" xfId="6216"/>
    <cellStyle name="Calcul 2 7 4 3 2" xfId="12443"/>
    <cellStyle name="Calcul 2 7 4 3 3" xfId="17499"/>
    <cellStyle name="Calcul 2 7 4 3 4" xfId="35738"/>
    <cellStyle name="Calcul 2 7 4 3 5" xfId="42474"/>
    <cellStyle name="Calcul 2 7 4 3 6" xfId="46371"/>
    <cellStyle name="Calcul 2 7 4 4" xfId="8137"/>
    <cellStyle name="Calcul 2 7 4 5" xfId="16401"/>
    <cellStyle name="Calcul 2 7 4 6" xfId="24155"/>
    <cellStyle name="Calcul 2 7 4 7" xfId="26613"/>
    <cellStyle name="Calcul 2 7 4 8" xfId="29486"/>
    <cellStyle name="Calcul 2 7 4 9" xfId="31427"/>
    <cellStyle name="Calcul 2 7 5" xfId="2230"/>
    <cellStyle name="Calcul 2 7 5 10" xfId="31780"/>
    <cellStyle name="Calcul 2 7 5 11" xfId="38521"/>
    <cellStyle name="Calcul 2 7 5 12" xfId="45526"/>
    <cellStyle name="Calcul 2 7 5 13" xfId="46372"/>
    <cellStyle name="Calcul 2 7 5 14" xfId="54408"/>
    <cellStyle name="Calcul 2 7 5 15" xfId="57023"/>
    <cellStyle name="Calcul 2 7 5 2" xfId="4440"/>
    <cellStyle name="Calcul 2 7 5 2 2" xfId="10679"/>
    <cellStyle name="Calcul 2 7 5 2 3" xfId="19473"/>
    <cellStyle name="Calcul 2 7 5 2 4" xfId="33969"/>
    <cellStyle name="Calcul 2 7 5 2 5" xfId="40710"/>
    <cellStyle name="Calcul 2 7 5 2 6" xfId="46373"/>
    <cellStyle name="Calcul 2 7 5 3" xfId="6569"/>
    <cellStyle name="Calcul 2 7 5 3 2" xfId="12796"/>
    <cellStyle name="Calcul 2 7 5 3 3" xfId="20283"/>
    <cellStyle name="Calcul 2 7 5 3 4" xfId="36091"/>
    <cellStyle name="Calcul 2 7 5 3 5" xfId="42827"/>
    <cellStyle name="Calcul 2 7 5 3 6" xfId="46374"/>
    <cellStyle name="Calcul 2 7 5 4" xfId="8490"/>
    <cellStyle name="Calcul 2 7 5 5" xfId="14602"/>
    <cellStyle name="Calcul 2 7 5 6" xfId="16754"/>
    <cellStyle name="Calcul 2 7 5 7" xfId="24508"/>
    <cellStyle name="Calcul 2 7 5 8" xfId="26966"/>
    <cellStyle name="Calcul 2 7 5 9" xfId="29839"/>
    <cellStyle name="Calcul 2 7 6" xfId="3238"/>
    <cellStyle name="Calcul 2 7 6 10" xfId="39526"/>
    <cellStyle name="Calcul 2 7 6 11" xfId="44342"/>
    <cellStyle name="Calcul 2 7 6 12" xfId="46375"/>
    <cellStyle name="Calcul 2 7 6 13" xfId="53224"/>
    <cellStyle name="Calcul 2 7 6 14" xfId="55836"/>
    <cellStyle name="Calcul 2 7 6 2" xfId="5382"/>
    <cellStyle name="Calcul 2 7 6 2 2" xfId="11612"/>
    <cellStyle name="Calcul 2 7 6 2 3" xfId="17855"/>
    <cellStyle name="Calcul 2 7 6 2 4" xfId="34904"/>
    <cellStyle name="Calcul 2 7 6 2 5" xfId="41643"/>
    <cellStyle name="Calcul 2 7 6 2 6" xfId="46376"/>
    <cellStyle name="Calcul 2 7 6 3" xfId="9495"/>
    <cellStyle name="Calcul 2 7 6 4" xfId="13708"/>
    <cellStyle name="Calcul 2 7 6 5" xfId="15570"/>
    <cellStyle name="Calcul 2 7 6 6" xfId="23324"/>
    <cellStyle name="Calcul 2 7 6 7" xfId="25782"/>
    <cellStyle name="Calcul 2 7 6 8" xfId="28655"/>
    <cellStyle name="Calcul 2 7 6 9" xfId="32785"/>
    <cellStyle name="Calcul 2 7 7" xfId="2893"/>
    <cellStyle name="Calcul 2 7 7 2" xfId="9150"/>
    <cellStyle name="Calcul 2 7 7 3" xfId="18214"/>
    <cellStyle name="Calcul 2 7 7 4" xfId="32440"/>
    <cellStyle name="Calcul 2 7 7 5" xfId="39181"/>
    <cellStyle name="Calcul 2 7 7 6" xfId="46377"/>
    <cellStyle name="Calcul 2 7 8" xfId="4989"/>
    <cellStyle name="Calcul 2 7 8 2" xfId="11228"/>
    <cellStyle name="Calcul 2 7 8 3" xfId="19891"/>
    <cellStyle name="Calcul 2 7 8 4" xfId="34518"/>
    <cellStyle name="Calcul 2 7 8 5" xfId="41259"/>
    <cellStyle name="Calcul 2 7 8 6" xfId="46378"/>
    <cellStyle name="Calcul 2 7 9" xfId="7306"/>
    <cellStyle name="Calcul 2 8" xfId="832"/>
    <cellStyle name="Calcul 2 8 10" xfId="15187"/>
    <cellStyle name="Calcul 2 8 11" xfId="23004"/>
    <cellStyle name="Calcul 2 8 12" xfId="25390"/>
    <cellStyle name="Calcul 2 8 13" xfId="28272"/>
    <cellStyle name="Calcul 2 8 14" xfId="30512"/>
    <cellStyle name="Calcul 2 8 15" xfId="37290"/>
    <cellStyle name="Calcul 2 8 16" xfId="43959"/>
    <cellStyle name="Calcul 2 8 17" xfId="46379"/>
    <cellStyle name="Calcul 2 8 18" xfId="52841"/>
    <cellStyle name="Calcul 2 8 19" xfId="55451"/>
    <cellStyle name="Calcul 2 8 2" xfId="1152"/>
    <cellStyle name="Calcul 2 8 2 10" xfId="30747"/>
    <cellStyle name="Calcul 2 8 2 11" xfId="37517"/>
    <cellStyle name="Calcul 2 8 2 12" xfId="44522"/>
    <cellStyle name="Calcul 2 8 2 13" xfId="46380"/>
    <cellStyle name="Calcul 2 8 2 14" xfId="53404"/>
    <cellStyle name="Calcul 2 8 2 15" xfId="56019"/>
    <cellStyle name="Calcul 2 8 2 2" xfId="3418"/>
    <cellStyle name="Calcul 2 8 2 2 2" xfId="9675"/>
    <cellStyle name="Calcul 2 8 2 2 3" xfId="19505"/>
    <cellStyle name="Calcul 2 8 2 2 4" xfId="32965"/>
    <cellStyle name="Calcul 2 8 2 2 5" xfId="39706"/>
    <cellStyle name="Calcul 2 8 2 2 6" xfId="46381"/>
    <cellStyle name="Calcul 2 8 2 3" xfId="5565"/>
    <cellStyle name="Calcul 2 8 2 3 2" xfId="11792"/>
    <cellStyle name="Calcul 2 8 2 3 3" xfId="18941"/>
    <cellStyle name="Calcul 2 8 2 3 4" xfId="35087"/>
    <cellStyle name="Calcul 2 8 2 3 5" xfId="41823"/>
    <cellStyle name="Calcul 2 8 2 3 6" xfId="46382"/>
    <cellStyle name="Calcul 2 8 2 4" xfId="7486"/>
    <cellStyle name="Calcul 2 8 2 5" xfId="13888"/>
    <cellStyle name="Calcul 2 8 2 6" xfId="15750"/>
    <cellStyle name="Calcul 2 8 2 7" xfId="23504"/>
    <cellStyle name="Calcul 2 8 2 8" xfId="25962"/>
    <cellStyle name="Calcul 2 8 2 9" xfId="28835"/>
    <cellStyle name="Calcul 2 8 3" xfId="1611"/>
    <cellStyle name="Calcul 2 8 3 10" xfId="31165"/>
    <cellStyle name="Calcul 2 8 3 11" xfId="37906"/>
    <cellStyle name="Calcul 2 8 3 12" xfId="44911"/>
    <cellStyle name="Calcul 2 8 3 13" xfId="46383"/>
    <cellStyle name="Calcul 2 8 3 14" xfId="53793"/>
    <cellStyle name="Calcul 2 8 3 15" xfId="56408"/>
    <cellStyle name="Calcul 2 8 3 2" xfId="3825"/>
    <cellStyle name="Calcul 2 8 3 2 2" xfId="10064"/>
    <cellStyle name="Calcul 2 8 3 2 3" xfId="18195"/>
    <cellStyle name="Calcul 2 8 3 2 4" xfId="33354"/>
    <cellStyle name="Calcul 2 8 3 2 5" xfId="40095"/>
    <cellStyle name="Calcul 2 8 3 2 6" xfId="46384"/>
    <cellStyle name="Calcul 2 8 3 3" xfId="5954"/>
    <cellStyle name="Calcul 2 8 3 3 2" xfId="12181"/>
    <cellStyle name="Calcul 2 8 3 3 3" xfId="19919"/>
    <cellStyle name="Calcul 2 8 3 3 4" xfId="35476"/>
    <cellStyle name="Calcul 2 8 3 3 5" xfId="42212"/>
    <cellStyle name="Calcul 2 8 3 3 6" xfId="46385"/>
    <cellStyle name="Calcul 2 8 3 4" xfId="7875"/>
    <cellStyle name="Calcul 2 8 3 5" xfId="14277"/>
    <cellStyle name="Calcul 2 8 3 6" xfId="16139"/>
    <cellStyle name="Calcul 2 8 3 7" xfId="23893"/>
    <cellStyle name="Calcul 2 8 3 8" xfId="26351"/>
    <cellStyle name="Calcul 2 8 3 9" xfId="29224"/>
    <cellStyle name="Calcul 2 8 4" xfId="1876"/>
    <cellStyle name="Calcul 2 8 4 10" xfId="38169"/>
    <cellStyle name="Calcul 2 8 4 11" xfId="45174"/>
    <cellStyle name="Calcul 2 8 4 12" xfId="46386"/>
    <cellStyle name="Calcul 2 8 4 13" xfId="54056"/>
    <cellStyle name="Calcul 2 8 4 14" xfId="56671"/>
    <cellStyle name="Calcul 2 8 4 2" xfId="4088"/>
    <cellStyle name="Calcul 2 8 4 2 2" xfId="10327"/>
    <cellStyle name="Calcul 2 8 4 2 3" xfId="18375"/>
    <cellStyle name="Calcul 2 8 4 2 4" xfId="33617"/>
    <cellStyle name="Calcul 2 8 4 2 5" xfId="40358"/>
    <cellStyle name="Calcul 2 8 4 2 6" xfId="46387"/>
    <cellStyle name="Calcul 2 8 4 3" xfId="6217"/>
    <cellStyle name="Calcul 2 8 4 3 2" xfId="12444"/>
    <cellStyle name="Calcul 2 8 4 3 3" xfId="17498"/>
    <cellStyle name="Calcul 2 8 4 3 4" xfId="35739"/>
    <cellStyle name="Calcul 2 8 4 3 5" xfId="42475"/>
    <cellStyle name="Calcul 2 8 4 3 6" xfId="46388"/>
    <cellStyle name="Calcul 2 8 4 4" xfId="8138"/>
    <cellStyle name="Calcul 2 8 4 5" xfId="16402"/>
    <cellStyle name="Calcul 2 8 4 6" xfId="24156"/>
    <cellStyle name="Calcul 2 8 4 7" xfId="26614"/>
    <cellStyle name="Calcul 2 8 4 8" xfId="29487"/>
    <cellStyle name="Calcul 2 8 4 9" xfId="31428"/>
    <cellStyle name="Calcul 2 8 5" xfId="2267"/>
    <cellStyle name="Calcul 2 8 5 10" xfId="31817"/>
    <cellStyle name="Calcul 2 8 5 11" xfId="38558"/>
    <cellStyle name="Calcul 2 8 5 12" xfId="45563"/>
    <cellStyle name="Calcul 2 8 5 13" xfId="46389"/>
    <cellStyle name="Calcul 2 8 5 14" xfId="54445"/>
    <cellStyle name="Calcul 2 8 5 15" xfId="57060"/>
    <cellStyle name="Calcul 2 8 5 2" xfId="4477"/>
    <cellStyle name="Calcul 2 8 5 2 2" xfId="10716"/>
    <cellStyle name="Calcul 2 8 5 2 3" xfId="18923"/>
    <cellStyle name="Calcul 2 8 5 2 4" xfId="34006"/>
    <cellStyle name="Calcul 2 8 5 2 5" xfId="40747"/>
    <cellStyle name="Calcul 2 8 5 2 6" xfId="46390"/>
    <cellStyle name="Calcul 2 8 5 3" xfId="6606"/>
    <cellStyle name="Calcul 2 8 5 3 2" xfId="12833"/>
    <cellStyle name="Calcul 2 8 5 3 3" xfId="20312"/>
    <cellStyle name="Calcul 2 8 5 3 4" xfId="36128"/>
    <cellStyle name="Calcul 2 8 5 3 5" xfId="42864"/>
    <cellStyle name="Calcul 2 8 5 3 6" xfId="46391"/>
    <cellStyle name="Calcul 2 8 5 4" xfId="8527"/>
    <cellStyle name="Calcul 2 8 5 5" xfId="14639"/>
    <cellStyle name="Calcul 2 8 5 6" xfId="16791"/>
    <cellStyle name="Calcul 2 8 5 7" xfId="24545"/>
    <cellStyle name="Calcul 2 8 5 8" xfId="27003"/>
    <cellStyle name="Calcul 2 8 5 9" xfId="29876"/>
    <cellStyle name="Calcul 2 8 6" xfId="3191"/>
    <cellStyle name="Calcul 2 8 6 10" xfId="39479"/>
    <cellStyle name="Calcul 2 8 6 11" xfId="44295"/>
    <cellStyle name="Calcul 2 8 6 12" xfId="46392"/>
    <cellStyle name="Calcul 2 8 6 13" xfId="53177"/>
    <cellStyle name="Calcul 2 8 6 14" xfId="55789"/>
    <cellStyle name="Calcul 2 8 6 2" xfId="5335"/>
    <cellStyle name="Calcul 2 8 6 2 2" xfId="11565"/>
    <cellStyle name="Calcul 2 8 6 2 3" xfId="17700"/>
    <cellStyle name="Calcul 2 8 6 2 4" xfId="34857"/>
    <cellStyle name="Calcul 2 8 6 2 5" xfId="41596"/>
    <cellStyle name="Calcul 2 8 6 2 6" xfId="46393"/>
    <cellStyle name="Calcul 2 8 6 3" xfId="9448"/>
    <cellStyle name="Calcul 2 8 6 4" xfId="13661"/>
    <cellStyle name="Calcul 2 8 6 5" xfId="15523"/>
    <cellStyle name="Calcul 2 8 6 6" xfId="23277"/>
    <cellStyle name="Calcul 2 8 6 7" xfId="25735"/>
    <cellStyle name="Calcul 2 8 6 8" xfId="28608"/>
    <cellStyle name="Calcul 2 8 6 9" xfId="32738"/>
    <cellStyle name="Calcul 2 8 7" xfId="2846"/>
    <cellStyle name="Calcul 2 8 7 2" xfId="9103"/>
    <cellStyle name="Calcul 2 8 7 3" xfId="17941"/>
    <cellStyle name="Calcul 2 8 7 4" xfId="32393"/>
    <cellStyle name="Calcul 2 8 7 5" xfId="39134"/>
    <cellStyle name="Calcul 2 8 7 6" xfId="46394"/>
    <cellStyle name="Calcul 2 8 8" xfId="4990"/>
    <cellStyle name="Calcul 2 8 8 2" xfId="11229"/>
    <cellStyle name="Calcul 2 8 8 3" xfId="19034"/>
    <cellStyle name="Calcul 2 8 8 4" xfId="34519"/>
    <cellStyle name="Calcul 2 8 8 5" xfId="41260"/>
    <cellStyle name="Calcul 2 8 8 6" xfId="46395"/>
    <cellStyle name="Calcul 2 8 9" xfId="7259"/>
    <cellStyle name="Calcul 2 9" xfId="890"/>
    <cellStyle name="Calcul 2 9 10" xfId="15188"/>
    <cellStyle name="Calcul 2 9 11" xfId="23062"/>
    <cellStyle name="Calcul 2 9 12" xfId="25448"/>
    <cellStyle name="Calcul 2 9 13" xfId="28273"/>
    <cellStyle name="Calcul 2 9 14" xfId="30570"/>
    <cellStyle name="Calcul 2 9 15" xfId="37348"/>
    <cellStyle name="Calcul 2 9 16" xfId="43960"/>
    <cellStyle name="Calcul 2 9 17" xfId="46396"/>
    <cellStyle name="Calcul 2 9 18" xfId="52842"/>
    <cellStyle name="Calcul 2 9 19" xfId="55452"/>
    <cellStyle name="Calcul 2 9 2" xfId="1153"/>
    <cellStyle name="Calcul 2 9 2 10" xfId="30748"/>
    <cellStyle name="Calcul 2 9 2 11" xfId="37518"/>
    <cellStyle name="Calcul 2 9 2 12" xfId="44523"/>
    <cellStyle name="Calcul 2 9 2 13" xfId="46397"/>
    <cellStyle name="Calcul 2 9 2 14" xfId="53405"/>
    <cellStyle name="Calcul 2 9 2 15" xfId="56020"/>
    <cellStyle name="Calcul 2 9 2 2" xfId="3419"/>
    <cellStyle name="Calcul 2 9 2 2 2" xfId="9676"/>
    <cellStyle name="Calcul 2 9 2 2 3" xfId="18497"/>
    <cellStyle name="Calcul 2 9 2 2 4" xfId="32966"/>
    <cellStyle name="Calcul 2 9 2 2 5" xfId="39707"/>
    <cellStyle name="Calcul 2 9 2 2 6" xfId="46398"/>
    <cellStyle name="Calcul 2 9 2 3" xfId="5566"/>
    <cellStyle name="Calcul 2 9 2 3 2" xfId="11793"/>
    <cellStyle name="Calcul 2 9 2 3 3" xfId="18003"/>
    <cellStyle name="Calcul 2 9 2 3 4" xfId="35088"/>
    <cellStyle name="Calcul 2 9 2 3 5" xfId="41824"/>
    <cellStyle name="Calcul 2 9 2 3 6" xfId="46399"/>
    <cellStyle name="Calcul 2 9 2 4" xfId="7487"/>
    <cellStyle name="Calcul 2 9 2 5" xfId="13889"/>
    <cellStyle name="Calcul 2 9 2 6" xfId="15751"/>
    <cellStyle name="Calcul 2 9 2 7" xfId="23505"/>
    <cellStyle name="Calcul 2 9 2 8" xfId="25963"/>
    <cellStyle name="Calcul 2 9 2 9" xfId="28836"/>
    <cellStyle name="Calcul 2 9 3" xfId="1669"/>
    <cellStyle name="Calcul 2 9 3 10" xfId="31223"/>
    <cellStyle name="Calcul 2 9 3 11" xfId="37964"/>
    <cellStyle name="Calcul 2 9 3 12" xfId="44969"/>
    <cellStyle name="Calcul 2 9 3 13" xfId="46400"/>
    <cellStyle name="Calcul 2 9 3 14" xfId="53851"/>
    <cellStyle name="Calcul 2 9 3 15" xfId="56466"/>
    <cellStyle name="Calcul 2 9 3 2" xfId="3883"/>
    <cellStyle name="Calcul 2 9 3 2 2" xfId="10122"/>
    <cellStyle name="Calcul 2 9 3 2 3" xfId="17675"/>
    <cellStyle name="Calcul 2 9 3 2 4" xfId="33412"/>
    <cellStyle name="Calcul 2 9 3 2 5" xfId="40153"/>
    <cellStyle name="Calcul 2 9 3 2 6" xfId="46401"/>
    <cellStyle name="Calcul 2 9 3 3" xfId="6012"/>
    <cellStyle name="Calcul 2 9 3 3 2" xfId="12239"/>
    <cellStyle name="Calcul 2 9 3 3 3" xfId="18782"/>
    <cellStyle name="Calcul 2 9 3 3 4" xfId="35534"/>
    <cellStyle name="Calcul 2 9 3 3 5" xfId="42270"/>
    <cellStyle name="Calcul 2 9 3 3 6" xfId="46402"/>
    <cellStyle name="Calcul 2 9 3 4" xfId="7933"/>
    <cellStyle name="Calcul 2 9 3 5" xfId="14335"/>
    <cellStyle name="Calcul 2 9 3 6" xfId="16197"/>
    <cellStyle name="Calcul 2 9 3 7" xfId="23951"/>
    <cellStyle name="Calcul 2 9 3 8" xfId="26409"/>
    <cellStyle name="Calcul 2 9 3 9" xfId="29282"/>
    <cellStyle name="Calcul 2 9 4" xfId="1877"/>
    <cellStyle name="Calcul 2 9 4 10" xfId="38170"/>
    <cellStyle name="Calcul 2 9 4 11" xfId="45175"/>
    <cellStyle name="Calcul 2 9 4 12" xfId="46403"/>
    <cellStyle name="Calcul 2 9 4 13" xfId="54057"/>
    <cellStyle name="Calcul 2 9 4 14" xfId="56672"/>
    <cellStyle name="Calcul 2 9 4 2" xfId="4089"/>
    <cellStyle name="Calcul 2 9 4 2 2" xfId="10328"/>
    <cellStyle name="Calcul 2 9 4 2 3" xfId="20254"/>
    <cellStyle name="Calcul 2 9 4 2 4" xfId="33618"/>
    <cellStyle name="Calcul 2 9 4 2 5" xfId="40359"/>
    <cellStyle name="Calcul 2 9 4 2 6" xfId="46404"/>
    <cellStyle name="Calcul 2 9 4 3" xfId="6218"/>
    <cellStyle name="Calcul 2 9 4 3 2" xfId="12445"/>
    <cellStyle name="Calcul 2 9 4 3 3" xfId="17497"/>
    <cellStyle name="Calcul 2 9 4 3 4" xfId="35740"/>
    <cellStyle name="Calcul 2 9 4 3 5" xfId="42476"/>
    <cellStyle name="Calcul 2 9 4 3 6" xfId="46405"/>
    <cellStyle name="Calcul 2 9 4 4" xfId="8139"/>
    <cellStyle name="Calcul 2 9 4 5" xfId="16403"/>
    <cellStyle name="Calcul 2 9 4 6" xfId="24157"/>
    <cellStyle name="Calcul 2 9 4 7" xfId="26615"/>
    <cellStyle name="Calcul 2 9 4 8" xfId="29488"/>
    <cellStyle name="Calcul 2 9 4 9" xfId="31429"/>
    <cellStyle name="Calcul 2 9 5" xfId="2222"/>
    <cellStyle name="Calcul 2 9 5 10" xfId="31772"/>
    <cellStyle name="Calcul 2 9 5 11" xfId="38513"/>
    <cellStyle name="Calcul 2 9 5 12" xfId="45518"/>
    <cellStyle name="Calcul 2 9 5 13" xfId="46406"/>
    <cellStyle name="Calcul 2 9 5 14" xfId="54400"/>
    <cellStyle name="Calcul 2 9 5 15" xfId="57015"/>
    <cellStyle name="Calcul 2 9 5 2" xfId="4432"/>
    <cellStyle name="Calcul 2 9 5 2 2" xfId="10671"/>
    <cellStyle name="Calcul 2 9 5 2 3" xfId="18180"/>
    <cellStyle name="Calcul 2 9 5 2 4" xfId="33961"/>
    <cellStyle name="Calcul 2 9 5 2 5" xfId="40702"/>
    <cellStyle name="Calcul 2 9 5 2 6" xfId="46407"/>
    <cellStyle name="Calcul 2 9 5 3" xfId="6561"/>
    <cellStyle name="Calcul 2 9 5 3 2" xfId="12788"/>
    <cellStyle name="Calcul 2 9 5 3 3" xfId="20278"/>
    <cellStyle name="Calcul 2 9 5 3 4" xfId="36083"/>
    <cellStyle name="Calcul 2 9 5 3 5" xfId="42819"/>
    <cellStyle name="Calcul 2 9 5 3 6" xfId="46408"/>
    <cellStyle name="Calcul 2 9 5 4" xfId="8482"/>
    <cellStyle name="Calcul 2 9 5 5" xfId="14594"/>
    <cellStyle name="Calcul 2 9 5 6" xfId="16746"/>
    <cellStyle name="Calcul 2 9 5 7" xfId="24500"/>
    <cellStyle name="Calcul 2 9 5 8" xfId="26958"/>
    <cellStyle name="Calcul 2 9 5 9" xfId="29831"/>
    <cellStyle name="Calcul 2 9 6" xfId="3249"/>
    <cellStyle name="Calcul 2 9 6 10" xfId="39537"/>
    <cellStyle name="Calcul 2 9 6 11" xfId="44353"/>
    <cellStyle name="Calcul 2 9 6 12" xfId="46409"/>
    <cellStyle name="Calcul 2 9 6 13" xfId="53235"/>
    <cellStyle name="Calcul 2 9 6 14" xfId="55847"/>
    <cellStyle name="Calcul 2 9 6 2" xfId="5393"/>
    <cellStyle name="Calcul 2 9 6 2 2" xfId="11623"/>
    <cellStyle name="Calcul 2 9 6 2 3" xfId="18149"/>
    <cellStyle name="Calcul 2 9 6 2 4" xfId="34915"/>
    <cellStyle name="Calcul 2 9 6 2 5" xfId="41654"/>
    <cellStyle name="Calcul 2 9 6 2 6" xfId="46410"/>
    <cellStyle name="Calcul 2 9 6 3" xfId="9506"/>
    <cellStyle name="Calcul 2 9 6 4" xfId="13719"/>
    <cellStyle name="Calcul 2 9 6 5" xfId="15581"/>
    <cellStyle name="Calcul 2 9 6 6" xfId="23335"/>
    <cellStyle name="Calcul 2 9 6 7" xfId="25793"/>
    <cellStyle name="Calcul 2 9 6 8" xfId="28666"/>
    <cellStyle name="Calcul 2 9 6 9" xfId="32796"/>
    <cellStyle name="Calcul 2 9 7" xfId="2904"/>
    <cellStyle name="Calcul 2 9 7 2" xfId="9161"/>
    <cellStyle name="Calcul 2 9 7 3" xfId="19510"/>
    <cellStyle name="Calcul 2 9 7 4" xfId="32451"/>
    <cellStyle name="Calcul 2 9 7 5" xfId="39192"/>
    <cellStyle name="Calcul 2 9 7 6" xfId="46411"/>
    <cellStyle name="Calcul 2 9 8" xfId="4991"/>
    <cellStyle name="Calcul 2 9 8 2" xfId="11230"/>
    <cellStyle name="Calcul 2 9 8 3" xfId="18103"/>
    <cellStyle name="Calcul 2 9 8 4" xfId="34520"/>
    <cellStyle name="Calcul 2 9 8 5" xfId="41261"/>
    <cellStyle name="Calcul 2 9 8 6" xfId="46412"/>
    <cellStyle name="Calcul 2 9 9" xfId="7317"/>
    <cellStyle name="Calcul 20" xfId="2573"/>
    <cellStyle name="Calcul 20 10" xfId="32122"/>
    <cellStyle name="Calcul 20 11" xfId="38863"/>
    <cellStyle name="Calcul 20 12" xfId="45868"/>
    <cellStyle name="Calcul 20 13" xfId="46413"/>
    <cellStyle name="Calcul 20 14" xfId="54750"/>
    <cellStyle name="Calcul 20 15" xfId="57365"/>
    <cellStyle name="Calcul 20 2" xfId="4770"/>
    <cellStyle name="Calcul 20 2 2" xfId="11009"/>
    <cellStyle name="Calcul 20 2 3" xfId="18169"/>
    <cellStyle name="Calcul 20 2 4" xfId="34299"/>
    <cellStyle name="Calcul 20 2 5" xfId="41040"/>
    <cellStyle name="Calcul 20 2 6" xfId="46414"/>
    <cellStyle name="Calcul 20 3" xfId="6911"/>
    <cellStyle name="Calcul 20 3 2" xfId="13138"/>
    <cellStyle name="Calcul 20 3 3" xfId="20492"/>
    <cellStyle name="Calcul 20 3 4" xfId="36433"/>
    <cellStyle name="Calcul 20 3 5" xfId="43169"/>
    <cellStyle name="Calcul 20 3 6" xfId="46415"/>
    <cellStyle name="Calcul 20 4" xfId="8832"/>
    <cellStyle name="Calcul 20 5" xfId="14944"/>
    <cellStyle name="Calcul 20 6" xfId="17096"/>
    <cellStyle name="Calcul 20 7" xfId="24850"/>
    <cellStyle name="Calcul 20 8" xfId="27308"/>
    <cellStyle name="Calcul 20 9" xfId="30181"/>
    <cellStyle name="Calcul 21" xfId="2507"/>
    <cellStyle name="Calcul 21 10" xfId="32056"/>
    <cellStyle name="Calcul 21 11" xfId="38797"/>
    <cellStyle name="Calcul 21 12" xfId="45802"/>
    <cellStyle name="Calcul 21 13" xfId="46416"/>
    <cellStyle name="Calcul 21 14" xfId="54684"/>
    <cellStyle name="Calcul 21 15" xfId="57299"/>
    <cellStyle name="Calcul 21 2" xfId="4709"/>
    <cellStyle name="Calcul 21 2 2" xfId="10948"/>
    <cellStyle name="Calcul 21 2 3" xfId="17682"/>
    <cellStyle name="Calcul 21 2 4" xfId="34238"/>
    <cellStyle name="Calcul 21 2 5" xfId="40979"/>
    <cellStyle name="Calcul 21 2 6" xfId="46417"/>
    <cellStyle name="Calcul 21 3" xfId="6845"/>
    <cellStyle name="Calcul 21 3 2" xfId="13072"/>
    <cellStyle name="Calcul 21 3 3" xfId="20458"/>
    <cellStyle name="Calcul 21 3 4" xfId="36367"/>
    <cellStyle name="Calcul 21 3 5" xfId="43103"/>
    <cellStyle name="Calcul 21 3 6" xfId="46418"/>
    <cellStyle name="Calcul 21 4" xfId="8766"/>
    <cellStyle name="Calcul 21 5" xfId="14878"/>
    <cellStyle name="Calcul 21 6" xfId="17030"/>
    <cellStyle name="Calcul 21 7" xfId="24784"/>
    <cellStyle name="Calcul 21 8" xfId="27242"/>
    <cellStyle name="Calcul 21 9" xfId="30115"/>
    <cellStyle name="Calcul 22" xfId="2602"/>
    <cellStyle name="Calcul 22 10" xfId="32151"/>
    <cellStyle name="Calcul 22 11" xfId="38892"/>
    <cellStyle name="Calcul 22 12" xfId="45897"/>
    <cellStyle name="Calcul 22 13" xfId="46419"/>
    <cellStyle name="Calcul 22 14" xfId="54779"/>
    <cellStyle name="Calcul 22 15" xfId="57394"/>
    <cellStyle name="Calcul 22 2" xfId="4799"/>
    <cellStyle name="Calcul 22 2 2" xfId="11038"/>
    <cellStyle name="Calcul 22 2 3" xfId="17989"/>
    <cellStyle name="Calcul 22 2 4" xfId="34328"/>
    <cellStyle name="Calcul 22 2 5" xfId="41069"/>
    <cellStyle name="Calcul 22 2 6" xfId="46420"/>
    <cellStyle name="Calcul 22 3" xfId="6940"/>
    <cellStyle name="Calcul 22 3 2" xfId="13167"/>
    <cellStyle name="Calcul 22 3 3" xfId="20513"/>
    <cellStyle name="Calcul 22 3 4" xfId="36462"/>
    <cellStyle name="Calcul 22 3 5" xfId="43198"/>
    <cellStyle name="Calcul 22 3 6" xfId="46421"/>
    <cellStyle name="Calcul 22 4" xfId="8861"/>
    <cellStyle name="Calcul 22 5" xfId="14973"/>
    <cellStyle name="Calcul 22 6" xfId="17125"/>
    <cellStyle name="Calcul 22 7" xfId="24879"/>
    <cellStyle name="Calcul 22 8" xfId="27337"/>
    <cellStyle name="Calcul 22 9" xfId="30210"/>
    <cellStyle name="Calcul 23" xfId="2495"/>
    <cellStyle name="Calcul 23 10" xfId="38785"/>
    <cellStyle name="Calcul 23 11" xfId="45790"/>
    <cellStyle name="Calcul 23 12" xfId="46422"/>
    <cellStyle name="Calcul 23 13" xfId="54672"/>
    <cellStyle name="Calcul 23 14" xfId="57287"/>
    <cellStyle name="Calcul 23 2" xfId="6833"/>
    <cellStyle name="Calcul 23 2 2" xfId="13060"/>
    <cellStyle name="Calcul 23 2 3" xfId="20446"/>
    <cellStyle name="Calcul 23 2 4" xfId="36355"/>
    <cellStyle name="Calcul 23 2 5" xfId="43091"/>
    <cellStyle name="Calcul 23 2 6" xfId="46423"/>
    <cellStyle name="Calcul 23 3" xfId="8754"/>
    <cellStyle name="Calcul 23 4" xfId="14866"/>
    <cellStyle name="Calcul 23 5" xfId="17018"/>
    <cellStyle name="Calcul 23 6" xfId="24772"/>
    <cellStyle name="Calcul 23 7" xfId="27230"/>
    <cellStyle name="Calcul 23 8" xfId="30103"/>
    <cellStyle name="Calcul 23 9" xfId="32044"/>
    <cellStyle name="Calcul 24" xfId="4929"/>
    <cellStyle name="Calcul 24 2" xfId="11168"/>
    <cellStyle name="Calcul 24 3" xfId="18454"/>
    <cellStyle name="Calcul 24 4" xfId="34458"/>
    <cellStyle name="Calcul 24 5" xfId="41199"/>
    <cellStyle name="Calcul 24 6" xfId="46424"/>
    <cellStyle name="Calcul 25" xfId="7135"/>
    <cellStyle name="Calcul 26" xfId="15126"/>
    <cellStyle name="Calcul 27" xfId="22885"/>
    <cellStyle name="Calcul 28" xfId="25271"/>
    <cellStyle name="Calcul 29" xfId="28211"/>
    <cellStyle name="Calcul 3" xfId="360"/>
    <cellStyle name="Calcul 3 10" xfId="1025"/>
    <cellStyle name="Calcul 3 10 10" xfId="30689"/>
    <cellStyle name="Calcul 3 10 11" xfId="37459"/>
    <cellStyle name="Calcul 3 10 12" xfId="44464"/>
    <cellStyle name="Calcul 3 10 13" xfId="46426"/>
    <cellStyle name="Calcul 3 10 14" xfId="53346"/>
    <cellStyle name="Calcul 3 10 15" xfId="55961"/>
    <cellStyle name="Calcul 3 10 2" xfId="3360"/>
    <cellStyle name="Calcul 3 10 2 2" xfId="9617"/>
    <cellStyle name="Calcul 3 10 2 3" xfId="17779"/>
    <cellStyle name="Calcul 3 10 2 4" xfId="32907"/>
    <cellStyle name="Calcul 3 10 2 5" xfId="39648"/>
    <cellStyle name="Calcul 3 10 2 6" xfId="46427"/>
    <cellStyle name="Calcul 3 10 3" xfId="5507"/>
    <cellStyle name="Calcul 3 10 3 2" xfId="11734"/>
    <cellStyle name="Calcul 3 10 3 3" xfId="20036"/>
    <cellStyle name="Calcul 3 10 3 4" xfId="35029"/>
    <cellStyle name="Calcul 3 10 3 5" xfId="41765"/>
    <cellStyle name="Calcul 3 10 3 6" xfId="46428"/>
    <cellStyle name="Calcul 3 10 4" xfId="7428"/>
    <cellStyle name="Calcul 3 10 5" xfId="13830"/>
    <cellStyle name="Calcul 3 10 6" xfId="15692"/>
    <cellStyle name="Calcul 3 10 7" xfId="23446"/>
    <cellStyle name="Calcul 3 10 8" xfId="25904"/>
    <cellStyle name="Calcul 3 10 9" xfId="28777"/>
    <cellStyle name="Calcul 3 11" xfId="1495"/>
    <cellStyle name="Calcul 3 11 10" xfId="31049"/>
    <cellStyle name="Calcul 3 11 11" xfId="37790"/>
    <cellStyle name="Calcul 3 11 12" xfId="44795"/>
    <cellStyle name="Calcul 3 11 13" xfId="46429"/>
    <cellStyle name="Calcul 3 11 14" xfId="53677"/>
    <cellStyle name="Calcul 3 11 15" xfId="56292"/>
    <cellStyle name="Calcul 3 11 2" xfId="3709"/>
    <cellStyle name="Calcul 3 11 2 2" xfId="9948"/>
    <cellStyle name="Calcul 3 11 2 3" xfId="18561"/>
    <cellStyle name="Calcul 3 11 2 4" xfId="33238"/>
    <cellStyle name="Calcul 3 11 2 5" xfId="39979"/>
    <cellStyle name="Calcul 3 11 2 6" xfId="46430"/>
    <cellStyle name="Calcul 3 11 3" xfId="5838"/>
    <cellStyle name="Calcul 3 11 3 2" xfId="12065"/>
    <cellStyle name="Calcul 3 11 3 3" xfId="19179"/>
    <cellStyle name="Calcul 3 11 3 4" xfId="35360"/>
    <cellStyle name="Calcul 3 11 3 5" xfId="42096"/>
    <cellStyle name="Calcul 3 11 3 6" xfId="46431"/>
    <cellStyle name="Calcul 3 11 4" xfId="7759"/>
    <cellStyle name="Calcul 3 11 5" xfId="14161"/>
    <cellStyle name="Calcul 3 11 6" xfId="16023"/>
    <cellStyle name="Calcul 3 11 7" xfId="23777"/>
    <cellStyle name="Calcul 3 11 8" xfId="26235"/>
    <cellStyle name="Calcul 3 11 9" xfId="29108"/>
    <cellStyle name="Calcul 3 12" xfId="1818"/>
    <cellStyle name="Calcul 3 12 10" xfId="38111"/>
    <cellStyle name="Calcul 3 12 11" xfId="45116"/>
    <cellStyle name="Calcul 3 12 12" xfId="46432"/>
    <cellStyle name="Calcul 3 12 13" xfId="53998"/>
    <cellStyle name="Calcul 3 12 14" xfId="56613"/>
    <cellStyle name="Calcul 3 12 2" xfId="4030"/>
    <cellStyle name="Calcul 3 12 2 2" xfId="10269"/>
    <cellStyle name="Calcul 3 12 2 3" xfId="17890"/>
    <cellStyle name="Calcul 3 12 2 4" xfId="33559"/>
    <cellStyle name="Calcul 3 12 2 5" xfId="40300"/>
    <cellStyle name="Calcul 3 12 2 6" xfId="46433"/>
    <cellStyle name="Calcul 3 12 3" xfId="6159"/>
    <cellStyle name="Calcul 3 12 3 2" xfId="12386"/>
    <cellStyle name="Calcul 3 12 3 3" xfId="17832"/>
    <cellStyle name="Calcul 3 12 3 4" xfId="35681"/>
    <cellStyle name="Calcul 3 12 3 5" xfId="42417"/>
    <cellStyle name="Calcul 3 12 3 6" xfId="46434"/>
    <cellStyle name="Calcul 3 12 4" xfId="8080"/>
    <cellStyle name="Calcul 3 12 5" xfId="16344"/>
    <cellStyle name="Calcul 3 12 6" xfId="24098"/>
    <cellStyle name="Calcul 3 12 7" xfId="26556"/>
    <cellStyle name="Calcul 3 12 8" xfId="29429"/>
    <cellStyle name="Calcul 3 12 9" xfId="31370"/>
    <cellStyle name="Calcul 3 13" xfId="2367"/>
    <cellStyle name="Calcul 3 13 10" xfId="31917"/>
    <cellStyle name="Calcul 3 13 11" xfId="38658"/>
    <cellStyle name="Calcul 3 13 12" xfId="45663"/>
    <cellStyle name="Calcul 3 13 13" xfId="46435"/>
    <cellStyle name="Calcul 3 13 14" xfId="54545"/>
    <cellStyle name="Calcul 3 13 15" xfId="57160"/>
    <cellStyle name="Calcul 3 13 2" xfId="4577"/>
    <cellStyle name="Calcul 3 13 2 2" xfId="10816"/>
    <cellStyle name="Calcul 3 13 2 3" xfId="18312"/>
    <cellStyle name="Calcul 3 13 2 4" xfId="34106"/>
    <cellStyle name="Calcul 3 13 2 5" xfId="40847"/>
    <cellStyle name="Calcul 3 13 2 6" xfId="46436"/>
    <cellStyle name="Calcul 3 13 3" xfId="6706"/>
    <cellStyle name="Calcul 3 13 3 2" xfId="12933"/>
    <cellStyle name="Calcul 3 13 3 3" xfId="20384"/>
    <cellStyle name="Calcul 3 13 3 4" xfId="36228"/>
    <cellStyle name="Calcul 3 13 3 5" xfId="42964"/>
    <cellStyle name="Calcul 3 13 3 6" xfId="46437"/>
    <cellStyle name="Calcul 3 13 4" xfId="8627"/>
    <cellStyle name="Calcul 3 13 5" xfId="14739"/>
    <cellStyle name="Calcul 3 13 6" xfId="16891"/>
    <cellStyle name="Calcul 3 13 7" xfId="24645"/>
    <cellStyle name="Calcul 3 13 8" xfId="27103"/>
    <cellStyle name="Calcul 3 13 9" xfId="29976"/>
    <cellStyle name="Calcul 3 14" xfId="2580"/>
    <cellStyle name="Calcul 3 14 10" xfId="32129"/>
    <cellStyle name="Calcul 3 14 11" xfId="38870"/>
    <cellStyle name="Calcul 3 14 12" xfId="45875"/>
    <cellStyle name="Calcul 3 14 13" xfId="46438"/>
    <cellStyle name="Calcul 3 14 14" xfId="54757"/>
    <cellStyle name="Calcul 3 14 15" xfId="57372"/>
    <cellStyle name="Calcul 3 14 2" xfId="4777"/>
    <cellStyle name="Calcul 3 14 2 2" xfId="11016"/>
    <cellStyle name="Calcul 3 14 2 3" xfId="17709"/>
    <cellStyle name="Calcul 3 14 2 4" xfId="34306"/>
    <cellStyle name="Calcul 3 14 2 5" xfId="41047"/>
    <cellStyle name="Calcul 3 14 2 6" xfId="46439"/>
    <cellStyle name="Calcul 3 14 3" xfId="6918"/>
    <cellStyle name="Calcul 3 14 3 2" xfId="13145"/>
    <cellStyle name="Calcul 3 14 3 3" xfId="20496"/>
    <cellStyle name="Calcul 3 14 3 4" xfId="36440"/>
    <cellStyle name="Calcul 3 14 3 5" xfId="43176"/>
    <cellStyle name="Calcul 3 14 3 6" xfId="46440"/>
    <cellStyle name="Calcul 3 14 4" xfId="8839"/>
    <cellStyle name="Calcul 3 14 5" xfId="14951"/>
    <cellStyle name="Calcul 3 14 6" xfId="17103"/>
    <cellStyle name="Calcul 3 14 7" xfId="24857"/>
    <cellStyle name="Calcul 3 14 8" xfId="27315"/>
    <cellStyle name="Calcul 3 14 9" xfId="30188"/>
    <cellStyle name="Calcul 3 15" xfId="2587"/>
    <cellStyle name="Calcul 3 15 10" xfId="32136"/>
    <cellStyle name="Calcul 3 15 11" xfId="38877"/>
    <cellStyle name="Calcul 3 15 12" xfId="45882"/>
    <cellStyle name="Calcul 3 15 13" xfId="46441"/>
    <cellStyle name="Calcul 3 15 14" xfId="54764"/>
    <cellStyle name="Calcul 3 15 15" xfId="57379"/>
    <cellStyle name="Calcul 3 15 2" xfId="4784"/>
    <cellStyle name="Calcul 3 15 2 2" xfId="11023"/>
    <cellStyle name="Calcul 3 15 2 3" xfId="19611"/>
    <cellStyle name="Calcul 3 15 2 4" xfId="34313"/>
    <cellStyle name="Calcul 3 15 2 5" xfId="41054"/>
    <cellStyle name="Calcul 3 15 2 6" xfId="46442"/>
    <cellStyle name="Calcul 3 15 3" xfId="6925"/>
    <cellStyle name="Calcul 3 15 3 2" xfId="13152"/>
    <cellStyle name="Calcul 3 15 3 3" xfId="20503"/>
    <cellStyle name="Calcul 3 15 3 4" xfId="36447"/>
    <cellStyle name="Calcul 3 15 3 5" xfId="43183"/>
    <cellStyle name="Calcul 3 15 3 6" xfId="46443"/>
    <cellStyle name="Calcul 3 15 4" xfId="8846"/>
    <cellStyle name="Calcul 3 15 5" xfId="14958"/>
    <cellStyle name="Calcul 3 15 6" xfId="17110"/>
    <cellStyle name="Calcul 3 15 7" xfId="24864"/>
    <cellStyle name="Calcul 3 15 8" xfId="27322"/>
    <cellStyle name="Calcul 3 15 9" xfId="30195"/>
    <cellStyle name="Calcul 3 16" xfId="2548"/>
    <cellStyle name="Calcul 3 16 10" xfId="32097"/>
    <cellStyle name="Calcul 3 16 11" xfId="38838"/>
    <cellStyle name="Calcul 3 16 12" xfId="45843"/>
    <cellStyle name="Calcul 3 16 13" xfId="46444"/>
    <cellStyle name="Calcul 3 16 14" xfId="54725"/>
    <cellStyle name="Calcul 3 16 15" xfId="57340"/>
    <cellStyle name="Calcul 3 16 2" xfId="4746"/>
    <cellStyle name="Calcul 3 16 2 2" xfId="10985"/>
    <cellStyle name="Calcul 3 16 2 3" xfId="19536"/>
    <cellStyle name="Calcul 3 16 2 4" xfId="34275"/>
    <cellStyle name="Calcul 3 16 2 5" xfId="41016"/>
    <cellStyle name="Calcul 3 16 2 6" xfId="46445"/>
    <cellStyle name="Calcul 3 16 3" xfId="6886"/>
    <cellStyle name="Calcul 3 16 3 2" xfId="13113"/>
    <cellStyle name="Calcul 3 16 3 3" xfId="20480"/>
    <cellStyle name="Calcul 3 16 3 4" xfId="36408"/>
    <cellStyle name="Calcul 3 16 3 5" xfId="43144"/>
    <cellStyle name="Calcul 3 16 3 6" xfId="46446"/>
    <cellStyle name="Calcul 3 16 4" xfId="8807"/>
    <cellStyle name="Calcul 3 16 5" xfId="14919"/>
    <cellStyle name="Calcul 3 16 6" xfId="17071"/>
    <cellStyle name="Calcul 3 16 7" xfId="24825"/>
    <cellStyle name="Calcul 3 16 8" xfId="27283"/>
    <cellStyle name="Calcul 3 16 9" xfId="30156"/>
    <cellStyle name="Calcul 3 17" xfId="2543"/>
    <cellStyle name="Calcul 3 17 10" xfId="32092"/>
    <cellStyle name="Calcul 3 17 11" xfId="38833"/>
    <cellStyle name="Calcul 3 17 12" xfId="45838"/>
    <cellStyle name="Calcul 3 17 13" xfId="46447"/>
    <cellStyle name="Calcul 3 17 14" xfId="54720"/>
    <cellStyle name="Calcul 3 17 15" xfId="57335"/>
    <cellStyle name="Calcul 3 17 2" xfId="4741"/>
    <cellStyle name="Calcul 3 17 2 2" xfId="10980"/>
    <cellStyle name="Calcul 3 17 2 3" xfId="18824"/>
    <cellStyle name="Calcul 3 17 2 4" xfId="34270"/>
    <cellStyle name="Calcul 3 17 2 5" xfId="41011"/>
    <cellStyle name="Calcul 3 17 2 6" xfId="46448"/>
    <cellStyle name="Calcul 3 17 3" xfId="6881"/>
    <cellStyle name="Calcul 3 17 3 2" xfId="13108"/>
    <cellStyle name="Calcul 3 17 3 3" xfId="20475"/>
    <cellStyle name="Calcul 3 17 3 4" xfId="36403"/>
    <cellStyle name="Calcul 3 17 3 5" xfId="43139"/>
    <cellStyle name="Calcul 3 17 3 6" xfId="46449"/>
    <cellStyle name="Calcul 3 17 4" xfId="8802"/>
    <cellStyle name="Calcul 3 17 5" xfId="14914"/>
    <cellStyle name="Calcul 3 17 6" xfId="17066"/>
    <cellStyle name="Calcul 3 17 7" xfId="24820"/>
    <cellStyle name="Calcul 3 17 8" xfId="27278"/>
    <cellStyle name="Calcul 3 17 9" xfId="30151"/>
    <cellStyle name="Calcul 3 18" xfId="2514"/>
    <cellStyle name="Calcul 3 18 10" xfId="32063"/>
    <cellStyle name="Calcul 3 18 11" xfId="38804"/>
    <cellStyle name="Calcul 3 18 12" xfId="45809"/>
    <cellStyle name="Calcul 3 18 13" xfId="46450"/>
    <cellStyle name="Calcul 3 18 14" xfId="54691"/>
    <cellStyle name="Calcul 3 18 15" xfId="57306"/>
    <cellStyle name="Calcul 3 18 2" xfId="4716"/>
    <cellStyle name="Calcul 3 18 2 2" xfId="10955"/>
    <cellStyle name="Calcul 3 18 2 3" xfId="18217"/>
    <cellStyle name="Calcul 3 18 2 4" xfId="34245"/>
    <cellStyle name="Calcul 3 18 2 5" xfId="40986"/>
    <cellStyle name="Calcul 3 18 2 6" xfId="46451"/>
    <cellStyle name="Calcul 3 18 3" xfId="6852"/>
    <cellStyle name="Calcul 3 18 3 2" xfId="13079"/>
    <cellStyle name="Calcul 3 18 3 3" xfId="20465"/>
    <cellStyle name="Calcul 3 18 3 4" xfId="36374"/>
    <cellStyle name="Calcul 3 18 3 5" xfId="43110"/>
    <cellStyle name="Calcul 3 18 3 6" xfId="46452"/>
    <cellStyle name="Calcul 3 18 4" xfId="8773"/>
    <cellStyle name="Calcul 3 18 5" xfId="14885"/>
    <cellStyle name="Calcul 3 18 6" xfId="17037"/>
    <cellStyle name="Calcul 3 18 7" xfId="24791"/>
    <cellStyle name="Calcul 3 18 8" xfId="27249"/>
    <cellStyle name="Calcul 3 18 9" xfId="30122"/>
    <cellStyle name="Calcul 3 19" xfId="2570"/>
    <cellStyle name="Calcul 3 19 10" xfId="32119"/>
    <cellStyle name="Calcul 3 19 11" xfId="38860"/>
    <cellStyle name="Calcul 3 19 12" xfId="45865"/>
    <cellStyle name="Calcul 3 19 13" xfId="46453"/>
    <cellStyle name="Calcul 3 19 14" xfId="54747"/>
    <cellStyle name="Calcul 3 19 15" xfId="57362"/>
    <cellStyle name="Calcul 3 19 2" xfId="4767"/>
    <cellStyle name="Calcul 3 19 2 2" xfId="11006"/>
    <cellStyle name="Calcul 3 19 2 3" xfId="18254"/>
    <cellStyle name="Calcul 3 19 2 4" xfId="34296"/>
    <cellStyle name="Calcul 3 19 2 5" xfId="41037"/>
    <cellStyle name="Calcul 3 19 2 6" xfId="46454"/>
    <cellStyle name="Calcul 3 19 3" xfId="6908"/>
    <cellStyle name="Calcul 3 19 3 2" xfId="13135"/>
    <cellStyle name="Calcul 3 19 3 3" xfId="20489"/>
    <cellStyle name="Calcul 3 19 3 4" xfId="36430"/>
    <cellStyle name="Calcul 3 19 3 5" xfId="43166"/>
    <cellStyle name="Calcul 3 19 3 6" xfId="46455"/>
    <cellStyle name="Calcul 3 19 4" xfId="8829"/>
    <cellStyle name="Calcul 3 19 5" xfId="14941"/>
    <cellStyle name="Calcul 3 19 6" xfId="17093"/>
    <cellStyle name="Calcul 3 19 7" xfId="24847"/>
    <cellStyle name="Calcul 3 19 8" xfId="27305"/>
    <cellStyle name="Calcul 3 19 9" xfId="30178"/>
    <cellStyle name="Calcul 3 2" xfId="361"/>
    <cellStyle name="Calcul 3 2 10" xfId="1496"/>
    <cellStyle name="Calcul 3 2 10 10" xfId="31050"/>
    <cellStyle name="Calcul 3 2 10 11" xfId="37791"/>
    <cellStyle name="Calcul 3 2 10 12" xfId="44796"/>
    <cellStyle name="Calcul 3 2 10 13" xfId="46457"/>
    <cellStyle name="Calcul 3 2 10 14" xfId="53678"/>
    <cellStyle name="Calcul 3 2 10 15" xfId="56293"/>
    <cellStyle name="Calcul 3 2 10 2" xfId="3710"/>
    <cellStyle name="Calcul 3 2 10 2 2" xfId="9949"/>
    <cellStyle name="Calcul 3 2 10 2 3" xfId="19594"/>
    <cellStyle name="Calcul 3 2 10 2 4" xfId="33239"/>
    <cellStyle name="Calcul 3 2 10 2 5" xfId="39980"/>
    <cellStyle name="Calcul 3 2 10 2 6" xfId="46458"/>
    <cellStyle name="Calcul 3 2 10 3" xfId="5839"/>
    <cellStyle name="Calcul 3 2 10 3 2" xfId="12066"/>
    <cellStyle name="Calcul 3 2 10 3 3" xfId="18248"/>
    <cellStyle name="Calcul 3 2 10 3 4" xfId="35361"/>
    <cellStyle name="Calcul 3 2 10 3 5" xfId="42097"/>
    <cellStyle name="Calcul 3 2 10 3 6" xfId="46459"/>
    <cellStyle name="Calcul 3 2 10 4" xfId="7760"/>
    <cellStyle name="Calcul 3 2 10 5" xfId="14162"/>
    <cellStyle name="Calcul 3 2 10 6" xfId="16024"/>
    <cellStyle name="Calcul 3 2 10 7" xfId="23778"/>
    <cellStyle name="Calcul 3 2 10 8" xfId="26236"/>
    <cellStyle name="Calcul 3 2 10 9" xfId="29109"/>
    <cellStyle name="Calcul 3 2 11" xfId="1819"/>
    <cellStyle name="Calcul 3 2 11 10" xfId="38112"/>
    <cellStyle name="Calcul 3 2 11 11" xfId="45117"/>
    <cellStyle name="Calcul 3 2 11 12" xfId="46460"/>
    <cellStyle name="Calcul 3 2 11 13" xfId="53999"/>
    <cellStyle name="Calcul 3 2 11 14" xfId="56614"/>
    <cellStyle name="Calcul 3 2 11 2" xfId="4031"/>
    <cellStyle name="Calcul 3 2 11 2 2" xfId="10270"/>
    <cellStyle name="Calcul 3 2 11 2 3" xfId="17672"/>
    <cellStyle name="Calcul 3 2 11 2 4" xfId="33560"/>
    <cellStyle name="Calcul 3 2 11 2 5" xfId="40301"/>
    <cellStyle name="Calcul 3 2 11 2 6" xfId="46461"/>
    <cellStyle name="Calcul 3 2 11 3" xfId="6160"/>
    <cellStyle name="Calcul 3 2 11 3 2" xfId="12387"/>
    <cellStyle name="Calcul 3 2 11 3 3" xfId="17750"/>
    <cellStyle name="Calcul 3 2 11 3 4" xfId="35682"/>
    <cellStyle name="Calcul 3 2 11 3 5" xfId="42418"/>
    <cellStyle name="Calcul 3 2 11 3 6" xfId="46462"/>
    <cellStyle name="Calcul 3 2 11 4" xfId="8081"/>
    <cellStyle name="Calcul 3 2 11 5" xfId="16345"/>
    <cellStyle name="Calcul 3 2 11 6" xfId="24099"/>
    <cellStyle name="Calcul 3 2 11 7" xfId="26557"/>
    <cellStyle name="Calcul 3 2 11 8" xfId="29430"/>
    <cellStyle name="Calcul 3 2 11 9" xfId="31371"/>
    <cellStyle name="Calcul 3 2 12" xfId="2366"/>
    <cellStyle name="Calcul 3 2 12 10" xfId="31916"/>
    <cellStyle name="Calcul 3 2 12 11" xfId="38657"/>
    <cellStyle name="Calcul 3 2 12 12" xfId="45662"/>
    <cellStyle name="Calcul 3 2 12 13" xfId="46463"/>
    <cellStyle name="Calcul 3 2 12 14" xfId="54544"/>
    <cellStyle name="Calcul 3 2 12 15" xfId="57159"/>
    <cellStyle name="Calcul 3 2 12 2" xfId="4576"/>
    <cellStyle name="Calcul 3 2 12 2 2" xfId="10815"/>
    <cellStyle name="Calcul 3 2 12 2 3" xfId="19238"/>
    <cellStyle name="Calcul 3 2 12 2 4" xfId="34105"/>
    <cellStyle name="Calcul 3 2 12 2 5" xfId="40846"/>
    <cellStyle name="Calcul 3 2 12 2 6" xfId="46464"/>
    <cellStyle name="Calcul 3 2 12 3" xfId="6705"/>
    <cellStyle name="Calcul 3 2 12 3 2" xfId="12932"/>
    <cellStyle name="Calcul 3 2 12 3 3" xfId="20383"/>
    <cellStyle name="Calcul 3 2 12 3 4" xfId="36227"/>
    <cellStyle name="Calcul 3 2 12 3 5" xfId="42963"/>
    <cellStyle name="Calcul 3 2 12 3 6" xfId="46465"/>
    <cellStyle name="Calcul 3 2 12 4" xfId="8626"/>
    <cellStyle name="Calcul 3 2 12 5" xfId="14738"/>
    <cellStyle name="Calcul 3 2 12 6" xfId="16890"/>
    <cellStyle name="Calcul 3 2 12 7" xfId="24644"/>
    <cellStyle name="Calcul 3 2 12 8" xfId="27102"/>
    <cellStyle name="Calcul 3 2 12 9" xfId="29975"/>
    <cellStyle name="Calcul 3 2 13" xfId="2581"/>
    <cellStyle name="Calcul 3 2 13 10" xfId="32130"/>
    <cellStyle name="Calcul 3 2 13 11" xfId="38871"/>
    <cellStyle name="Calcul 3 2 13 12" xfId="45876"/>
    <cellStyle name="Calcul 3 2 13 13" xfId="46466"/>
    <cellStyle name="Calcul 3 2 13 14" xfId="54758"/>
    <cellStyle name="Calcul 3 2 13 15" xfId="57373"/>
    <cellStyle name="Calcul 3 2 13 2" xfId="4778"/>
    <cellStyle name="Calcul 3 2 13 2 2" xfId="11017"/>
    <cellStyle name="Calcul 3 2 13 2 3" xfId="19398"/>
    <cellStyle name="Calcul 3 2 13 2 4" xfId="34307"/>
    <cellStyle name="Calcul 3 2 13 2 5" xfId="41048"/>
    <cellStyle name="Calcul 3 2 13 2 6" xfId="46467"/>
    <cellStyle name="Calcul 3 2 13 3" xfId="6919"/>
    <cellStyle name="Calcul 3 2 13 3 2" xfId="13146"/>
    <cellStyle name="Calcul 3 2 13 3 3" xfId="20497"/>
    <cellStyle name="Calcul 3 2 13 3 4" xfId="36441"/>
    <cellStyle name="Calcul 3 2 13 3 5" xfId="43177"/>
    <cellStyle name="Calcul 3 2 13 3 6" xfId="46468"/>
    <cellStyle name="Calcul 3 2 13 4" xfId="8840"/>
    <cellStyle name="Calcul 3 2 13 5" xfId="14952"/>
    <cellStyle name="Calcul 3 2 13 6" xfId="17104"/>
    <cellStyle name="Calcul 3 2 13 7" xfId="24858"/>
    <cellStyle name="Calcul 3 2 13 8" xfId="27316"/>
    <cellStyle name="Calcul 3 2 13 9" xfId="30189"/>
    <cellStyle name="Calcul 3 2 14" xfId="2586"/>
    <cellStyle name="Calcul 3 2 14 10" xfId="32135"/>
    <cellStyle name="Calcul 3 2 14 11" xfId="38876"/>
    <cellStyle name="Calcul 3 2 14 12" xfId="45881"/>
    <cellStyle name="Calcul 3 2 14 13" xfId="46469"/>
    <cellStyle name="Calcul 3 2 14 14" xfId="54763"/>
    <cellStyle name="Calcul 3 2 14 15" xfId="57378"/>
    <cellStyle name="Calcul 3 2 14 2" xfId="4783"/>
    <cellStyle name="Calcul 3 2 14 2 2" xfId="11022"/>
    <cellStyle name="Calcul 3 2 14 2 3" xfId="18429"/>
    <cellStyle name="Calcul 3 2 14 2 4" xfId="34312"/>
    <cellStyle name="Calcul 3 2 14 2 5" xfId="41053"/>
    <cellStyle name="Calcul 3 2 14 2 6" xfId="46470"/>
    <cellStyle name="Calcul 3 2 14 3" xfId="6924"/>
    <cellStyle name="Calcul 3 2 14 3 2" xfId="13151"/>
    <cellStyle name="Calcul 3 2 14 3 3" xfId="20502"/>
    <cellStyle name="Calcul 3 2 14 3 4" xfId="36446"/>
    <cellStyle name="Calcul 3 2 14 3 5" xfId="43182"/>
    <cellStyle name="Calcul 3 2 14 3 6" xfId="46471"/>
    <cellStyle name="Calcul 3 2 14 4" xfId="8845"/>
    <cellStyle name="Calcul 3 2 14 5" xfId="14957"/>
    <cellStyle name="Calcul 3 2 14 6" xfId="17109"/>
    <cellStyle name="Calcul 3 2 14 7" xfId="24863"/>
    <cellStyle name="Calcul 3 2 14 8" xfId="27321"/>
    <cellStyle name="Calcul 3 2 14 9" xfId="30194"/>
    <cellStyle name="Calcul 3 2 15" xfId="2549"/>
    <cellStyle name="Calcul 3 2 15 10" xfId="32098"/>
    <cellStyle name="Calcul 3 2 15 11" xfId="38839"/>
    <cellStyle name="Calcul 3 2 15 12" xfId="45844"/>
    <cellStyle name="Calcul 3 2 15 13" xfId="46472"/>
    <cellStyle name="Calcul 3 2 15 14" xfId="54726"/>
    <cellStyle name="Calcul 3 2 15 15" xfId="57341"/>
    <cellStyle name="Calcul 3 2 15 2" xfId="4747"/>
    <cellStyle name="Calcul 3 2 15 2 2" xfId="10986"/>
    <cellStyle name="Calcul 3 2 15 2 3" xfId="18681"/>
    <cellStyle name="Calcul 3 2 15 2 4" xfId="34276"/>
    <cellStyle name="Calcul 3 2 15 2 5" xfId="41017"/>
    <cellStyle name="Calcul 3 2 15 2 6" xfId="46473"/>
    <cellStyle name="Calcul 3 2 15 3" xfId="6887"/>
    <cellStyle name="Calcul 3 2 15 3 2" xfId="13114"/>
    <cellStyle name="Calcul 3 2 15 3 3" xfId="20481"/>
    <cellStyle name="Calcul 3 2 15 3 4" xfId="36409"/>
    <cellStyle name="Calcul 3 2 15 3 5" xfId="43145"/>
    <cellStyle name="Calcul 3 2 15 3 6" xfId="46474"/>
    <cellStyle name="Calcul 3 2 15 4" xfId="8808"/>
    <cellStyle name="Calcul 3 2 15 5" xfId="14920"/>
    <cellStyle name="Calcul 3 2 15 6" xfId="17072"/>
    <cellStyle name="Calcul 3 2 15 7" xfId="24826"/>
    <cellStyle name="Calcul 3 2 15 8" xfId="27284"/>
    <cellStyle name="Calcul 3 2 15 9" xfId="30157"/>
    <cellStyle name="Calcul 3 2 16" xfId="2542"/>
    <cellStyle name="Calcul 3 2 16 10" xfId="32091"/>
    <cellStyle name="Calcul 3 2 16 11" xfId="38832"/>
    <cellStyle name="Calcul 3 2 16 12" xfId="45837"/>
    <cellStyle name="Calcul 3 2 16 13" xfId="46475"/>
    <cellStyle name="Calcul 3 2 16 14" xfId="54719"/>
    <cellStyle name="Calcul 3 2 16 15" xfId="57334"/>
    <cellStyle name="Calcul 3 2 16 2" xfId="4740"/>
    <cellStyle name="Calcul 3 2 16 2 2" xfId="10979"/>
    <cellStyle name="Calcul 3 2 16 2 3" xfId="19679"/>
    <cellStyle name="Calcul 3 2 16 2 4" xfId="34269"/>
    <cellStyle name="Calcul 3 2 16 2 5" xfId="41010"/>
    <cellStyle name="Calcul 3 2 16 2 6" xfId="46476"/>
    <cellStyle name="Calcul 3 2 16 3" xfId="6880"/>
    <cellStyle name="Calcul 3 2 16 3 2" xfId="13107"/>
    <cellStyle name="Calcul 3 2 16 3 3" xfId="20474"/>
    <cellStyle name="Calcul 3 2 16 3 4" xfId="36402"/>
    <cellStyle name="Calcul 3 2 16 3 5" xfId="43138"/>
    <cellStyle name="Calcul 3 2 16 3 6" xfId="46477"/>
    <cellStyle name="Calcul 3 2 16 4" xfId="8801"/>
    <cellStyle name="Calcul 3 2 16 5" xfId="14913"/>
    <cellStyle name="Calcul 3 2 16 6" xfId="17065"/>
    <cellStyle name="Calcul 3 2 16 7" xfId="24819"/>
    <cellStyle name="Calcul 3 2 16 8" xfId="27277"/>
    <cellStyle name="Calcul 3 2 16 9" xfId="30150"/>
    <cellStyle name="Calcul 3 2 17" xfId="2515"/>
    <cellStyle name="Calcul 3 2 17 10" xfId="32064"/>
    <cellStyle name="Calcul 3 2 17 11" xfId="38805"/>
    <cellStyle name="Calcul 3 2 17 12" xfId="45810"/>
    <cellStyle name="Calcul 3 2 17 13" xfId="46478"/>
    <cellStyle name="Calcul 3 2 17 14" xfId="54692"/>
    <cellStyle name="Calcul 3 2 17 15" xfId="57307"/>
    <cellStyle name="Calcul 3 2 17 2" xfId="4717"/>
    <cellStyle name="Calcul 3 2 17 2 2" xfId="10956"/>
    <cellStyle name="Calcul 3 2 17 2 3" xfId="19963"/>
    <cellStyle name="Calcul 3 2 17 2 4" xfId="34246"/>
    <cellStyle name="Calcul 3 2 17 2 5" xfId="40987"/>
    <cellStyle name="Calcul 3 2 17 2 6" xfId="46479"/>
    <cellStyle name="Calcul 3 2 17 3" xfId="6853"/>
    <cellStyle name="Calcul 3 2 17 3 2" xfId="13080"/>
    <cellStyle name="Calcul 3 2 17 3 3" xfId="20466"/>
    <cellStyle name="Calcul 3 2 17 3 4" xfId="36375"/>
    <cellStyle name="Calcul 3 2 17 3 5" xfId="43111"/>
    <cellStyle name="Calcul 3 2 17 3 6" xfId="46480"/>
    <cellStyle name="Calcul 3 2 17 4" xfId="8774"/>
    <cellStyle name="Calcul 3 2 17 5" xfId="14886"/>
    <cellStyle name="Calcul 3 2 17 6" xfId="17038"/>
    <cellStyle name="Calcul 3 2 17 7" xfId="24792"/>
    <cellStyle name="Calcul 3 2 17 8" xfId="27250"/>
    <cellStyle name="Calcul 3 2 17 9" xfId="30123"/>
    <cellStyle name="Calcul 3 2 18" xfId="2559"/>
    <cellStyle name="Calcul 3 2 18 10" xfId="32108"/>
    <cellStyle name="Calcul 3 2 18 11" xfId="38849"/>
    <cellStyle name="Calcul 3 2 18 12" xfId="45854"/>
    <cellStyle name="Calcul 3 2 18 13" xfId="46481"/>
    <cellStyle name="Calcul 3 2 18 14" xfId="54736"/>
    <cellStyle name="Calcul 3 2 18 15" xfId="57351"/>
    <cellStyle name="Calcul 3 2 18 2" xfId="4756"/>
    <cellStyle name="Calcul 3 2 18 2 2" xfId="10995"/>
    <cellStyle name="Calcul 3 2 18 2 3" xfId="17993"/>
    <cellStyle name="Calcul 3 2 18 2 4" xfId="34285"/>
    <cellStyle name="Calcul 3 2 18 2 5" xfId="41026"/>
    <cellStyle name="Calcul 3 2 18 2 6" xfId="46482"/>
    <cellStyle name="Calcul 3 2 18 3" xfId="6897"/>
    <cellStyle name="Calcul 3 2 18 3 2" xfId="13124"/>
    <cellStyle name="Calcul 3 2 18 3 3" xfId="20488"/>
    <cellStyle name="Calcul 3 2 18 3 4" xfId="36419"/>
    <cellStyle name="Calcul 3 2 18 3 5" xfId="43155"/>
    <cellStyle name="Calcul 3 2 18 3 6" xfId="46483"/>
    <cellStyle name="Calcul 3 2 18 4" xfId="8818"/>
    <cellStyle name="Calcul 3 2 18 5" xfId="14930"/>
    <cellStyle name="Calcul 3 2 18 6" xfId="17082"/>
    <cellStyle name="Calcul 3 2 18 7" xfId="24836"/>
    <cellStyle name="Calcul 3 2 18 8" xfId="27294"/>
    <cellStyle name="Calcul 3 2 18 9" xfId="30167"/>
    <cellStyle name="Calcul 3 2 19" xfId="2518"/>
    <cellStyle name="Calcul 3 2 19 10" xfId="32067"/>
    <cellStyle name="Calcul 3 2 19 11" xfId="38808"/>
    <cellStyle name="Calcul 3 2 19 12" xfId="45813"/>
    <cellStyle name="Calcul 3 2 19 13" xfId="46484"/>
    <cellStyle name="Calcul 3 2 19 14" xfId="54695"/>
    <cellStyle name="Calcul 3 2 19 15" xfId="57310"/>
    <cellStyle name="Calcul 3 2 19 2" xfId="4720"/>
    <cellStyle name="Calcul 3 2 19 2 2" xfId="10959"/>
    <cellStyle name="Calcul 3 2 19 2 3" xfId="19825"/>
    <cellStyle name="Calcul 3 2 19 2 4" xfId="34249"/>
    <cellStyle name="Calcul 3 2 19 2 5" xfId="40990"/>
    <cellStyle name="Calcul 3 2 19 2 6" xfId="46485"/>
    <cellStyle name="Calcul 3 2 19 3" xfId="6856"/>
    <cellStyle name="Calcul 3 2 19 3 2" xfId="13083"/>
    <cellStyle name="Calcul 3 2 19 3 3" xfId="20469"/>
    <cellStyle name="Calcul 3 2 19 3 4" xfId="36378"/>
    <cellStyle name="Calcul 3 2 19 3 5" xfId="43114"/>
    <cellStyle name="Calcul 3 2 19 3 6" xfId="46486"/>
    <cellStyle name="Calcul 3 2 19 4" xfId="8777"/>
    <cellStyle name="Calcul 3 2 19 5" xfId="14889"/>
    <cellStyle name="Calcul 3 2 19 6" xfId="17041"/>
    <cellStyle name="Calcul 3 2 19 7" xfId="24795"/>
    <cellStyle name="Calcul 3 2 19 8" xfId="27253"/>
    <cellStyle name="Calcul 3 2 19 9" xfId="30126"/>
    <cellStyle name="Calcul 3 2 2" xfId="851"/>
    <cellStyle name="Calcul 3 2 2 10" xfId="15189"/>
    <cellStyle name="Calcul 3 2 2 11" xfId="23023"/>
    <cellStyle name="Calcul 3 2 2 12" xfId="25409"/>
    <cellStyle name="Calcul 3 2 2 13" xfId="28274"/>
    <cellStyle name="Calcul 3 2 2 14" xfId="30531"/>
    <cellStyle name="Calcul 3 2 2 15" xfId="37309"/>
    <cellStyle name="Calcul 3 2 2 16" xfId="43961"/>
    <cellStyle name="Calcul 3 2 2 17" xfId="46487"/>
    <cellStyle name="Calcul 3 2 2 18" xfId="52843"/>
    <cellStyle name="Calcul 3 2 2 19" xfId="55453"/>
    <cellStyle name="Calcul 3 2 2 2" xfId="1154"/>
    <cellStyle name="Calcul 3 2 2 2 10" xfId="30749"/>
    <cellStyle name="Calcul 3 2 2 2 11" xfId="37519"/>
    <cellStyle name="Calcul 3 2 2 2 12" xfId="44524"/>
    <cellStyle name="Calcul 3 2 2 2 13" xfId="46488"/>
    <cellStyle name="Calcul 3 2 2 2 14" xfId="53406"/>
    <cellStyle name="Calcul 3 2 2 2 15" xfId="56021"/>
    <cellStyle name="Calcul 3 2 2 2 2" xfId="3420"/>
    <cellStyle name="Calcul 3 2 2 2 2 2" xfId="9677"/>
    <cellStyle name="Calcul 3 2 2 2 2 3" xfId="19530"/>
    <cellStyle name="Calcul 3 2 2 2 2 4" xfId="32967"/>
    <cellStyle name="Calcul 3 2 2 2 2 5" xfId="39708"/>
    <cellStyle name="Calcul 3 2 2 2 2 6" xfId="46489"/>
    <cellStyle name="Calcul 3 2 2 2 3" xfId="5567"/>
    <cellStyle name="Calcul 3 2 2 2 3 2" xfId="11794"/>
    <cellStyle name="Calcul 3 2 2 2 3 3" xfId="19650"/>
    <cellStyle name="Calcul 3 2 2 2 3 4" xfId="35089"/>
    <cellStyle name="Calcul 3 2 2 2 3 5" xfId="41825"/>
    <cellStyle name="Calcul 3 2 2 2 3 6" xfId="46490"/>
    <cellStyle name="Calcul 3 2 2 2 4" xfId="7488"/>
    <cellStyle name="Calcul 3 2 2 2 5" xfId="13890"/>
    <cellStyle name="Calcul 3 2 2 2 6" xfId="15752"/>
    <cellStyle name="Calcul 3 2 2 2 7" xfId="23506"/>
    <cellStyle name="Calcul 3 2 2 2 8" xfId="25964"/>
    <cellStyle name="Calcul 3 2 2 2 9" xfId="28837"/>
    <cellStyle name="Calcul 3 2 2 3" xfId="1630"/>
    <cellStyle name="Calcul 3 2 2 3 10" xfId="31184"/>
    <cellStyle name="Calcul 3 2 2 3 11" xfId="37925"/>
    <cellStyle name="Calcul 3 2 2 3 12" xfId="44930"/>
    <cellStyle name="Calcul 3 2 2 3 13" xfId="46491"/>
    <cellStyle name="Calcul 3 2 2 3 14" xfId="53812"/>
    <cellStyle name="Calcul 3 2 2 3 15" xfId="56427"/>
    <cellStyle name="Calcul 3 2 2 3 2" xfId="3844"/>
    <cellStyle name="Calcul 3 2 2 3 2 2" xfId="10083"/>
    <cellStyle name="Calcul 3 2 2 3 2 3" xfId="18917"/>
    <cellStyle name="Calcul 3 2 2 3 2 4" xfId="33373"/>
    <cellStyle name="Calcul 3 2 2 3 2 5" xfId="40114"/>
    <cellStyle name="Calcul 3 2 2 3 2 6" xfId="46492"/>
    <cellStyle name="Calcul 3 2 2 3 3" xfId="5973"/>
    <cellStyle name="Calcul 3 2 2 3 3 2" xfId="12200"/>
    <cellStyle name="Calcul 3 2 2 3 3 3" xfId="18131"/>
    <cellStyle name="Calcul 3 2 2 3 3 4" xfId="35495"/>
    <cellStyle name="Calcul 3 2 2 3 3 5" xfId="42231"/>
    <cellStyle name="Calcul 3 2 2 3 3 6" xfId="46493"/>
    <cellStyle name="Calcul 3 2 2 3 4" xfId="7894"/>
    <cellStyle name="Calcul 3 2 2 3 5" xfId="14296"/>
    <cellStyle name="Calcul 3 2 2 3 6" xfId="16158"/>
    <cellStyle name="Calcul 3 2 2 3 7" xfId="23912"/>
    <cellStyle name="Calcul 3 2 2 3 8" xfId="26370"/>
    <cellStyle name="Calcul 3 2 2 3 9" xfId="29243"/>
    <cellStyle name="Calcul 3 2 2 4" xfId="1878"/>
    <cellStyle name="Calcul 3 2 2 4 10" xfId="38171"/>
    <cellStyle name="Calcul 3 2 2 4 11" xfId="45176"/>
    <cellStyle name="Calcul 3 2 2 4 12" xfId="46494"/>
    <cellStyle name="Calcul 3 2 2 4 13" xfId="54058"/>
    <cellStyle name="Calcul 3 2 2 4 14" xfId="56673"/>
    <cellStyle name="Calcul 3 2 2 4 2" xfId="4090"/>
    <cellStyle name="Calcul 3 2 2 4 2 2" xfId="10329"/>
    <cellStyle name="Calcul 3 2 2 4 2 3" xfId="19377"/>
    <cellStyle name="Calcul 3 2 2 4 2 4" xfId="33619"/>
    <cellStyle name="Calcul 3 2 2 4 2 5" xfId="40360"/>
    <cellStyle name="Calcul 3 2 2 4 2 6" xfId="46495"/>
    <cellStyle name="Calcul 3 2 2 4 3" xfId="6219"/>
    <cellStyle name="Calcul 3 2 2 4 3 2" xfId="12446"/>
    <cellStyle name="Calcul 3 2 2 4 3 3" xfId="17496"/>
    <cellStyle name="Calcul 3 2 2 4 3 4" xfId="35741"/>
    <cellStyle name="Calcul 3 2 2 4 3 5" xfId="42477"/>
    <cellStyle name="Calcul 3 2 2 4 3 6" xfId="46496"/>
    <cellStyle name="Calcul 3 2 2 4 4" xfId="8140"/>
    <cellStyle name="Calcul 3 2 2 4 5" xfId="16404"/>
    <cellStyle name="Calcul 3 2 2 4 6" xfId="24158"/>
    <cellStyle name="Calcul 3 2 2 4 7" xfId="26616"/>
    <cellStyle name="Calcul 3 2 2 4 8" xfId="29489"/>
    <cellStyle name="Calcul 3 2 2 4 9" xfId="31430"/>
    <cellStyle name="Calcul 3 2 2 5" xfId="2249"/>
    <cellStyle name="Calcul 3 2 2 5 10" xfId="31799"/>
    <cellStyle name="Calcul 3 2 2 5 11" xfId="38540"/>
    <cellStyle name="Calcul 3 2 2 5 12" xfId="45545"/>
    <cellStyle name="Calcul 3 2 2 5 13" xfId="46497"/>
    <cellStyle name="Calcul 3 2 2 5 14" xfId="54427"/>
    <cellStyle name="Calcul 3 2 2 5 15" xfId="57042"/>
    <cellStyle name="Calcul 3 2 2 5 2" xfId="4459"/>
    <cellStyle name="Calcul 3 2 2 5 2 2" xfId="10698"/>
    <cellStyle name="Calcul 3 2 2 5 2 3" xfId="18413"/>
    <cellStyle name="Calcul 3 2 2 5 2 4" xfId="33988"/>
    <cellStyle name="Calcul 3 2 2 5 2 5" xfId="40729"/>
    <cellStyle name="Calcul 3 2 2 5 2 6" xfId="46498"/>
    <cellStyle name="Calcul 3 2 2 5 3" xfId="6588"/>
    <cellStyle name="Calcul 3 2 2 5 3 2" xfId="12815"/>
    <cellStyle name="Calcul 3 2 2 5 3 3" xfId="20296"/>
    <cellStyle name="Calcul 3 2 2 5 3 4" xfId="36110"/>
    <cellStyle name="Calcul 3 2 2 5 3 5" xfId="42846"/>
    <cellStyle name="Calcul 3 2 2 5 3 6" xfId="46499"/>
    <cellStyle name="Calcul 3 2 2 5 4" xfId="8509"/>
    <cellStyle name="Calcul 3 2 2 5 5" xfId="14621"/>
    <cellStyle name="Calcul 3 2 2 5 6" xfId="16773"/>
    <cellStyle name="Calcul 3 2 2 5 7" xfId="24527"/>
    <cellStyle name="Calcul 3 2 2 5 8" xfId="26985"/>
    <cellStyle name="Calcul 3 2 2 5 9" xfId="29858"/>
    <cellStyle name="Calcul 3 2 2 6" xfId="3210"/>
    <cellStyle name="Calcul 3 2 2 6 10" xfId="39498"/>
    <cellStyle name="Calcul 3 2 2 6 11" xfId="44314"/>
    <cellStyle name="Calcul 3 2 2 6 12" xfId="46500"/>
    <cellStyle name="Calcul 3 2 2 6 13" xfId="53196"/>
    <cellStyle name="Calcul 3 2 2 6 14" xfId="55808"/>
    <cellStyle name="Calcul 3 2 2 6 2" xfId="5354"/>
    <cellStyle name="Calcul 3 2 2 6 2 2" xfId="11584"/>
    <cellStyle name="Calcul 3 2 2 6 2 3" xfId="20239"/>
    <cellStyle name="Calcul 3 2 2 6 2 4" xfId="34876"/>
    <cellStyle name="Calcul 3 2 2 6 2 5" xfId="41615"/>
    <cellStyle name="Calcul 3 2 2 6 2 6" xfId="46501"/>
    <cellStyle name="Calcul 3 2 2 6 3" xfId="9467"/>
    <cellStyle name="Calcul 3 2 2 6 4" xfId="13680"/>
    <cellStyle name="Calcul 3 2 2 6 5" xfId="15542"/>
    <cellStyle name="Calcul 3 2 2 6 6" xfId="23296"/>
    <cellStyle name="Calcul 3 2 2 6 7" xfId="25754"/>
    <cellStyle name="Calcul 3 2 2 6 8" xfId="28627"/>
    <cellStyle name="Calcul 3 2 2 6 9" xfId="32757"/>
    <cellStyle name="Calcul 3 2 2 7" xfId="2865"/>
    <cellStyle name="Calcul 3 2 2 7 2" xfId="9122"/>
    <cellStyle name="Calcul 3 2 2 7 3" xfId="17607"/>
    <cellStyle name="Calcul 3 2 2 7 4" xfId="32412"/>
    <cellStyle name="Calcul 3 2 2 7 5" xfId="39153"/>
    <cellStyle name="Calcul 3 2 2 7 6" xfId="46502"/>
    <cellStyle name="Calcul 3 2 2 8" xfId="4992"/>
    <cellStyle name="Calcul 3 2 2 8 2" xfId="11231"/>
    <cellStyle name="Calcul 3 2 2 8 3" xfId="19755"/>
    <cellStyle name="Calcul 3 2 2 8 4" xfId="34521"/>
    <cellStyle name="Calcul 3 2 2 8 5" xfId="41262"/>
    <cellStyle name="Calcul 3 2 2 8 6" xfId="46503"/>
    <cellStyle name="Calcul 3 2 2 9" xfId="7278"/>
    <cellStyle name="Calcul 3 2 20" xfId="2598"/>
    <cellStyle name="Calcul 3 2 20 10" xfId="32147"/>
    <cellStyle name="Calcul 3 2 20 11" xfId="38888"/>
    <cellStyle name="Calcul 3 2 20 12" xfId="45893"/>
    <cellStyle name="Calcul 3 2 20 13" xfId="46504"/>
    <cellStyle name="Calcul 3 2 20 14" xfId="54775"/>
    <cellStyle name="Calcul 3 2 20 15" xfId="57390"/>
    <cellStyle name="Calcul 3 2 20 2" xfId="4795"/>
    <cellStyle name="Calcul 3 2 20 2 2" xfId="11034"/>
    <cellStyle name="Calcul 3 2 20 2 3" xfId="19104"/>
    <cellStyle name="Calcul 3 2 20 2 4" xfId="34324"/>
    <cellStyle name="Calcul 3 2 20 2 5" xfId="41065"/>
    <cellStyle name="Calcul 3 2 20 2 6" xfId="46505"/>
    <cellStyle name="Calcul 3 2 20 3" xfId="6936"/>
    <cellStyle name="Calcul 3 2 20 3 2" xfId="13163"/>
    <cellStyle name="Calcul 3 2 20 3 3" xfId="20509"/>
    <cellStyle name="Calcul 3 2 20 3 4" xfId="36458"/>
    <cellStyle name="Calcul 3 2 20 3 5" xfId="43194"/>
    <cellStyle name="Calcul 3 2 20 3 6" xfId="46506"/>
    <cellStyle name="Calcul 3 2 20 4" xfId="8857"/>
    <cellStyle name="Calcul 3 2 20 5" xfId="14969"/>
    <cellStyle name="Calcul 3 2 20 6" xfId="17121"/>
    <cellStyle name="Calcul 3 2 20 7" xfId="24875"/>
    <cellStyle name="Calcul 3 2 20 8" xfId="27333"/>
    <cellStyle name="Calcul 3 2 20 9" xfId="30206"/>
    <cellStyle name="Calcul 3 2 21" xfId="2499"/>
    <cellStyle name="Calcul 3 2 21 10" xfId="38789"/>
    <cellStyle name="Calcul 3 2 21 11" xfId="45794"/>
    <cellStyle name="Calcul 3 2 21 12" xfId="46507"/>
    <cellStyle name="Calcul 3 2 21 13" xfId="54676"/>
    <cellStyle name="Calcul 3 2 21 14" xfId="57291"/>
    <cellStyle name="Calcul 3 2 21 2" xfId="6837"/>
    <cellStyle name="Calcul 3 2 21 2 2" xfId="13064"/>
    <cellStyle name="Calcul 3 2 21 2 3" xfId="20450"/>
    <cellStyle name="Calcul 3 2 21 2 4" xfId="36359"/>
    <cellStyle name="Calcul 3 2 21 2 5" xfId="43095"/>
    <cellStyle name="Calcul 3 2 21 2 6" xfId="46508"/>
    <cellStyle name="Calcul 3 2 21 3" xfId="8758"/>
    <cellStyle name="Calcul 3 2 21 4" xfId="14870"/>
    <cellStyle name="Calcul 3 2 21 5" xfId="17022"/>
    <cellStyle name="Calcul 3 2 21 6" xfId="24776"/>
    <cellStyle name="Calcul 3 2 21 7" xfId="27234"/>
    <cellStyle name="Calcul 3 2 21 8" xfId="30107"/>
    <cellStyle name="Calcul 3 2 21 9" xfId="32048"/>
    <cellStyle name="Calcul 3 2 22" xfId="4933"/>
    <cellStyle name="Calcul 3 2 22 2" xfId="11172"/>
    <cellStyle name="Calcul 3 2 22 3" xfId="19892"/>
    <cellStyle name="Calcul 3 2 22 4" xfId="34462"/>
    <cellStyle name="Calcul 3 2 22 5" xfId="41203"/>
    <cellStyle name="Calcul 3 2 22 6" xfId="46509"/>
    <cellStyle name="Calcul 3 2 23" xfId="7139"/>
    <cellStyle name="Calcul 3 2 24" xfId="15130"/>
    <cellStyle name="Calcul 3 2 25" xfId="22889"/>
    <cellStyle name="Calcul 3 2 26" xfId="25275"/>
    <cellStyle name="Calcul 3 2 27" xfId="28215"/>
    <cellStyle name="Calcul 3 2 28" xfId="30395"/>
    <cellStyle name="Calcul 3 2 29" xfId="37175"/>
    <cellStyle name="Calcul 3 2 3" xfId="840"/>
    <cellStyle name="Calcul 3 2 3 10" xfId="15190"/>
    <cellStyle name="Calcul 3 2 3 11" xfId="23012"/>
    <cellStyle name="Calcul 3 2 3 12" xfId="25398"/>
    <cellStyle name="Calcul 3 2 3 13" xfId="28275"/>
    <cellStyle name="Calcul 3 2 3 14" xfId="30520"/>
    <cellStyle name="Calcul 3 2 3 15" xfId="37298"/>
    <cellStyle name="Calcul 3 2 3 16" xfId="43962"/>
    <cellStyle name="Calcul 3 2 3 17" xfId="46510"/>
    <cellStyle name="Calcul 3 2 3 18" xfId="52844"/>
    <cellStyle name="Calcul 3 2 3 19" xfId="55454"/>
    <cellStyle name="Calcul 3 2 3 2" xfId="1155"/>
    <cellStyle name="Calcul 3 2 3 2 10" xfId="30750"/>
    <cellStyle name="Calcul 3 2 3 2 11" xfId="37520"/>
    <cellStyle name="Calcul 3 2 3 2 12" xfId="44525"/>
    <cellStyle name="Calcul 3 2 3 2 13" xfId="46511"/>
    <cellStyle name="Calcul 3 2 3 2 14" xfId="53407"/>
    <cellStyle name="Calcul 3 2 3 2 15" xfId="56022"/>
    <cellStyle name="Calcul 3 2 3 2 2" xfId="3421"/>
    <cellStyle name="Calcul 3 2 3 2 2 2" xfId="9678"/>
    <cellStyle name="Calcul 3 2 3 2 2 3" xfId="18675"/>
    <cellStyle name="Calcul 3 2 3 2 2 4" xfId="32968"/>
    <cellStyle name="Calcul 3 2 3 2 2 5" xfId="39709"/>
    <cellStyle name="Calcul 3 2 3 2 2 6" xfId="46512"/>
    <cellStyle name="Calcul 3 2 3 2 3" xfId="5568"/>
    <cellStyle name="Calcul 3 2 3 2 3 2" xfId="11795"/>
    <cellStyle name="Calcul 3 2 3 2 3 3" xfId="18795"/>
    <cellStyle name="Calcul 3 2 3 2 3 4" xfId="35090"/>
    <cellStyle name="Calcul 3 2 3 2 3 5" xfId="41826"/>
    <cellStyle name="Calcul 3 2 3 2 3 6" xfId="46513"/>
    <cellStyle name="Calcul 3 2 3 2 4" xfId="7489"/>
    <cellStyle name="Calcul 3 2 3 2 5" xfId="13891"/>
    <cellStyle name="Calcul 3 2 3 2 6" xfId="15753"/>
    <cellStyle name="Calcul 3 2 3 2 7" xfId="23507"/>
    <cellStyle name="Calcul 3 2 3 2 8" xfId="25965"/>
    <cellStyle name="Calcul 3 2 3 2 9" xfId="28838"/>
    <cellStyle name="Calcul 3 2 3 3" xfId="1619"/>
    <cellStyle name="Calcul 3 2 3 3 10" xfId="31173"/>
    <cellStyle name="Calcul 3 2 3 3 11" xfId="37914"/>
    <cellStyle name="Calcul 3 2 3 3 12" xfId="44919"/>
    <cellStyle name="Calcul 3 2 3 3 13" xfId="46514"/>
    <cellStyle name="Calcul 3 2 3 3 14" xfId="53801"/>
    <cellStyle name="Calcul 3 2 3 3 15" xfId="56416"/>
    <cellStyle name="Calcul 3 2 3 3 2" xfId="3833"/>
    <cellStyle name="Calcul 3 2 3 3 2 2" xfId="10072"/>
    <cellStyle name="Calcul 3 2 3 3 2 3" xfId="19492"/>
    <cellStyle name="Calcul 3 2 3 3 2 4" xfId="33362"/>
    <cellStyle name="Calcul 3 2 3 3 2 5" xfId="40103"/>
    <cellStyle name="Calcul 3 2 3 3 2 6" xfId="46515"/>
    <cellStyle name="Calcul 3 2 3 3 3" xfId="5962"/>
    <cellStyle name="Calcul 3 2 3 3 3 2" xfId="12189"/>
    <cellStyle name="Calcul 3 2 3 3 3 3" xfId="17837"/>
    <cellStyle name="Calcul 3 2 3 3 3 4" xfId="35484"/>
    <cellStyle name="Calcul 3 2 3 3 3 5" xfId="42220"/>
    <cellStyle name="Calcul 3 2 3 3 3 6" xfId="46516"/>
    <cellStyle name="Calcul 3 2 3 3 4" xfId="7883"/>
    <cellStyle name="Calcul 3 2 3 3 5" xfId="14285"/>
    <cellStyle name="Calcul 3 2 3 3 6" xfId="16147"/>
    <cellStyle name="Calcul 3 2 3 3 7" xfId="23901"/>
    <cellStyle name="Calcul 3 2 3 3 8" xfId="26359"/>
    <cellStyle name="Calcul 3 2 3 3 9" xfId="29232"/>
    <cellStyle name="Calcul 3 2 3 4" xfId="1879"/>
    <cellStyle name="Calcul 3 2 3 4 10" xfId="38172"/>
    <cellStyle name="Calcul 3 2 3 4 11" xfId="45177"/>
    <cellStyle name="Calcul 3 2 3 4 12" xfId="46517"/>
    <cellStyle name="Calcul 3 2 3 4 13" xfId="54059"/>
    <cellStyle name="Calcul 3 2 3 4 14" xfId="56674"/>
    <cellStyle name="Calcul 3 2 3 4 2" xfId="4091"/>
    <cellStyle name="Calcul 3 2 3 4 2 2" xfId="10330"/>
    <cellStyle name="Calcul 3 2 3 4 2 3" xfId="18462"/>
    <cellStyle name="Calcul 3 2 3 4 2 4" xfId="33620"/>
    <cellStyle name="Calcul 3 2 3 4 2 5" xfId="40361"/>
    <cellStyle name="Calcul 3 2 3 4 2 6" xfId="46518"/>
    <cellStyle name="Calcul 3 2 3 4 3" xfId="6220"/>
    <cellStyle name="Calcul 3 2 3 4 3 2" xfId="12447"/>
    <cellStyle name="Calcul 3 2 3 4 3 3" xfId="17495"/>
    <cellStyle name="Calcul 3 2 3 4 3 4" xfId="35742"/>
    <cellStyle name="Calcul 3 2 3 4 3 5" xfId="42478"/>
    <cellStyle name="Calcul 3 2 3 4 3 6" xfId="46519"/>
    <cellStyle name="Calcul 3 2 3 4 4" xfId="8141"/>
    <cellStyle name="Calcul 3 2 3 4 5" xfId="16405"/>
    <cellStyle name="Calcul 3 2 3 4 6" xfId="24159"/>
    <cellStyle name="Calcul 3 2 3 4 7" xfId="26617"/>
    <cellStyle name="Calcul 3 2 3 4 8" xfId="29490"/>
    <cellStyle name="Calcul 3 2 3 4 9" xfId="31431"/>
    <cellStyle name="Calcul 3 2 3 5" xfId="2260"/>
    <cellStyle name="Calcul 3 2 3 5 10" xfId="31810"/>
    <cellStyle name="Calcul 3 2 3 5 11" xfId="38551"/>
    <cellStyle name="Calcul 3 2 3 5 12" xfId="45556"/>
    <cellStyle name="Calcul 3 2 3 5 13" xfId="46520"/>
    <cellStyle name="Calcul 3 2 3 5 14" xfId="54438"/>
    <cellStyle name="Calcul 3 2 3 5 15" xfId="57053"/>
    <cellStyle name="Calcul 3 2 3 5 2" xfId="4470"/>
    <cellStyle name="Calcul 3 2 3 5 2 2" xfId="10709"/>
    <cellStyle name="Calcul 3 2 3 5 2 3" xfId="20072"/>
    <cellStyle name="Calcul 3 2 3 5 2 4" xfId="33999"/>
    <cellStyle name="Calcul 3 2 3 5 2 5" xfId="40740"/>
    <cellStyle name="Calcul 3 2 3 5 2 6" xfId="46521"/>
    <cellStyle name="Calcul 3 2 3 5 3" xfId="6599"/>
    <cellStyle name="Calcul 3 2 3 5 3 2" xfId="12826"/>
    <cellStyle name="Calcul 3 2 3 5 3 3" xfId="20305"/>
    <cellStyle name="Calcul 3 2 3 5 3 4" xfId="36121"/>
    <cellStyle name="Calcul 3 2 3 5 3 5" xfId="42857"/>
    <cellStyle name="Calcul 3 2 3 5 3 6" xfId="46522"/>
    <cellStyle name="Calcul 3 2 3 5 4" xfId="8520"/>
    <cellStyle name="Calcul 3 2 3 5 5" xfId="14632"/>
    <cellStyle name="Calcul 3 2 3 5 6" xfId="16784"/>
    <cellStyle name="Calcul 3 2 3 5 7" xfId="24538"/>
    <cellStyle name="Calcul 3 2 3 5 8" xfId="26996"/>
    <cellStyle name="Calcul 3 2 3 5 9" xfId="29869"/>
    <cellStyle name="Calcul 3 2 3 6" xfId="3199"/>
    <cellStyle name="Calcul 3 2 3 6 10" xfId="39487"/>
    <cellStyle name="Calcul 3 2 3 6 11" xfId="44303"/>
    <cellStyle name="Calcul 3 2 3 6 12" xfId="46523"/>
    <cellStyle name="Calcul 3 2 3 6 13" xfId="53185"/>
    <cellStyle name="Calcul 3 2 3 6 14" xfId="55797"/>
    <cellStyle name="Calcul 3 2 3 6 2" xfId="5343"/>
    <cellStyle name="Calcul 3 2 3 6 2 2" xfId="11573"/>
    <cellStyle name="Calcul 3 2 3 6 2 3" xfId="19320"/>
    <cellStyle name="Calcul 3 2 3 6 2 4" xfId="34865"/>
    <cellStyle name="Calcul 3 2 3 6 2 5" xfId="41604"/>
    <cellStyle name="Calcul 3 2 3 6 2 6" xfId="46524"/>
    <cellStyle name="Calcul 3 2 3 6 3" xfId="9456"/>
    <cellStyle name="Calcul 3 2 3 6 4" xfId="13669"/>
    <cellStyle name="Calcul 3 2 3 6 5" xfId="15531"/>
    <cellStyle name="Calcul 3 2 3 6 6" xfId="23285"/>
    <cellStyle name="Calcul 3 2 3 6 7" xfId="25743"/>
    <cellStyle name="Calcul 3 2 3 6 8" xfId="28616"/>
    <cellStyle name="Calcul 3 2 3 6 9" xfId="32746"/>
    <cellStyle name="Calcul 3 2 3 7" xfId="2854"/>
    <cellStyle name="Calcul 3 2 3 7 2" xfId="9111"/>
    <cellStyle name="Calcul 3 2 3 7 3" xfId="17614"/>
    <cellStyle name="Calcul 3 2 3 7 4" xfId="32401"/>
    <cellStyle name="Calcul 3 2 3 7 5" xfId="39142"/>
    <cellStyle name="Calcul 3 2 3 7 6" xfId="46525"/>
    <cellStyle name="Calcul 3 2 3 8" xfId="4993"/>
    <cellStyle name="Calcul 3 2 3 8 2" xfId="11232"/>
    <cellStyle name="Calcul 3 2 3 8 3" xfId="18903"/>
    <cellStyle name="Calcul 3 2 3 8 4" xfId="34522"/>
    <cellStyle name="Calcul 3 2 3 8 5" xfId="41263"/>
    <cellStyle name="Calcul 3 2 3 8 6" xfId="46526"/>
    <cellStyle name="Calcul 3 2 3 9" xfId="7267"/>
    <cellStyle name="Calcul 3 2 30" xfId="43902"/>
    <cellStyle name="Calcul 3 2 31" xfId="46456"/>
    <cellStyle name="Calcul 3 2 32" xfId="52784"/>
    <cellStyle name="Calcul 3 2 33" xfId="55394"/>
    <cellStyle name="Calcul 3 2 4" xfId="869"/>
    <cellStyle name="Calcul 3 2 4 10" xfId="15191"/>
    <cellStyle name="Calcul 3 2 4 11" xfId="23041"/>
    <cellStyle name="Calcul 3 2 4 12" xfId="25427"/>
    <cellStyle name="Calcul 3 2 4 13" xfId="28276"/>
    <cellStyle name="Calcul 3 2 4 14" xfId="30549"/>
    <cellStyle name="Calcul 3 2 4 15" xfId="37327"/>
    <cellStyle name="Calcul 3 2 4 16" xfId="43963"/>
    <cellStyle name="Calcul 3 2 4 17" xfId="46527"/>
    <cellStyle name="Calcul 3 2 4 18" xfId="52845"/>
    <cellStyle name="Calcul 3 2 4 19" xfId="55455"/>
    <cellStyle name="Calcul 3 2 4 2" xfId="1156"/>
    <cellStyle name="Calcul 3 2 4 2 10" xfId="30751"/>
    <cellStyle name="Calcul 3 2 4 2 11" xfId="37521"/>
    <cellStyle name="Calcul 3 2 4 2 12" xfId="44526"/>
    <cellStyle name="Calcul 3 2 4 2 13" xfId="46528"/>
    <cellStyle name="Calcul 3 2 4 2 14" xfId="53408"/>
    <cellStyle name="Calcul 3 2 4 2 15" xfId="56023"/>
    <cellStyle name="Calcul 3 2 4 2 2" xfId="3422"/>
    <cellStyle name="Calcul 3 2 4 2 2 2" xfId="9679"/>
    <cellStyle name="Calcul 3 2 4 2 2 3" xfId="20073"/>
    <cellStyle name="Calcul 3 2 4 2 2 4" xfId="32969"/>
    <cellStyle name="Calcul 3 2 4 2 2 5" xfId="39710"/>
    <cellStyle name="Calcul 3 2 4 2 2 6" xfId="46529"/>
    <cellStyle name="Calcul 3 2 4 2 3" xfId="5569"/>
    <cellStyle name="Calcul 3 2 4 2 3 2" xfId="11796"/>
    <cellStyle name="Calcul 3 2 4 2 3 3" xfId="17845"/>
    <cellStyle name="Calcul 3 2 4 2 3 4" xfId="35091"/>
    <cellStyle name="Calcul 3 2 4 2 3 5" xfId="41827"/>
    <cellStyle name="Calcul 3 2 4 2 3 6" xfId="46530"/>
    <cellStyle name="Calcul 3 2 4 2 4" xfId="7490"/>
    <cellStyle name="Calcul 3 2 4 2 5" xfId="13892"/>
    <cellStyle name="Calcul 3 2 4 2 6" xfId="15754"/>
    <cellStyle name="Calcul 3 2 4 2 7" xfId="23508"/>
    <cellStyle name="Calcul 3 2 4 2 8" xfId="25966"/>
    <cellStyle name="Calcul 3 2 4 2 9" xfId="28839"/>
    <cellStyle name="Calcul 3 2 4 3" xfId="1648"/>
    <cellStyle name="Calcul 3 2 4 3 10" xfId="31202"/>
    <cellStyle name="Calcul 3 2 4 3 11" xfId="37943"/>
    <cellStyle name="Calcul 3 2 4 3 12" xfId="44948"/>
    <cellStyle name="Calcul 3 2 4 3 13" xfId="46531"/>
    <cellStyle name="Calcul 3 2 4 3 14" xfId="53830"/>
    <cellStyle name="Calcul 3 2 4 3 15" xfId="56445"/>
    <cellStyle name="Calcul 3 2 4 3 2" xfId="3862"/>
    <cellStyle name="Calcul 3 2 4 3 2 2" xfId="10101"/>
    <cellStyle name="Calcul 3 2 4 3 2 3" xfId="18050"/>
    <cellStyle name="Calcul 3 2 4 3 2 4" xfId="33391"/>
    <cellStyle name="Calcul 3 2 4 3 2 5" xfId="40132"/>
    <cellStyle name="Calcul 3 2 4 3 2 6" xfId="46532"/>
    <cellStyle name="Calcul 3 2 4 3 3" xfId="5991"/>
    <cellStyle name="Calcul 3 2 4 3 3 2" xfId="12218"/>
    <cellStyle name="Calcul 3 2 4 3 3 3" xfId="19806"/>
    <cellStyle name="Calcul 3 2 4 3 3 4" xfId="35513"/>
    <cellStyle name="Calcul 3 2 4 3 3 5" xfId="42249"/>
    <cellStyle name="Calcul 3 2 4 3 3 6" xfId="46533"/>
    <cellStyle name="Calcul 3 2 4 3 4" xfId="7912"/>
    <cellStyle name="Calcul 3 2 4 3 5" xfId="14314"/>
    <cellStyle name="Calcul 3 2 4 3 6" xfId="16176"/>
    <cellStyle name="Calcul 3 2 4 3 7" xfId="23930"/>
    <cellStyle name="Calcul 3 2 4 3 8" xfId="26388"/>
    <cellStyle name="Calcul 3 2 4 3 9" xfId="29261"/>
    <cellStyle name="Calcul 3 2 4 4" xfId="1880"/>
    <cellStyle name="Calcul 3 2 4 4 10" xfId="38173"/>
    <cellStyle name="Calcul 3 2 4 4 11" xfId="45178"/>
    <cellStyle name="Calcul 3 2 4 4 12" xfId="46534"/>
    <cellStyle name="Calcul 3 2 4 4 13" xfId="54060"/>
    <cellStyle name="Calcul 3 2 4 4 14" xfId="56675"/>
    <cellStyle name="Calcul 3 2 4 4 2" xfId="4092"/>
    <cellStyle name="Calcul 3 2 4 4 2 2" xfId="10331"/>
    <cellStyle name="Calcul 3 2 4 4 2 3" xfId="20166"/>
    <cellStyle name="Calcul 3 2 4 4 2 4" xfId="33621"/>
    <cellStyle name="Calcul 3 2 4 4 2 5" xfId="40362"/>
    <cellStyle name="Calcul 3 2 4 4 2 6" xfId="46535"/>
    <cellStyle name="Calcul 3 2 4 4 3" xfId="6221"/>
    <cellStyle name="Calcul 3 2 4 4 3 2" xfId="12448"/>
    <cellStyle name="Calcul 3 2 4 4 3 3" xfId="17494"/>
    <cellStyle name="Calcul 3 2 4 4 3 4" xfId="35743"/>
    <cellStyle name="Calcul 3 2 4 4 3 5" xfId="42479"/>
    <cellStyle name="Calcul 3 2 4 4 3 6" xfId="46536"/>
    <cellStyle name="Calcul 3 2 4 4 4" xfId="8142"/>
    <cellStyle name="Calcul 3 2 4 4 5" xfId="16406"/>
    <cellStyle name="Calcul 3 2 4 4 6" xfId="24160"/>
    <cellStyle name="Calcul 3 2 4 4 7" xfId="26618"/>
    <cellStyle name="Calcul 3 2 4 4 8" xfId="29491"/>
    <cellStyle name="Calcul 3 2 4 4 9" xfId="31432"/>
    <cellStyle name="Calcul 3 2 4 5" xfId="2385"/>
    <cellStyle name="Calcul 3 2 4 5 10" xfId="31935"/>
    <cellStyle name="Calcul 3 2 4 5 11" xfId="38676"/>
    <cellStyle name="Calcul 3 2 4 5 12" xfId="45681"/>
    <cellStyle name="Calcul 3 2 4 5 13" xfId="46537"/>
    <cellStyle name="Calcul 3 2 4 5 14" xfId="54563"/>
    <cellStyle name="Calcul 3 2 4 5 15" xfId="57178"/>
    <cellStyle name="Calcul 3 2 4 5 2" xfId="4595"/>
    <cellStyle name="Calcul 3 2 4 5 2 2" xfId="10834"/>
    <cellStyle name="Calcul 3 2 4 5 2 3" xfId="19334"/>
    <cellStyle name="Calcul 3 2 4 5 2 4" xfId="34124"/>
    <cellStyle name="Calcul 3 2 4 5 2 5" xfId="40865"/>
    <cellStyle name="Calcul 3 2 4 5 2 6" xfId="46538"/>
    <cellStyle name="Calcul 3 2 4 5 3" xfId="6724"/>
    <cellStyle name="Calcul 3 2 4 5 3 2" xfId="12951"/>
    <cellStyle name="Calcul 3 2 4 5 3 3" xfId="20399"/>
    <cellStyle name="Calcul 3 2 4 5 3 4" xfId="36246"/>
    <cellStyle name="Calcul 3 2 4 5 3 5" xfId="42982"/>
    <cellStyle name="Calcul 3 2 4 5 3 6" xfId="46539"/>
    <cellStyle name="Calcul 3 2 4 5 4" xfId="8645"/>
    <cellStyle name="Calcul 3 2 4 5 5" xfId="14757"/>
    <cellStyle name="Calcul 3 2 4 5 6" xfId="16909"/>
    <cellStyle name="Calcul 3 2 4 5 7" xfId="24663"/>
    <cellStyle name="Calcul 3 2 4 5 8" xfId="27121"/>
    <cellStyle name="Calcul 3 2 4 5 9" xfId="29994"/>
    <cellStyle name="Calcul 3 2 4 6" xfId="3228"/>
    <cellStyle name="Calcul 3 2 4 6 10" xfId="39516"/>
    <cellStyle name="Calcul 3 2 4 6 11" xfId="44332"/>
    <cellStyle name="Calcul 3 2 4 6 12" xfId="46540"/>
    <cellStyle name="Calcul 3 2 4 6 13" xfId="53214"/>
    <cellStyle name="Calcul 3 2 4 6 14" xfId="55826"/>
    <cellStyle name="Calcul 3 2 4 6 2" xfId="5372"/>
    <cellStyle name="Calcul 3 2 4 6 2 2" xfId="11602"/>
    <cellStyle name="Calcul 3 2 4 6 2 3" xfId="19156"/>
    <cellStyle name="Calcul 3 2 4 6 2 4" xfId="34894"/>
    <cellStyle name="Calcul 3 2 4 6 2 5" xfId="41633"/>
    <cellStyle name="Calcul 3 2 4 6 2 6" xfId="46541"/>
    <cellStyle name="Calcul 3 2 4 6 3" xfId="9485"/>
    <cellStyle name="Calcul 3 2 4 6 4" xfId="13698"/>
    <cellStyle name="Calcul 3 2 4 6 5" xfId="15560"/>
    <cellStyle name="Calcul 3 2 4 6 6" xfId="23314"/>
    <cellStyle name="Calcul 3 2 4 6 7" xfId="25772"/>
    <cellStyle name="Calcul 3 2 4 6 8" xfId="28645"/>
    <cellStyle name="Calcul 3 2 4 6 9" xfId="32775"/>
    <cellStyle name="Calcul 3 2 4 7" xfId="2883"/>
    <cellStyle name="Calcul 3 2 4 7 2" xfId="9140"/>
    <cellStyle name="Calcul 3 2 4 7 3" xfId="17604"/>
    <cellStyle name="Calcul 3 2 4 7 4" xfId="32430"/>
    <cellStyle name="Calcul 3 2 4 7 5" xfId="39171"/>
    <cellStyle name="Calcul 3 2 4 7 6" xfId="46542"/>
    <cellStyle name="Calcul 3 2 4 8" xfId="4994"/>
    <cellStyle name="Calcul 3 2 4 8 2" xfId="11233"/>
    <cellStyle name="Calcul 3 2 4 8 3" xfId="17962"/>
    <cellStyle name="Calcul 3 2 4 8 4" xfId="34523"/>
    <cellStyle name="Calcul 3 2 4 8 5" xfId="41264"/>
    <cellStyle name="Calcul 3 2 4 8 6" xfId="46543"/>
    <cellStyle name="Calcul 3 2 4 9" xfId="7296"/>
    <cellStyle name="Calcul 3 2 5" xfId="859"/>
    <cellStyle name="Calcul 3 2 5 10" xfId="15192"/>
    <cellStyle name="Calcul 3 2 5 11" xfId="23031"/>
    <cellStyle name="Calcul 3 2 5 12" xfId="25417"/>
    <cellStyle name="Calcul 3 2 5 13" xfId="28277"/>
    <cellStyle name="Calcul 3 2 5 14" xfId="30539"/>
    <cellStyle name="Calcul 3 2 5 15" xfId="37317"/>
    <cellStyle name="Calcul 3 2 5 16" xfId="43964"/>
    <cellStyle name="Calcul 3 2 5 17" xfId="46544"/>
    <cellStyle name="Calcul 3 2 5 18" xfId="52846"/>
    <cellStyle name="Calcul 3 2 5 19" xfId="55456"/>
    <cellStyle name="Calcul 3 2 5 2" xfId="1157"/>
    <cellStyle name="Calcul 3 2 5 2 10" xfId="30752"/>
    <cellStyle name="Calcul 3 2 5 2 11" xfId="37522"/>
    <cellStyle name="Calcul 3 2 5 2 12" xfId="44527"/>
    <cellStyle name="Calcul 3 2 5 2 13" xfId="46545"/>
    <cellStyle name="Calcul 3 2 5 2 14" xfId="53409"/>
    <cellStyle name="Calcul 3 2 5 2 15" xfId="56024"/>
    <cellStyle name="Calcul 3 2 5 2 2" xfId="3423"/>
    <cellStyle name="Calcul 3 2 5 2 2 2" xfId="9680"/>
    <cellStyle name="Calcul 3 2 5 2 2 3" xfId="19215"/>
    <cellStyle name="Calcul 3 2 5 2 2 4" xfId="32970"/>
    <cellStyle name="Calcul 3 2 5 2 2 5" xfId="39711"/>
    <cellStyle name="Calcul 3 2 5 2 2 6" xfId="46546"/>
    <cellStyle name="Calcul 3 2 5 2 3" xfId="5570"/>
    <cellStyle name="Calcul 3 2 5 2 3 2" xfId="11797"/>
    <cellStyle name="Calcul 3 2 5 2 3 3" xfId="17690"/>
    <cellStyle name="Calcul 3 2 5 2 3 4" xfId="35092"/>
    <cellStyle name="Calcul 3 2 5 2 3 5" xfId="41828"/>
    <cellStyle name="Calcul 3 2 5 2 3 6" xfId="46547"/>
    <cellStyle name="Calcul 3 2 5 2 4" xfId="7491"/>
    <cellStyle name="Calcul 3 2 5 2 5" xfId="13893"/>
    <cellStyle name="Calcul 3 2 5 2 6" xfId="15755"/>
    <cellStyle name="Calcul 3 2 5 2 7" xfId="23509"/>
    <cellStyle name="Calcul 3 2 5 2 8" xfId="25967"/>
    <cellStyle name="Calcul 3 2 5 2 9" xfId="28840"/>
    <cellStyle name="Calcul 3 2 5 3" xfId="1638"/>
    <cellStyle name="Calcul 3 2 5 3 10" xfId="31192"/>
    <cellStyle name="Calcul 3 2 5 3 11" xfId="37933"/>
    <cellStyle name="Calcul 3 2 5 3 12" xfId="44938"/>
    <cellStyle name="Calcul 3 2 5 3 13" xfId="46548"/>
    <cellStyle name="Calcul 3 2 5 3 14" xfId="53820"/>
    <cellStyle name="Calcul 3 2 5 3 15" xfId="56435"/>
    <cellStyle name="Calcul 3 2 5 3 2" xfId="3852"/>
    <cellStyle name="Calcul 3 2 5 3 2 2" xfId="10091"/>
    <cellStyle name="Calcul 3 2 5 3 2 3" xfId="19596"/>
    <cellStyle name="Calcul 3 2 5 3 2 4" xfId="33381"/>
    <cellStyle name="Calcul 3 2 5 3 2 5" xfId="40122"/>
    <cellStyle name="Calcul 3 2 5 3 2 6" xfId="46549"/>
    <cellStyle name="Calcul 3 2 5 3 3" xfId="5981"/>
    <cellStyle name="Calcul 3 2 5 3 3 2" xfId="12208"/>
    <cellStyle name="Calcul 3 2 5 3 3 3" xfId="19427"/>
    <cellStyle name="Calcul 3 2 5 3 3 4" xfId="35503"/>
    <cellStyle name="Calcul 3 2 5 3 3 5" xfId="42239"/>
    <cellStyle name="Calcul 3 2 5 3 3 6" xfId="46550"/>
    <cellStyle name="Calcul 3 2 5 3 4" xfId="7902"/>
    <cellStyle name="Calcul 3 2 5 3 5" xfId="14304"/>
    <cellStyle name="Calcul 3 2 5 3 6" xfId="16166"/>
    <cellStyle name="Calcul 3 2 5 3 7" xfId="23920"/>
    <cellStyle name="Calcul 3 2 5 3 8" xfId="26378"/>
    <cellStyle name="Calcul 3 2 5 3 9" xfId="29251"/>
    <cellStyle name="Calcul 3 2 5 4" xfId="1881"/>
    <cellStyle name="Calcul 3 2 5 4 10" xfId="38174"/>
    <cellStyle name="Calcul 3 2 5 4 11" xfId="45179"/>
    <cellStyle name="Calcul 3 2 5 4 12" xfId="46551"/>
    <cellStyle name="Calcul 3 2 5 4 13" xfId="54061"/>
    <cellStyle name="Calcul 3 2 5 4 14" xfId="56676"/>
    <cellStyle name="Calcul 3 2 5 4 2" xfId="4093"/>
    <cellStyle name="Calcul 3 2 5 4 2 2" xfId="10332"/>
    <cellStyle name="Calcul 3 2 5 4 2 3" xfId="19305"/>
    <cellStyle name="Calcul 3 2 5 4 2 4" xfId="33622"/>
    <cellStyle name="Calcul 3 2 5 4 2 5" xfId="40363"/>
    <cellStyle name="Calcul 3 2 5 4 2 6" xfId="46552"/>
    <cellStyle name="Calcul 3 2 5 4 3" xfId="6222"/>
    <cellStyle name="Calcul 3 2 5 4 3 2" xfId="12449"/>
    <cellStyle name="Calcul 3 2 5 4 3 3" xfId="17493"/>
    <cellStyle name="Calcul 3 2 5 4 3 4" xfId="35744"/>
    <cellStyle name="Calcul 3 2 5 4 3 5" xfId="42480"/>
    <cellStyle name="Calcul 3 2 5 4 3 6" xfId="46553"/>
    <cellStyle name="Calcul 3 2 5 4 4" xfId="8143"/>
    <cellStyle name="Calcul 3 2 5 4 5" xfId="16407"/>
    <cellStyle name="Calcul 3 2 5 4 6" xfId="24161"/>
    <cellStyle name="Calcul 3 2 5 4 7" xfId="26619"/>
    <cellStyle name="Calcul 3 2 5 4 8" xfId="29492"/>
    <cellStyle name="Calcul 3 2 5 4 9" xfId="31433"/>
    <cellStyle name="Calcul 3 2 5 5" xfId="2241"/>
    <cellStyle name="Calcul 3 2 5 5 10" xfId="31791"/>
    <cellStyle name="Calcul 3 2 5 5 11" xfId="38532"/>
    <cellStyle name="Calcul 3 2 5 5 12" xfId="45537"/>
    <cellStyle name="Calcul 3 2 5 5 13" xfId="46554"/>
    <cellStyle name="Calcul 3 2 5 5 14" xfId="54419"/>
    <cellStyle name="Calcul 3 2 5 5 15" xfId="57034"/>
    <cellStyle name="Calcul 3 2 5 5 2" xfId="4451"/>
    <cellStyle name="Calcul 3 2 5 5 2 2" xfId="10690"/>
    <cellStyle name="Calcul 3 2 5 5 2 3" xfId="18956"/>
    <cellStyle name="Calcul 3 2 5 5 2 4" xfId="33980"/>
    <cellStyle name="Calcul 3 2 5 5 2 5" xfId="40721"/>
    <cellStyle name="Calcul 3 2 5 5 2 6" xfId="46555"/>
    <cellStyle name="Calcul 3 2 5 5 3" xfId="6580"/>
    <cellStyle name="Calcul 3 2 5 5 3 2" xfId="12807"/>
    <cellStyle name="Calcul 3 2 5 5 3 3" xfId="20290"/>
    <cellStyle name="Calcul 3 2 5 5 3 4" xfId="36102"/>
    <cellStyle name="Calcul 3 2 5 5 3 5" xfId="42838"/>
    <cellStyle name="Calcul 3 2 5 5 3 6" xfId="46556"/>
    <cellStyle name="Calcul 3 2 5 5 4" xfId="8501"/>
    <cellStyle name="Calcul 3 2 5 5 5" xfId="14613"/>
    <cellStyle name="Calcul 3 2 5 5 6" xfId="16765"/>
    <cellStyle name="Calcul 3 2 5 5 7" xfId="24519"/>
    <cellStyle name="Calcul 3 2 5 5 8" xfId="26977"/>
    <cellStyle name="Calcul 3 2 5 5 9" xfId="29850"/>
    <cellStyle name="Calcul 3 2 5 6" xfId="3218"/>
    <cellStyle name="Calcul 3 2 5 6 10" xfId="39506"/>
    <cellStyle name="Calcul 3 2 5 6 11" xfId="44322"/>
    <cellStyle name="Calcul 3 2 5 6 12" xfId="46557"/>
    <cellStyle name="Calcul 3 2 5 6 13" xfId="53204"/>
    <cellStyle name="Calcul 3 2 5 6 14" xfId="55816"/>
    <cellStyle name="Calcul 3 2 5 6 2" xfId="5362"/>
    <cellStyle name="Calcul 3 2 5 6 2 2" xfId="11592"/>
    <cellStyle name="Calcul 3 2 5 6 2 3" xfId="18101"/>
    <cellStyle name="Calcul 3 2 5 6 2 4" xfId="34884"/>
    <cellStyle name="Calcul 3 2 5 6 2 5" xfId="41623"/>
    <cellStyle name="Calcul 3 2 5 6 2 6" xfId="46558"/>
    <cellStyle name="Calcul 3 2 5 6 3" xfId="9475"/>
    <cellStyle name="Calcul 3 2 5 6 4" xfId="13688"/>
    <cellStyle name="Calcul 3 2 5 6 5" xfId="15550"/>
    <cellStyle name="Calcul 3 2 5 6 6" xfId="23304"/>
    <cellStyle name="Calcul 3 2 5 6 7" xfId="25762"/>
    <cellStyle name="Calcul 3 2 5 6 8" xfId="28635"/>
    <cellStyle name="Calcul 3 2 5 6 9" xfId="32765"/>
    <cellStyle name="Calcul 3 2 5 7" xfId="2873"/>
    <cellStyle name="Calcul 3 2 5 7 2" xfId="9130"/>
    <cellStyle name="Calcul 3 2 5 7 3" xfId="20004"/>
    <cellStyle name="Calcul 3 2 5 7 4" xfId="32420"/>
    <cellStyle name="Calcul 3 2 5 7 5" xfId="39161"/>
    <cellStyle name="Calcul 3 2 5 7 6" xfId="46559"/>
    <cellStyle name="Calcul 3 2 5 8" xfId="4995"/>
    <cellStyle name="Calcul 3 2 5 8 2" xfId="11234"/>
    <cellStyle name="Calcul 3 2 5 8 3" xfId="19610"/>
    <cellStyle name="Calcul 3 2 5 8 4" xfId="34524"/>
    <cellStyle name="Calcul 3 2 5 8 5" xfId="41265"/>
    <cellStyle name="Calcul 3 2 5 8 6" xfId="46560"/>
    <cellStyle name="Calcul 3 2 5 9" xfId="7286"/>
    <cellStyle name="Calcul 3 2 6" xfId="876"/>
    <cellStyle name="Calcul 3 2 6 10" xfId="15193"/>
    <cellStyle name="Calcul 3 2 6 11" xfId="23048"/>
    <cellStyle name="Calcul 3 2 6 12" xfId="25434"/>
    <cellStyle name="Calcul 3 2 6 13" xfId="28278"/>
    <cellStyle name="Calcul 3 2 6 14" xfId="30556"/>
    <cellStyle name="Calcul 3 2 6 15" xfId="37334"/>
    <cellStyle name="Calcul 3 2 6 16" xfId="43965"/>
    <cellStyle name="Calcul 3 2 6 17" xfId="46561"/>
    <cellStyle name="Calcul 3 2 6 18" xfId="52847"/>
    <cellStyle name="Calcul 3 2 6 19" xfId="55457"/>
    <cellStyle name="Calcul 3 2 6 2" xfId="1158"/>
    <cellStyle name="Calcul 3 2 6 2 10" xfId="30753"/>
    <cellStyle name="Calcul 3 2 6 2 11" xfId="37523"/>
    <cellStyle name="Calcul 3 2 6 2 12" xfId="44528"/>
    <cellStyle name="Calcul 3 2 6 2 13" xfId="46562"/>
    <cellStyle name="Calcul 3 2 6 2 14" xfId="53410"/>
    <cellStyle name="Calcul 3 2 6 2 15" xfId="56025"/>
    <cellStyle name="Calcul 3 2 6 2 2" xfId="3424"/>
    <cellStyle name="Calcul 3 2 6 2 2 2" xfId="9681"/>
    <cellStyle name="Calcul 3 2 6 2 2 3" xfId="18287"/>
    <cellStyle name="Calcul 3 2 6 2 2 4" xfId="32971"/>
    <cellStyle name="Calcul 3 2 6 2 2 5" xfId="39712"/>
    <cellStyle name="Calcul 3 2 6 2 2 6" xfId="46563"/>
    <cellStyle name="Calcul 3 2 6 2 3" xfId="5571"/>
    <cellStyle name="Calcul 3 2 6 2 3 2" xfId="11798"/>
    <cellStyle name="Calcul 3 2 6 2 3 3" xfId="19441"/>
    <cellStyle name="Calcul 3 2 6 2 3 4" xfId="35093"/>
    <cellStyle name="Calcul 3 2 6 2 3 5" xfId="41829"/>
    <cellStyle name="Calcul 3 2 6 2 3 6" xfId="46564"/>
    <cellStyle name="Calcul 3 2 6 2 4" xfId="7492"/>
    <cellStyle name="Calcul 3 2 6 2 5" xfId="13894"/>
    <cellStyle name="Calcul 3 2 6 2 6" xfId="15756"/>
    <cellStyle name="Calcul 3 2 6 2 7" xfId="23510"/>
    <cellStyle name="Calcul 3 2 6 2 8" xfId="25968"/>
    <cellStyle name="Calcul 3 2 6 2 9" xfId="28841"/>
    <cellStyle name="Calcul 3 2 6 3" xfId="1655"/>
    <cellStyle name="Calcul 3 2 6 3 10" xfId="31209"/>
    <cellStyle name="Calcul 3 2 6 3 11" xfId="37950"/>
    <cellStyle name="Calcul 3 2 6 3 12" xfId="44955"/>
    <cellStyle name="Calcul 3 2 6 3 13" xfId="46565"/>
    <cellStyle name="Calcul 3 2 6 3 14" xfId="53837"/>
    <cellStyle name="Calcul 3 2 6 3 15" xfId="56452"/>
    <cellStyle name="Calcul 3 2 6 3 2" xfId="3869"/>
    <cellStyle name="Calcul 3 2 6 3 2 2" xfId="10108"/>
    <cellStyle name="Calcul 3 2 6 3 2 3" xfId="19529"/>
    <cellStyle name="Calcul 3 2 6 3 2 4" xfId="33398"/>
    <cellStyle name="Calcul 3 2 6 3 2 5" xfId="40139"/>
    <cellStyle name="Calcul 3 2 6 3 2 6" xfId="46566"/>
    <cellStyle name="Calcul 3 2 6 3 3" xfId="5998"/>
    <cellStyle name="Calcul 3 2 6 3 3 2" xfId="12225"/>
    <cellStyle name="Calcul 3 2 6 3 3 3" xfId="19426"/>
    <cellStyle name="Calcul 3 2 6 3 3 4" xfId="35520"/>
    <cellStyle name="Calcul 3 2 6 3 3 5" xfId="42256"/>
    <cellStyle name="Calcul 3 2 6 3 3 6" xfId="46567"/>
    <cellStyle name="Calcul 3 2 6 3 4" xfId="7919"/>
    <cellStyle name="Calcul 3 2 6 3 5" xfId="14321"/>
    <cellStyle name="Calcul 3 2 6 3 6" xfId="16183"/>
    <cellStyle name="Calcul 3 2 6 3 7" xfId="23937"/>
    <cellStyle name="Calcul 3 2 6 3 8" xfId="26395"/>
    <cellStyle name="Calcul 3 2 6 3 9" xfId="29268"/>
    <cellStyle name="Calcul 3 2 6 4" xfId="1882"/>
    <cellStyle name="Calcul 3 2 6 4 10" xfId="38175"/>
    <cellStyle name="Calcul 3 2 6 4 11" xfId="45180"/>
    <cellStyle name="Calcul 3 2 6 4 12" xfId="46568"/>
    <cellStyle name="Calcul 3 2 6 4 13" xfId="54062"/>
    <cellStyle name="Calcul 3 2 6 4 14" xfId="56677"/>
    <cellStyle name="Calcul 3 2 6 4 2" xfId="4094"/>
    <cellStyle name="Calcul 3 2 6 4 2 2" xfId="10333"/>
    <cellStyle name="Calcul 3 2 6 4 2 3" xfId="18379"/>
    <cellStyle name="Calcul 3 2 6 4 2 4" xfId="33623"/>
    <cellStyle name="Calcul 3 2 6 4 2 5" xfId="40364"/>
    <cellStyle name="Calcul 3 2 6 4 2 6" xfId="46569"/>
    <cellStyle name="Calcul 3 2 6 4 3" xfId="6223"/>
    <cellStyle name="Calcul 3 2 6 4 3 2" xfId="12450"/>
    <cellStyle name="Calcul 3 2 6 4 3 3" xfId="17492"/>
    <cellStyle name="Calcul 3 2 6 4 3 4" xfId="35745"/>
    <cellStyle name="Calcul 3 2 6 4 3 5" xfId="42481"/>
    <cellStyle name="Calcul 3 2 6 4 3 6" xfId="46570"/>
    <cellStyle name="Calcul 3 2 6 4 4" xfId="8144"/>
    <cellStyle name="Calcul 3 2 6 4 5" xfId="16408"/>
    <cellStyle name="Calcul 3 2 6 4 6" xfId="24162"/>
    <cellStyle name="Calcul 3 2 6 4 7" xfId="26620"/>
    <cellStyle name="Calcul 3 2 6 4 8" xfId="29493"/>
    <cellStyle name="Calcul 3 2 6 4 9" xfId="31434"/>
    <cellStyle name="Calcul 3 2 6 5" xfId="2232"/>
    <cellStyle name="Calcul 3 2 6 5 10" xfId="31782"/>
    <cellStyle name="Calcul 3 2 6 5 11" xfId="38523"/>
    <cellStyle name="Calcul 3 2 6 5 12" xfId="45528"/>
    <cellStyle name="Calcul 3 2 6 5 13" xfId="46571"/>
    <cellStyle name="Calcul 3 2 6 5 14" xfId="54410"/>
    <cellStyle name="Calcul 3 2 6 5 15" xfId="57025"/>
    <cellStyle name="Calcul 3 2 6 5 2" xfId="4442"/>
    <cellStyle name="Calcul 3 2 6 5 2 2" xfId="10681"/>
    <cellStyle name="Calcul 3 2 6 5 2 3" xfId="19568"/>
    <cellStyle name="Calcul 3 2 6 5 2 4" xfId="33971"/>
    <cellStyle name="Calcul 3 2 6 5 2 5" xfId="40712"/>
    <cellStyle name="Calcul 3 2 6 5 2 6" xfId="46572"/>
    <cellStyle name="Calcul 3 2 6 5 3" xfId="6571"/>
    <cellStyle name="Calcul 3 2 6 5 3 2" xfId="12798"/>
    <cellStyle name="Calcul 3 2 6 5 3 3" xfId="20285"/>
    <cellStyle name="Calcul 3 2 6 5 3 4" xfId="36093"/>
    <cellStyle name="Calcul 3 2 6 5 3 5" xfId="42829"/>
    <cellStyle name="Calcul 3 2 6 5 3 6" xfId="46573"/>
    <cellStyle name="Calcul 3 2 6 5 4" xfId="8492"/>
    <cellStyle name="Calcul 3 2 6 5 5" xfId="14604"/>
    <cellStyle name="Calcul 3 2 6 5 6" xfId="16756"/>
    <cellStyle name="Calcul 3 2 6 5 7" xfId="24510"/>
    <cellStyle name="Calcul 3 2 6 5 8" xfId="26968"/>
    <cellStyle name="Calcul 3 2 6 5 9" xfId="29841"/>
    <cellStyle name="Calcul 3 2 6 6" xfId="3235"/>
    <cellStyle name="Calcul 3 2 6 6 10" xfId="39523"/>
    <cellStyle name="Calcul 3 2 6 6 11" xfId="44339"/>
    <cellStyle name="Calcul 3 2 6 6 12" xfId="46574"/>
    <cellStyle name="Calcul 3 2 6 6 13" xfId="53221"/>
    <cellStyle name="Calcul 3 2 6 6 14" xfId="55833"/>
    <cellStyle name="Calcul 3 2 6 6 2" xfId="5379"/>
    <cellStyle name="Calcul 3 2 6 6 2 2" xfId="11609"/>
    <cellStyle name="Calcul 3 2 6 6 2 3" xfId="18059"/>
    <cellStyle name="Calcul 3 2 6 6 2 4" xfId="34901"/>
    <cellStyle name="Calcul 3 2 6 6 2 5" xfId="41640"/>
    <cellStyle name="Calcul 3 2 6 6 2 6" xfId="46575"/>
    <cellStyle name="Calcul 3 2 6 6 3" xfId="9492"/>
    <cellStyle name="Calcul 3 2 6 6 4" xfId="13705"/>
    <cellStyle name="Calcul 3 2 6 6 5" xfId="15567"/>
    <cellStyle name="Calcul 3 2 6 6 6" xfId="23321"/>
    <cellStyle name="Calcul 3 2 6 6 7" xfId="25779"/>
    <cellStyle name="Calcul 3 2 6 6 8" xfId="28652"/>
    <cellStyle name="Calcul 3 2 6 6 9" xfId="32782"/>
    <cellStyle name="Calcul 3 2 6 7" xfId="2890"/>
    <cellStyle name="Calcul 3 2 6 7 2" xfId="9147"/>
    <cellStyle name="Calcul 3 2 6 7 3" xfId="18745"/>
    <cellStyle name="Calcul 3 2 6 7 4" xfId="32437"/>
    <cellStyle name="Calcul 3 2 6 7 5" xfId="39178"/>
    <cellStyle name="Calcul 3 2 6 7 6" xfId="46576"/>
    <cellStyle name="Calcul 3 2 6 8" xfId="4996"/>
    <cellStyle name="Calcul 3 2 6 8 2" xfId="11235"/>
    <cellStyle name="Calcul 3 2 6 8 3" xfId="18753"/>
    <cellStyle name="Calcul 3 2 6 8 4" xfId="34525"/>
    <cellStyle name="Calcul 3 2 6 8 5" xfId="41266"/>
    <cellStyle name="Calcul 3 2 6 8 6" xfId="46577"/>
    <cellStyle name="Calcul 3 2 6 9" xfId="7303"/>
    <cellStyle name="Calcul 3 2 7" xfId="835"/>
    <cellStyle name="Calcul 3 2 7 10" xfId="15194"/>
    <cellStyle name="Calcul 3 2 7 11" xfId="23007"/>
    <cellStyle name="Calcul 3 2 7 12" xfId="25393"/>
    <cellStyle name="Calcul 3 2 7 13" xfId="28279"/>
    <cellStyle name="Calcul 3 2 7 14" xfId="30515"/>
    <cellStyle name="Calcul 3 2 7 15" xfId="37293"/>
    <cellStyle name="Calcul 3 2 7 16" xfId="43966"/>
    <cellStyle name="Calcul 3 2 7 17" xfId="46578"/>
    <cellStyle name="Calcul 3 2 7 18" xfId="52848"/>
    <cellStyle name="Calcul 3 2 7 19" xfId="55458"/>
    <cellStyle name="Calcul 3 2 7 2" xfId="1159"/>
    <cellStyle name="Calcul 3 2 7 2 10" xfId="30754"/>
    <cellStyle name="Calcul 3 2 7 2 11" xfId="37524"/>
    <cellStyle name="Calcul 3 2 7 2 12" xfId="44529"/>
    <cellStyle name="Calcul 3 2 7 2 13" xfId="46579"/>
    <cellStyle name="Calcul 3 2 7 2 14" xfId="53411"/>
    <cellStyle name="Calcul 3 2 7 2 15" xfId="56026"/>
    <cellStyle name="Calcul 3 2 7 2 2" xfId="3425"/>
    <cellStyle name="Calcul 3 2 7 2 2 2" xfId="9682"/>
    <cellStyle name="Calcul 3 2 7 2 2 3" xfId="19997"/>
    <cellStyle name="Calcul 3 2 7 2 2 4" xfId="32972"/>
    <cellStyle name="Calcul 3 2 7 2 2 5" xfId="39713"/>
    <cellStyle name="Calcul 3 2 7 2 2 6" xfId="46580"/>
    <cellStyle name="Calcul 3 2 7 2 3" xfId="5572"/>
    <cellStyle name="Calcul 3 2 7 2 3 2" xfId="11799"/>
    <cellStyle name="Calcul 3 2 7 2 3 3" xfId="18523"/>
    <cellStyle name="Calcul 3 2 7 2 3 4" xfId="35094"/>
    <cellStyle name="Calcul 3 2 7 2 3 5" xfId="41830"/>
    <cellStyle name="Calcul 3 2 7 2 3 6" xfId="46581"/>
    <cellStyle name="Calcul 3 2 7 2 4" xfId="7493"/>
    <cellStyle name="Calcul 3 2 7 2 5" xfId="13895"/>
    <cellStyle name="Calcul 3 2 7 2 6" xfId="15757"/>
    <cellStyle name="Calcul 3 2 7 2 7" xfId="23511"/>
    <cellStyle name="Calcul 3 2 7 2 8" xfId="25969"/>
    <cellStyle name="Calcul 3 2 7 2 9" xfId="28842"/>
    <cellStyle name="Calcul 3 2 7 3" xfId="1614"/>
    <cellStyle name="Calcul 3 2 7 3 10" xfId="31168"/>
    <cellStyle name="Calcul 3 2 7 3 11" xfId="37909"/>
    <cellStyle name="Calcul 3 2 7 3 12" xfId="44914"/>
    <cellStyle name="Calcul 3 2 7 3 13" xfId="46582"/>
    <cellStyle name="Calcul 3 2 7 3 14" xfId="53796"/>
    <cellStyle name="Calcul 3 2 7 3 15" xfId="56411"/>
    <cellStyle name="Calcul 3 2 7 3 2" xfId="3828"/>
    <cellStyle name="Calcul 3 2 7 3 2 2" xfId="10067"/>
    <cellStyle name="Calcul 3 2 7 3 2 3" xfId="18057"/>
    <cellStyle name="Calcul 3 2 7 3 2 4" xfId="33357"/>
    <cellStyle name="Calcul 3 2 7 3 2 5" xfId="40098"/>
    <cellStyle name="Calcul 3 2 7 3 2 6" xfId="46583"/>
    <cellStyle name="Calcul 3 2 7 3 3" xfId="5957"/>
    <cellStyle name="Calcul 3 2 7 3 3 2" xfId="12184"/>
    <cellStyle name="Calcul 3 2 7 3 3 3" xfId="19789"/>
    <cellStyle name="Calcul 3 2 7 3 3 4" xfId="35479"/>
    <cellStyle name="Calcul 3 2 7 3 3 5" xfId="42215"/>
    <cellStyle name="Calcul 3 2 7 3 3 6" xfId="46584"/>
    <cellStyle name="Calcul 3 2 7 3 4" xfId="7878"/>
    <cellStyle name="Calcul 3 2 7 3 5" xfId="14280"/>
    <cellStyle name="Calcul 3 2 7 3 6" xfId="16142"/>
    <cellStyle name="Calcul 3 2 7 3 7" xfId="23896"/>
    <cellStyle name="Calcul 3 2 7 3 8" xfId="26354"/>
    <cellStyle name="Calcul 3 2 7 3 9" xfId="29227"/>
    <cellStyle name="Calcul 3 2 7 4" xfId="1883"/>
    <cellStyle name="Calcul 3 2 7 4 10" xfId="38176"/>
    <cellStyle name="Calcul 3 2 7 4 11" xfId="45181"/>
    <cellStyle name="Calcul 3 2 7 4 12" xfId="46585"/>
    <cellStyle name="Calcul 3 2 7 4 13" xfId="54063"/>
    <cellStyle name="Calcul 3 2 7 4 14" xfId="56678"/>
    <cellStyle name="Calcul 3 2 7 4 2" xfId="4095"/>
    <cellStyle name="Calcul 3 2 7 4 2 2" xfId="10334"/>
    <cellStyle name="Calcul 3 2 7 4 2 3" xfId="20258"/>
    <cellStyle name="Calcul 3 2 7 4 2 4" xfId="33624"/>
    <cellStyle name="Calcul 3 2 7 4 2 5" xfId="40365"/>
    <cellStyle name="Calcul 3 2 7 4 2 6" xfId="46586"/>
    <cellStyle name="Calcul 3 2 7 4 3" xfId="6224"/>
    <cellStyle name="Calcul 3 2 7 4 3 2" xfId="12451"/>
    <cellStyle name="Calcul 3 2 7 4 3 3" xfId="17304"/>
    <cellStyle name="Calcul 3 2 7 4 3 4" xfId="35746"/>
    <cellStyle name="Calcul 3 2 7 4 3 5" xfId="42482"/>
    <cellStyle name="Calcul 3 2 7 4 3 6" xfId="46587"/>
    <cellStyle name="Calcul 3 2 7 4 4" xfId="8145"/>
    <cellStyle name="Calcul 3 2 7 4 5" xfId="16409"/>
    <cellStyle name="Calcul 3 2 7 4 6" xfId="24163"/>
    <cellStyle name="Calcul 3 2 7 4 7" xfId="26621"/>
    <cellStyle name="Calcul 3 2 7 4 8" xfId="29494"/>
    <cellStyle name="Calcul 3 2 7 4 9" xfId="31435"/>
    <cellStyle name="Calcul 3 2 7 5" xfId="2264"/>
    <cellStyle name="Calcul 3 2 7 5 10" xfId="31814"/>
    <cellStyle name="Calcul 3 2 7 5 11" xfId="38555"/>
    <cellStyle name="Calcul 3 2 7 5 12" xfId="45560"/>
    <cellStyle name="Calcul 3 2 7 5 13" xfId="46588"/>
    <cellStyle name="Calcul 3 2 7 5 14" xfId="54442"/>
    <cellStyle name="Calcul 3 2 7 5 15" xfId="57057"/>
    <cellStyle name="Calcul 3 2 7 5 2" xfId="4474"/>
    <cellStyle name="Calcul 3 2 7 5 2 2" xfId="10713"/>
    <cellStyle name="Calcul 3 2 7 5 2 3" xfId="19113"/>
    <cellStyle name="Calcul 3 2 7 5 2 4" xfId="34003"/>
    <cellStyle name="Calcul 3 2 7 5 2 5" xfId="40744"/>
    <cellStyle name="Calcul 3 2 7 5 2 6" xfId="46589"/>
    <cellStyle name="Calcul 3 2 7 5 3" xfId="6603"/>
    <cellStyle name="Calcul 3 2 7 5 3 2" xfId="12830"/>
    <cellStyle name="Calcul 3 2 7 5 3 3" xfId="20309"/>
    <cellStyle name="Calcul 3 2 7 5 3 4" xfId="36125"/>
    <cellStyle name="Calcul 3 2 7 5 3 5" xfId="42861"/>
    <cellStyle name="Calcul 3 2 7 5 3 6" xfId="46590"/>
    <cellStyle name="Calcul 3 2 7 5 4" xfId="8524"/>
    <cellStyle name="Calcul 3 2 7 5 5" xfId="14636"/>
    <cellStyle name="Calcul 3 2 7 5 6" xfId="16788"/>
    <cellStyle name="Calcul 3 2 7 5 7" xfId="24542"/>
    <cellStyle name="Calcul 3 2 7 5 8" xfId="27000"/>
    <cellStyle name="Calcul 3 2 7 5 9" xfId="29873"/>
    <cellStyle name="Calcul 3 2 7 6" xfId="3194"/>
    <cellStyle name="Calcul 3 2 7 6 10" xfId="39482"/>
    <cellStyle name="Calcul 3 2 7 6 11" xfId="44298"/>
    <cellStyle name="Calcul 3 2 7 6 12" xfId="46591"/>
    <cellStyle name="Calcul 3 2 7 6 13" xfId="53180"/>
    <cellStyle name="Calcul 3 2 7 6 14" xfId="55792"/>
    <cellStyle name="Calcul 3 2 7 6 2" xfId="5338"/>
    <cellStyle name="Calcul 3 2 7 6 2 2" xfId="11568"/>
    <cellStyle name="Calcul 3 2 7 6 2 3" xfId="18403"/>
    <cellStyle name="Calcul 3 2 7 6 2 4" xfId="34860"/>
    <cellStyle name="Calcul 3 2 7 6 2 5" xfId="41599"/>
    <cellStyle name="Calcul 3 2 7 6 2 6" xfId="46592"/>
    <cellStyle name="Calcul 3 2 7 6 3" xfId="9451"/>
    <cellStyle name="Calcul 3 2 7 6 4" xfId="13664"/>
    <cellStyle name="Calcul 3 2 7 6 5" xfId="15526"/>
    <cellStyle name="Calcul 3 2 7 6 6" xfId="23280"/>
    <cellStyle name="Calcul 3 2 7 6 7" xfId="25738"/>
    <cellStyle name="Calcul 3 2 7 6 8" xfId="28611"/>
    <cellStyle name="Calcul 3 2 7 6 9" xfId="32741"/>
    <cellStyle name="Calcul 3 2 7 7" xfId="2849"/>
    <cellStyle name="Calcul 3 2 7 7 2" xfId="9106"/>
    <cellStyle name="Calcul 3 2 7 7 3" xfId="17278"/>
    <cellStyle name="Calcul 3 2 7 7 4" xfId="32396"/>
    <cellStyle name="Calcul 3 2 7 7 5" xfId="39137"/>
    <cellStyle name="Calcul 3 2 7 7 6" xfId="46593"/>
    <cellStyle name="Calcul 3 2 7 8" xfId="4997"/>
    <cellStyle name="Calcul 3 2 7 8 2" xfId="11236"/>
    <cellStyle name="Calcul 3 2 7 8 3" xfId="17770"/>
    <cellStyle name="Calcul 3 2 7 8 4" xfId="34526"/>
    <cellStyle name="Calcul 3 2 7 8 5" xfId="41267"/>
    <cellStyle name="Calcul 3 2 7 8 6" xfId="46594"/>
    <cellStyle name="Calcul 3 2 7 9" xfId="7262"/>
    <cellStyle name="Calcul 3 2 8" xfId="887"/>
    <cellStyle name="Calcul 3 2 8 10" xfId="15195"/>
    <cellStyle name="Calcul 3 2 8 11" xfId="23059"/>
    <cellStyle name="Calcul 3 2 8 12" xfId="25445"/>
    <cellStyle name="Calcul 3 2 8 13" xfId="28280"/>
    <cellStyle name="Calcul 3 2 8 14" xfId="30567"/>
    <cellStyle name="Calcul 3 2 8 15" xfId="37345"/>
    <cellStyle name="Calcul 3 2 8 16" xfId="43967"/>
    <cellStyle name="Calcul 3 2 8 17" xfId="46595"/>
    <cellStyle name="Calcul 3 2 8 18" xfId="52849"/>
    <cellStyle name="Calcul 3 2 8 19" xfId="55459"/>
    <cellStyle name="Calcul 3 2 8 2" xfId="1160"/>
    <cellStyle name="Calcul 3 2 8 2 10" xfId="30755"/>
    <cellStyle name="Calcul 3 2 8 2 11" xfId="37525"/>
    <cellStyle name="Calcul 3 2 8 2 12" xfId="44530"/>
    <cellStyle name="Calcul 3 2 8 2 13" xfId="46596"/>
    <cellStyle name="Calcul 3 2 8 2 14" xfId="53412"/>
    <cellStyle name="Calcul 3 2 8 2 15" xfId="56027"/>
    <cellStyle name="Calcul 3 2 8 2 2" xfId="3426"/>
    <cellStyle name="Calcul 3 2 8 2 2 2" xfId="9683"/>
    <cellStyle name="Calcul 3 2 8 2 2 3" xfId="19140"/>
    <cellStyle name="Calcul 3 2 8 2 2 4" xfId="32973"/>
    <cellStyle name="Calcul 3 2 8 2 2 5" xfId="39714"/>
    <cellStyle name="Calcul 3 2 8 2 2 6" xfId="46597"/>
    <cellStyle name="Calcul 3 2 8 2 3" xfId="5573"/>
    <cellStyle name="Calcul 3 2 8 2 3 2" xfId="11800"/>
    <cellStyle name="Calcul 3 2 8 2 3 3" xfId="19556"/>
    <cellStyle name="Calcul 3 2 8 2 3 4" xfId="35095"/>
    <cellStyle name="Calcul 3 2 8 2 3 5" xfId="41831"/>
    <cellStyle name="Calcul 3 2 8 2 3 6" xfId="46598"/>
    <cellStyle name="Calcul 3 2 8 2 4" xfId="7494"/>
    <cellStyle name="Calcul 3 2 8 2 5" xfId="13896"/>
    <cellStyle name="Calcul 3 2 8 2 6" xfId="15758"/>
    <cellStyle name="Calcul 3 2 8 2 7" xfId="23512"/>
    <cellStyle name="Calcul 3 2 8 2 8" xfId="25970"/>
    <cellStyle name="Calcul 3 2 8 2 9" xfId="28843"/>
    <cellStyle name="Calcul 3 2 8 3" xfId="1666"/>
    <cellStyle name="Calcul 3 2 8 3 10" xfId="31220"/>
    <cellStyle name="Calcul 3 2 8 3 11" xfId="37961"/>
    <cellStyle name="Calcul 3 2 8 3 12" xfId="44966"/>
    <cellStyle name="Calcul 3 2 8 3 13" xfId="46599"/>
    <cellStyle name="Calcul 3 2 8 3 14" xfId="53848"/>
    <cellStyle name="Calcul 3 2 8 3 15" xfId="56463"/>
    <cellStyle name="Calcul 3 2 8 3 2" xfId="3880"/>
    <cellStyle name="Calcul 3 2 8 3 2 2" xfId="10119"/>
    <cellStyle name="Calcul 3 2 8 3 2 3" xfId="19706"/>
    <cellStyle name="Calcul 3 2 8 3 2 4" xfId="33409"/>
    <cellStyle name="Calcul 3 2 8 3 2 5" xfId="40150"/>
    <cellStyle name="Calcul 3 2 8 3 2 6" xfId="46600"/>
    <cellStyle name="Calcul 3 2 8 3 3" xfId="6009"/>
    <cellStyle name="Calcul 3 2 8 3 3 2" xfId="12236"/>
    <cellStyle name="Calcul 3 2 8 3 3 3" xfId="18961"/>
    <cellStyle name="Calcul 3 2 8 3 3 4" xfId="35531"/>
    <cellStyle name="Calcul 3 2 8 3 3 5" xfId="42267"/>
    <cellStyle name="Calcul 3 2 8 3 3 6" xfId="46601"/>
    <cellStyle name="Calcul 3 2 8 3 4" xfId="7930"/>
    <cellStyle name="Calcul 3 2 8 3 5" xfId="14332"/>
    <cellStyle name="Calcul 3 2 8 3 6" xfId="16194"/>
    <cellStyle name="Calcul 3 2 8 3 7" xfId="23948"/>
    <cellStyle name="Calcul 3 2 8 3 8" xfId="26406"/>
    <cellStyle name="Calcul 3 2 8 3 9" xfId="29279"/>
    <cellStyle name="Calcul 3 2 8 4" xfId="1884"/>
    <cellStyle name="Calcul 3 2 8 4 10" xfId="38177"/>
    <cellStyle name="Calcul 3 2 8 4 11" xfId="45182"/>
    <cellStyle name="Calcul 3 2 8 4 12" xfId="46602"/>
    <cellStyle name="Calcul 3 2 8 4 13" xfId="54064"/>
    <cellStyle name="Calcul 3 2 8 4 14" xfId="56679"/>
    <cellStyle name="Calcul 3 2 8 4 2" xfId="4096"/>
    <cellStyle name="Calcul 3 2 8 4 2 2" xfId="10335"/>
    <cellStyle name="Calcul 3 2 8 4 2 3" xfId="19381"/>
    <cellStyle name="Calcul 3 2 8 4 2 4" xfId="33625"/>
    <cellStyle name="Calcul 3 2 8 4 2 5" xfId="40366"/>
    <cellStyle name="Calcul 3 2 8 4 2 6" xfId="46603"/>
    <cellStyle name="Calcul 3 2 8 4 3" xfId="6225"/>
    <cellStyle name="Calcul 3 2 8 4 3 2" xfId="12452"/>
    <cellStyle name="Calcul 3 2 8 4 3 3" xfId="17829"/>
    <cellStyle name="Calcul 3 2 8 4 3 4" xfId="35747"/>
    <cellStyle name="Calcul 3 2 8 4 3 5" xfId="42483"/>
    <cellStyle name="Calcul 3 2 8 4 3 6" xfId="46604"/>
    <cellStyle name="Calcul 3 2 8 4 4" xfId="8146"/>
    <cellStyle name="Calcul 3 2 8 4 5" xfId="16410"/>
    <cellStyle name="Calcul 3 2 8 4 6" xfId="24164"/>
    <cellStyle name="Calcul 3 2 8 4 7" xfId="26622"/>
    <cellStyle name="Calcul 3 2 8 4 8" xfId="29495"/>
    <cellStyle name="Calcul 3 2 8 4 9" xfId="31436"/>
    <cellStyle name="Calcul 3 2 8 5" xfId="2141"/>
    <cellStyle name="Calcul 3 2 8 5 10" xfId="31691"/>
    <cellStyle name="Calcul 3 2 8 5 11" xfId="38432"/>
    <cellStyle name="Calcul 3 2 8 5 12" xfId="45437"/>
    <cellStyle name="Calcul 3 2 8 5 13" xfId="46605"/>
    <cellStyle name="Calcul 3 2 8 5 14" xfId="54319"/>
    <cellStyle name="Calcul 3 2 8 5 15" xfId="56934"/>
    <cellStyle name="Calcul 3 2 8 5 2" xfId="4351"/>
    <cellStyle name="Calcul 3 2 8 5 2 2" xfId="10590"/>
    <cellStyle name="Calcul 3 2 8 5 2 3" xfId="19693"/>
    <cellStyle name="Calcul 3 2 8 5 2 4" xfId="33880"/>
    <cellStyle name="Calcul 3 2 8 5 2 5" xfId="40621"/>
    <cellStyle name="Calcul 3 2 8 5 2 6" xfId="46606"/>
    <cellStyle name="Calcul 3 2 8 5 3" xfId="6480"/>
    <cellStyle name="Calcul 3 2 8 5 3 2" xfId="12707"/>
    <cellStyle name="Calcul 3 2 8 5 3 3" xfId="17756"/>
    <cellStyle name="Calcul 3 2 8 5 3 4" xfId="36002"/>
    <cellStyle name="Calcul 3 2 8 5 3 5" xfId="42738"/>
    <cellStyle name="Calcul 3 2 8 5 3 6" xfId="46607"/>
    <cellStyle name="Calcul 3 2 8 5 4" xfId="8401"/>
    <cellStyle name="Calcul 3 2 8 5 5" xfId="14513"/>
    <cellStyle name="Calcul 3 2 8 5 6" xfId="16665"/>
    <cellStyle name="Calcul 3 2 8 5 7" xfId="24419"/>
    <cellStyle name="Calcul 3 2 8 5 8" xfId="26877"/>
    <cellStyle name="Calcul 3 2 8 5 9" xfId="29750"/>
    <cellStyle name="Calcul 3 2 8 6" xfId="3246"/>
    <cellStyle name="Calcul 3 2 8 6 10" xfId="39534"/>
    <cellStyle name="Calcul 3 2 8 6 11" xfId="44350"/>
    <cellStyle name="Calcul 3 2 8 6 12" xfId="46608"/>
    <cellStyle name="Calcul 3 2 8 6 13" xfId="53232"/>
    <cellStyle name="Calcul 3 2 8 6 14" xfId="55844"/>
    <cellStyle name="Calcul 3 2 8 6 2" xfId="5390"/>
    <cellStyle name="Calcul 3 2 8 6 2 2" xfId="11620"/>
    <cellStyle name="Calcul 3 2 8 6 2 3" xfId="18225"/>
    <cellStyle name="Calcul 3 2 8 6 2 4" xfId="34912"/>
    <cellStyle name="Calcul 3 2 8 6 2 5" xfId="41651"/>
    <cellStyle name="Calcul 3 2 8 6 2 6" xfId="46609"/>
    <cellStyle name="Calcul 3 2 8 6 3" xfId="9503"/>
    <cellStyle name="Calcul 3 2 8 6 4" xfId="13716"/>
    <cellStyle name="Calcul 3 2 8 6 5" xfId="15578"/>
    <cellStyle name="Calcul 3 2 8 6 6" xfId="23332"/>
    <cellStyle name="Calcul 3 2 8 6 7" xfId="25790"/>
    <cellStyle name="Calcul 3 2 8 6 8" xfId="28663"/>
    <cellStyle name="Calcul 3 2 8 6 9" xfId="32793"/>
    <cellStyle name="Calcul 3 2 8 7" xfId="2901"/>
    <cellStyle name="Calcul 3 2 8 7 2" xfId="9158"/>
    <cellStyle name="Calcul 3 2 8 7 3" xfId="18870"/>
    <cellStyle name="Calcul 3 2 8 7 4" xfId="32448"/>
    <cellStyle name="Calcul 3 2 8 7 5" xfId="39189"/>
    <cellStyle name="Calcul 3 2 8 7 6" xfId="46610"/>
    <cellStyle name="Calcul 3 2 8 8" xfId="4998"/>
    <cellStyle name="Calcul 3 2 8 8 2" xfId="11237"/>
    <cellStyle name="Calcul 3 2 8 8 3" xfId="19457"/>
    <cellStyle name="Calcul 3 2 8 8 4" xfId="34527"/>
    <cellStyle name="Calcul 3 2 8 8 5" xfId="41268"/>
    <cellStyle name="Calcul 3 2 8 8 6" xfId="46611"/>
    <cellStyle name="Calcul 3 2 8 9" xfId="7314"/>
    <cellStyle name="Calcul 3 2 9" xfId="1026"/>
    <cellStyle name="Calcul 3 2 9 10" xfId="30690"/>
    <cellStyle name="Calcul 3 2 9 11" xfId="37460"/>
    <cellStyle name="Calcul 3 2 9 12" xfId="44465"/>
    <cellStyle name="Calcul 3 2 9 13" xfId="46612"/>
    <cellStyle name="Calcul 3 2 9 14" xfId="53347"/>
    <cellStyle name="Calcul 3 2 9 15" xfId="55962"/>
    <cellStyle name="Calcul 3 2 9 2" xfId="3361"/>
    <cellStyle name="Calcul 3 2 9 2 2" xfId="9618"/>
    <cellStyle name="Calcul 3 2 9 2 3" xfId="17778"/>
    <cellStyle name="Calcul 3 2 9 2 4" xfId="32908"/>
    <cellStyle name="Calcul 3 2 9 2 5" xfId="39649"/>
    <cellStyle name="Calcul 3 2 9 2 6" xfId="46613"/>
    <cellStyle name="Calcul 3 2 9 3" xfId="5508"/>
    <cellStyle name="Calcul 3 2 9 3 2" xfId="11735"/>
    <cellStyle name="Calcul 3 2 9 3 3" xfId="19180"/>
    <cellStyle name="Calcul 3 2 9 3 4" xfId="35030"/>
    <cellStyle name="Calcul 3 2 9 3 5" xfId="41766"/>
    <cellStyle name="Calcul 3 2 9 3 6" xfId="46614"/>
    <cellStyle name="Calcul 3 2 9 4" xfId="7429"/>
    <cellStyle name="Calcul 3 2 9 5" xfId="13831"/>
    <cellStyle name="Calcul 3 2 9 6" xfId="15693"/>
    <cellStyle name="Calcul 3 2 9 7" xfId="23447"/>
    <cellStyle name="Calcul 3 2 9 8" xfId="25905"/>
    <cellStyle name="Calcul 3 2 9 9" xfId="28778"/>
    <cellStyle name="Calcul 3 20" xfId="2510"/>
    <cellStyle name="Calcul 3 20 10" xfId="32059"/>
    <cellStyle name="Calcul 3 20 11" xfId="38800"/>
    <cellStyle name="Calcul 3 20 12" xfId="45805"/>
    <cellStyle name="Calcul 3 20 13" xfId="46615"/>
    <cellStyle name="Calcul 3 20 14" xfId="54687"/>
    <cellStyle name="Calcul 3 20 15" xfId="57302"/>
    <cellStyle name="Calcul 3 20 2" xfId="4712"/>
    <cellStyle name="Calcul 3 20 2 2" xfId="10951"/>
    <cellStyle name="Calcul 3 20 2 3" xfId="19580"/>
    <cellStyle name="Calcul 3 20 2 4" xfId="34241"/>
    <cellStyle name="Calcul 3 20 2 5" xfId="40982"/>
    <cellStyle name="Calcul 3 20 2 6" xfId="46616"/>
    <cellStyle name="Calcul 3 20 3" xfId="6848"/>
    <cellStyle name="Calcul 3 20 3 2" xfId="13075"/>
    <cellStyle name="Calcul 3 20 3 3" xfId="20461"/>
    <cellStyle name="Calcul 3 20 3 4" xfId="36370"/>
    <cellStyle name="Calcul 3 20 3 5" xfId="43106"/>
    <cellStyle name="Calcul 3 20 3 6" xfId="46617"/>
    <cellStyle name="Calcul 3 20 4" xfId="8769"/>
    <cellStyle name="Calcul 3 20 5" xfId="14881"/>
    <cellStyle name="Calcul 3 20 6" xfId="17033"/>
    <cellStyle name="Calcul 3 20 7" xfId="24787"/>
    <cellStyle name="Calcul 3 20 8" xfId="27245"/>
    <cellStyle name="Calcul 3 20 9" xfId="30118"/>
    <cellStyle name="Calcul 3 21" xfId="2599"/>
    <cellStyle name="Calcul 3 21 10" xfId="32148"/>
    <cellStyle name="Calcul 3 21 11" xfId="38889"/>
    <cellStyle name="Calcul 3 21 12" xfId="45894"/>
    <cellStyle name="Calcul 3 21 13" xfId="46618"/>
    <cellStyle name="Calcul 3 21 14" xfId="54776"/>
    <cellStyle name="Calcul 3 21 15" xfId="57391"/>
    <cellStyle name="Calcul 3 21 2" xfId="4796"/>
    <cellStyle name="Calcul 3 21 2 2" xfId="11035"/>
    <cellStyle name="Calcul 3 21 2 3" xfId="18168"/>
    <cellStyle name="Calcul 3 21 2 4" xfId="34325"/>
    <cellStyle name="Calcul 3 21 2 5" xfId="41066"/>
    <cellStyle name="Calcul 3 21 2 6" xfId="46619"/>
    <cellStyle name="Calcul 3 21 3" xfId="6937"/>
    <cellStyle name="Calcul 3 21 3 2" xfId="13164"/>
    <cellStyle name="Calcul 3 21 3 3" xfId="20510"/>
    <cellStyle name="Calcul 3 21 3 4" xfId="36459"/>
    <cellStyle name="Calcul 3 21 3 5" xfId="43195"/>
    <cellStyle name="Calcul 3 21 3 6" xfId="46620"/>
    <cellStyle name="Calcul 3 21 4" xfId="8858"/>
    <cellStyle name="Calcul 3 21 5" xfId="14970"/>
    <cellStyle name="Calcul 3 21 6" xfId="17122"/>
    <cellStyle name="Calcul 3 21 7" xfId="24876"/>
    <cellStyle name="Calcul 3 21 8" xfId="27334"/>
    <cellStyle name="Calcul 3 21 9" xfId="30207"/>
    <cellStyle name="Calcul 3 22" xfId="2498"/>
    <cellStyle name="Calcul 3 22 10" xfId="38788"/>
    <cellStyle name="Calcul 3 22 11" xfId="45793"/>
    <cellStyle name="Calcul 3 22 12" xfId="46621"/>
    <cellStyle name="Calcul 3 22 13" xfId="54675"/>
    <cellStyle name="Calcul 3 22 14" xfId="57290"/>
    <cellStyle name="Calcul 3 22 2" xfId="6836"/>
    <cellStyle name="Calcul 3 22 2 2" xfId="13063"/>
    <cellStyle name="Calcul 3 22 2 3" xfId="20449"/>
    <cellStyle name="Calcul 3 22 2 4" xfId="36358"/>
    <cellStyle name="Calcul 3 22 2 5" xfId="43094"/>
    <cellStyle name="Calcul 3 22 2 6" xfId="46622"/>
    <cellStyle name="Calcul 3 22 3" xfId="8757"/>
    <cellStyle name="Calcul 3 22 4" xfId="14869"/>
    <cellStyle name="Calcul 3 22 5" xfId="17021"/>
    <cellStyle name="Calcul 3 22 6" xfId="24775"/>
    <cellStyle name="Calcul 3 22 7" xfId="27233"/>
    <cellStyle name="Calcul 3 22 8" xfId="30106"/>
    <cellStyle name="Calcul 3 22 9" xfId="32047"/>
    <cellStyle name="Calcul 3 23" xfId="4932"/>
    <cellStyle name="Calcul 3 23 2" xfId="11171"/>
    <cellStyle name="Calcul 3 23 3" xfId="18313"/>
    <cellStyle name="Calcul 3 23 4" xfId="34461"/>
    <cellStyle name="Calcul 3 23 5" xfId="41202"/>
    <cellStyle name="Calcul 3 23 6" xfId="46623"/>
    <cellStyle name="Calcul 3 24" xfId="7138"/>
    <cellStyle name="Calcul 3 25" xfId="15129"/>
    <cellStyle name="Calcul 3 26" xfId="22888"/>
    <cellStyle name="Calcul 3 27" xfId="25274"/>
    <cellStyle name="Calcul 3 28" xfId="28214"/>
    <cellStyle name="Calcul 3 29" xfId="30394"/>
    <cellStyle name="Calcul 3 3" xfId="850"/>
    <cellStyle name="Calcul 3 3 10" xfId="15196"/>
    <cellStyle name="Calcul 3 3 11" xfId="23022"/>
    <cellStyle name="Calcul 3 3 12" xfId="25408"/>
    <cellStyle name="Calcul 3 3 13" xfId="28281"/>
    <cellStyle name="Calcul 3 3 14" xfId="30530"/>
    <cellStyle name="Calcul 3 3 15" xfId="37308"/>
    <cellStyle name="Calcul 3 3 16" xfId="43968"/>
    <cellStyle name="Calcul 3 3 17" xfId="46624"/>
    <cellStyle name="Calcul 3 3 18" xfId="52850"/>
    <cellStyle name="Calcul 3 3 19" xfId="55460"/>
    <cellStyle name="Calcul 3 3 2" xfId="1161"/>
    <cellStyle name="Calcul 3 3 2 10" xfId="30756"/>
    <cellStyle name="Calcul 3 3 2 11" xfId="37526"/>
    <cellStyle name="Calcul 3 3 2 12" xfId="44531"/>
    <cellStyle name="Calcul 3 3 2 13" xfId="46625"/>
    <cellStyle name="Calcul 3 3 2 14" xfId="53413"/>
    <cellStyle name="Calcul 3 3 2 15" xfId="56028"/>
    <cellStyle name="Calcul 3 3 2 2" xfId="3427"/>
    <cellStyle name="Calcul 3 3 2 2 2" xfId="9684"/>
    <cellStyle name="Calcul 3 3 2 2 3" xfId="18206"/>
    <cellStyle name="Calcul 3 3 2 2 4" xfId="32974"/>
    <cellStyle name="Calcul 3 3 2 2 5" xfId="39715"/>
    <cellStyle name="Calcul 3 3 2 2 6" xfId="46626"/>
    <cellStyle name="Calcul 3 3 2 3" xfId="5574"/>
    <cellStyle name="Calcul 3 3 2 3 2" xfId="11801"/>
    <cellStyle name="Calcul 3 3 2 3 3" xfId="18701"/>
    <cellStyle name="Calcul 3 3 2 3 4" xfId="35096"/>
    <cellStyle name="Calcul 3 3 2 3 5" xfId="41832"/>
    <cellStyle name="Calcul 3 3 2 3 6" xfId="46627"/>
    <cellStyle name="Calcul 3 3 2 4" xfId="7495"/>
    <cellStyle name="Calcul 3 3 2 5" xfId="13897"/>
    <cellStyle name="Calcul 3 3 2 6" xfId="15759"/>
    <cellStyle name="Calcul 3 3 2 7" xfId="23513"/>
    <cellStyle name="Calcul 3 3 2 8" xfId="25971"/>
    <cellStyle name="Calcul 3 3 2 9" xfId="28844"/>
    <cellStyle name="Calcul 3 3 3" xfId="1629"/>
    <cellStyle name="Calcul 3 3 3 10" xfId="31183"/>
    <cellStyle name="Calcul 3 3 3 11" xfId="37924"/>
    <cellStyle name="Calcul 3 3 3 12" xfId="44929"/>
    <cellStyle name="Calcul 3 3 3 13" xfId="46628"/>
    <cellStyle name="Calcul 3 3 3 14" xfId="53811"/>
    <cellStyle name="Calcul 3 3 3 15" xfId="56426"/>
    <cellStyle name="Calcul 3 3 3 2" xfId="3843"/>
    <cellStyle name="Calcul 3 3 3 2 2" xfId="10082"/>
    <cellStyle name="Calcul 3 3 3 2 3" xfId="19771"/>
    <cellStyle name="Calcul 3 3 3 2 4" xfId="33372"/>
    <cellStyle name="Calcul 3 3 3 2 5" xfId="40113"/>
    <cellStyle name="Calcul 3 3 3 2 6" xfId="46629"/>
    <cellStyle name="Calcul 3 3 3 3" xfId="5972"/>
    <cellStyle name="Calcul 3 3 3 3 2" xfId="12199"/>
    <cellStyle name="Calcul 3 3 3 3 3" xfId="19062"/>
    <cellStyle name="Calcul 3 3 3 3 4" xfId="35494"/>
    <cellStyle name="Calcul 3 3 3 3 5" xfId="42230"/>
    <cellStyle name="Calcul 3 3 3 3 6" xfId="46630"/>
    <cellStyle name="Calcul 3 3 3 4" xfId="7893"/>
    <cellStyle name="Calcul 3 3 3 5" xfId="14295"/>
    <cellStyle name="Calcul 3 3 3 6" xfId="16157"/>
    <cellStyle name="Calcul 3 3 3 7" xfId="23911"/>
    <cellStyle name="Calcul 3 3 3 8" xfId="26369"/>
    <cellStyle name="Calcul 3 3 3 9" xfId="29242"/>
    <cellStyle name="Calcul 3 3 4" xfId="1885"/>
    <cellStyle name="Calcul 3 3 4 10" xfId="38178"/>
    <cellStyle name="Calcul 3 3 4 11" xfId="45183"/>
    <cellStyle name="Calcul 3 3 4 12" xfId="46631"/>
    <cellStyle name="Calcul 3 3 4 13" xfId="54065"/>
    <cellStyle name="Calcul 3 3 4 14" xfId="56680"/>
    <cellStyle name="Calcul 3 3 4 2" xfId="4097"/>
    <cellStyle name="Calcul 3 3 4 2 2" xfId="10336"/>
    <cellStyle name="Calcul 3 3 4 2 3" xfId="18465"/>
    <cellStyle name="Calcul 3 3 4 2 4" xfId="33626"/>
    <cellStyle name="Calcul 3 3 4 2 5" xfId="40367"/>
    <cellStyle name="Calcul 3 3 4 2 6" xfId="46632"/>
    <cellStyle name="Calcul 3 3 4 3" xfId="6226"/>
    <cellStyle name="Calcul 3 3 4 3 2" xfId="12453"/>
    <cellStyle name="Calcul 3 3 4 3 3" xfId="17491"/>
    <cellStyle name="Calcul 3 3 4 3 4" xfId="35748"/>
    <cellStyle name="Calcul 3 3 4 3 5" xfId="42484"/>
    <cellStyle name="Calcul 3 3 4 3 6" xfId="46633"/>
    <cellStyle name="Calcul 3 3 4 4" xfId="8147"/>
    <cellStyle name="Calcul 3 3 4 5" xfId="16411"/>
    <cellStyle name="Calcul 3 3 4 6" xfId="24165"/>
    <cellStyle name="Calcul 3 3 4 7" xfId="26623"/>
    <cellStyle name="Calcul 3 3 4 8" xfId="29496"/>
    <cellStyle name="Calcul 3 3 4 9" xfId="31437"/>
    <cellStyle name="Calcul 3 3 5" xfId="2250"/>
    <cellStyle name="Calcul 3 3 5 10" xfId="31800"/>
    <cellStyle name="Calcul 3 3 5 11" xfId="38541"/>
    <cellStyle name="Calcul 3 3 5 12" xfId="45546"/>
    <cellStyle name="Calcul 3 3 5 13" xfId="46634"/>
    <cellStyle name="Calcul 3 3 5 14" xfId="54428"/>
    <cellStyle name="Calcul 3 3 5 15" xfId="57043"/>
    <cellStyle name="Calcul 3 3 5 2" xfId="4460"/>
    <cellStyle name="Calcul 3 3 5 2 2" xfId="10699"/>
    <cellStyle name="Calcul 3 3 5 2 3" xfId="20234"/>
    <cellStyle name="Calcul 3 3 5 2 4" xfId="33989"/>
    <cellStyle name="Calcul 3 3 5 2 5" xfId="40730"/>
    <cellStyle name="Calcul 3 3 5 2 6" xfId="46635"/>
    <cellStyle name="Calcul 3 3 5 3" xfId="6589"/>
    <cellStyle name="Calcul 3 3 5 3 2" xfId="12816"/>
    <cellStyle name="Calcul 3 3 5 3 3" xfId="20297"/>
    <cellStyle name="Calcul 3 3 5 3 4" xfId="36111"/>
    <cellStyle name="Calcul 3 3 5 3 5" xfId="42847"/>
    <cellStyle name="Calcul 3 3 5 3 6" xfId="46636"/>
    <cellStyle name="Calcul 3 3 5 4" xfId="8510"/>
    <cellStyle name="Calcul 3 3 5 5" xfId="14622"/>
    <cellStyle name="Calcul 3 3 5 6" xfId="16774"/>
    <cellStyle name="Calcul 3 3 5 7" xfId="24528"/>
    <cellStyle name="Calcul 3 3 5 8" xfId="26986"/>
    <cellStyle name="Calcul 3 3 5 9" xfId="29859"/>
    <cellStyle name="Calcul 3 3 6" xfId="3209"/>
    <cellStyle name="Calcul 3 3 6 10" xfId="39497"/>
    <cellStyle name="Calcul 3 3 6 11" xfId="44313"/>
    <cellStyle name="Calcul 3 3 6 12" xfId="46637"/>
    <cellStyle name="Calcul 3 3 6 13" xfId="53195"/>
    <cellStyle name="Calcul 3 3 6 14" xfId="55807"/>
    <cellStyle name="Calcul 3 3 6 2" xfId="5353"/>
    <cellStyle name="Calcul 3 3 6 2 2" xfId="11583"/>
    <cellStyle name="Calcul 3 3 6 2 3" xfId="18448"/>
    <cellStyle name="Calcul 3 3 6 2 4" xfId="34875"/>
    <cellStyle name="Calcul 3 3 6 2 5" xfId="41614"/>
    <cellStyle name="Calcul 3 3 6 2 6" xfId="46638"/>
    <cellStyle name="Calcul 3 3 6 3" xfId="9466"/>
    <cellStyle name="Calcul 3 3 6 4" xfId="13679"/>
    <cellStyle name="Calcul 3 3 6 5" xfId="15541"/>
    <cellStyle name="Calcul 3 3 6 6" xfId="23295"/>
    <cellStyle name="Calcul 3 3 6 7" xfId="25753"/>
    <cellStyle name="Calcul 3 3 6 8" xfId="28626"/>
    <cellStyle name="Calcul 3 3 6 9" xfId="32756"/>
    <cellStyle name="Calcul 3 3 7" xfId="2864"/>
    <cellStyle name="Calcul 3 3 7 2" xfId="9121"/>
    <cellStyle name="Calcul 3 3 7 3" xfId="17608"/>
    <cellStyle name="Calcul 3 3 7 4" xfId="32411"/>
    <cellStyle name="Calcul 3 3 7 5" xfId="39152"/>
    <cellStyle name="Calcul 3 3 7 6" xfId="46639"/>
    <cellStyle name="Calcul 3 3 8" xfId="4999"/>
    <cellStyle name="Calcul 3 3 8 2" xfId="11238"/>
    <cellStyle name="Calcul 3 3 8 3" xfId="18501"/>
    <cellStyle name="Calcul 3 3 8 4" xfId="34528"/>
    <cellStyle name="Calcul 3 3 8 5" xfId="41269"/>
    <cellStyle name="Calcul 3 3 8 6" xfId="46640"/>
    <cellStyle name="Calcul 3 3 9" xfId="7277"/>
    <cellStyle name="Calcul 3 30" xfId="37174"/>
    <cellStyle name="Calcul 3 31" xfId="43901"/>
    <cellStyle name="Calcul 3 32" xfId="46425"/>
    <cellStyle name="Calcul 3 33" xfId="52783"/>
    <cellStyle name="Calcul 3 34" xfId="55393"/>
    <cellStyle name="Calcul 3 4" xfId="841"/>
    <cellStyle name="Calcul 3 4 10" xfId="15197"/>
    <cellStyle name="Calcul 3 4 11" xfId="23013"/>
    <cellStyle name="Calcul 3 4 12" xfId="25399"/>
    <cellStyle name="Calcul 3 4 13" xfId="28282"/>
    <cellStyle name="Calcul 3 4 14" xfId="30521"/>
    <cellStyle name="Calcul 3 4 15" xfId="37299"/>
    <cellStyle name="Calcul 3 4 16" xfId="43969"/>
    <cellStyle name="Calcul 3 4 17" xfId="46641"/>
    <cellStyle name="Calcul 3 4 18" xfId="52851"/>
    <cellStyle name="Calcul 3 4 19" xfId="55461"/>
    <cellStyle name="Calcul 3 4 2" xfId="1162"/>
    <cellStyle name="Calcul 3 4 2 10" xfId="30757"/>
    <cellStyle name="Calcul 3 4 2 11" xfId="37527"/>
    <cellStyle name="Calcul 3 4 2 12" xfId="44532"/>
    <cellStyle name="Calcul 3 4 2 13" xfId="46642"/>
    <cellStyle name="Calcul 3 4 2 14" xfId="53414"/>
    <cellStyle name="Calcul 3 4 2 15" xfId="56029"/>
    <cellStyle name="Calcul 3 4 2 2" xfId="3428"/>
    <cellStyle name="Calcul 3 4 2 2 2" xfId="9685"/>
    <cellStyle name="Calcul 3 4 2 2 3" xfId="19775"/>
    <cellStyle name="Calcul 3 4 2 2 4" xfId="32975"/>
    <cellStyle name="Calcul 3 4 2 2 5" xfId="39716"/>
    <cellStyle name="Calcul 3 4 2 2 6" xfId="46643"/>
    <cellStyle name="Calcul 3 4 2 3" xfId="5575"/>
    <cellStyle name="Calcul 3 4 2 3 2" xfId="11802"/>
    <cellStyle name="Calcul 3 4 2 3 3" xfId="20048"/>
    <cellStyle name="Calcul 3 4 2 3 4" xfId="35097"/>
    <cellStyle name="Calcul 3 4 2 3 5" xfId="41833"/>
    <cellStyle name="Calcul 3 4 2 3 6" xfId="46644"/>
    <cellStyle name="Calcul 3 4 2 4" xfId="7496"/>
    <cellStyle name="Calcul 3 4 2 5" xfId="13898"/>
    <cellStyle name="Calcul 3 4 2 6" xfId="15760"/>
    <cellStyle name="Calcul 3 4 2 7" xfId="23514"/>
    <cellStyle name="Calcul 3 4 2 8" xfId="25972"/>
    <cellStyle name="Calcul 3 4 2 9" xfId="28845"/>
    <cellStyle name="Calcul 3 4 3" xfId="1620"/>
    <cellStyle name="Calcul 3 4 3 10" xfId="31174"/>
    <cellStyle name="Calcul 3 4 3 11" xfId="37915"/>
    <cellStyle name="Calcul 3 4 3 12" xfId="44920"/>
    <cellStyle name="Calcul 3 4 3 13" xfId="46645"/>
    <cellStyle name="Calcul 3 4 3 14" xfId="53802"/>
    <cellStyle name="Calcul 3 4 3 15" xfId="56417"/>
    <cellStyle name="Calcul 3 4 3 2" xfId="3834"/>
    <cellStyle name="Calcul 3 4 3 2 2" xfId="10073"/>
    <cellStyle name="Calcul 3 4 3 2 3" xfId="18492"/>
    <cellStyle name="Calcul 3 4 3 2 4" xfId="33363"/>
    <cellStyle name="Calcul 3 4 3 2 5" xfId="40104"/>
    <cellStyle name="Calcul 3 4 3 2 6" xfId="46646"/>
    <cellStyle name="Calcul 3 4 3 3" xfId="5963"/>
    <cellStyle name="Calcul 3 4 3 3 2" xfId="12190"/>
    <cellStyle name="Calcul 3 4 3 3 3" xfId="17685"/>
    <cellStyle name="Calcul 3 4 3 3 4" xfId="35485"/>
    <cellStyle name="Calcul 3 4 3 3 5" xfId="42221"/>
    <cellStyle name="Calcul 3 4 3 3 6" xfId="46647"/>
    <cellStyle name="Calcul 3 4 3 4" xfId="7884"/>
    <cellStyle name="Calcul 3 4 3 5" xfId="14286"/>
    <cellStyle name="Calcul 3 4 3 6" xfId="16148"/>
    <cellStyle name="Calcul 3 4 3 7" xfId="23902"/>
    <cellStyle name="Calcul 3 4 3 8" xfId="26360"/>
    <cellStyle name="Calcul 3 4 3 9" xfId="29233"/>
    <cellStyle name="Calcul 3 4 4" xfId="1886"/>
    <cellStyle name="Calcul 3 4 4 10" xfId="38179"/>
    <cellStyle name="Calcul 3 4 4 11" xfId="45184"/>
    <cellStyle name="Calcul 3 4 4 12" xfId="46648"/>
    <cellStyle name="Calcul 3 4 4 13" xfId="54066"/>
    <cellStyle name="Calcul 3 4 4 14" xfId="56681"/>
    <cellStyle name="Calcul 3 4 4 2" xfId="4098"/>
    <cellStyle name="Calcul 3 4 4 2 2" xfId="10337"/>
    <cellStyle name="Calcul 3 4 4 2 3" xfId="20176"/>
    <cellStyle name="Calcul 3 4 4 2 4" xfId="33627"/>
    <cellStyle name="Calcul 3 4 4 2 5" xfId="40368"/>
    <cellStyle name="Calcul 3 4 4 2 6" xfId="46649"/>
    <cellStyle name="Calcul 3 4 4 3" xfId="6227"/>
    <cellStyle name="Calcul 3 4 4 3 2" xfId="12454"/>
    <cellStyle name="Calcul 3 4 4 3 3" xfId="17490"/>
    <cellStyle name="Calcul 3 4 4 3 4" xfId="35749"/>
    <cellStyle name="Calcul 3 4 4 3 5" xfId="42485"/>
    <cellStyle name="Calcul 3 4 4 3 6" xfId="46650"/>
    <cellStyle name="Calcul 3 4 4 4" xfId="8148"/>
    <cellStyle name="Calcul 3 4 4 5" xfId="16412"/>
    <cellStyle name="Calcul 3 4 4 6" xfId="24166"/>
    <cellStyle name="Calcul 3 4 4 7" xfId="26624"/>
    <cellStyle name="Calcul 3 4 4 8" xfId="29497"/>
    <cellStyle name="Calcul 3 4 4 9" xfId="31438"/>
    <cellStyle name="Calcul 3 4 5" xfId="2259"/>
    <cellStyle name="Calcul 3 4 5 10" xfId="31809"/>
    <cellStyle name="Calcul 3 4 5 11" xfId="38550"/>
    <cellStyle name="Calcul 3 4 5 12" xfId="45555"/>
    <cellStyle name="Calcul 3 4 5 13" xfId="46651"/>
    <cellStyle name="Calcul 3 4 5 14" xfId="54437"/>
    <cellStyle name="Calcul 3 4 5 15" xfId="57052"/>
    <cellStyle name="Calcul 3 4 5 2" xfId="4469"/>
    <cellStyle name="Calcul 3 4 5 2 2" xfId="10708"/>
    <cellStyle name="Calcul 3 4 5 2 3" xfId="18676"/>
    <cellStyle name="Calcul 3 4 5 2 4" xfId="33998"/>
    <cellStyle name="Calcul 3 4 5 2 5" xfId="40739"/>
    <cellStyle name="Calcul 3 4 5 2 6" xfId="46652"/>
    <cellStyle name="Calcul 3 4 5 3" xfId="6598"/>
    <cellStyle name="Calcul 3 4 5 3 2" xfId="12825"/>
    <cellStyle name="Calcul 3 4 5 3 3" xfId="20304"/>
    <cellStyle name="Calcul 3 4 5 3 4" xfId="36120"/>
    <cellStyle name="Calcul 3 4 5 3 5" xfId="42856"/>
    <cellStyle name="Calcul 3 4 5 3 6" xfId="46653"/>
    <cellStyle name="Calcul 3 4 5 4" xfId="8519"/>
    <cellStyle name="Calcul 3 4 5 5" xfId="14631"/>
    <cellStyle name="Calcul 3 4 5 6" xfId="16783"/>
    <cellStyle name="Calcul 3 4 5 7" xfId="24537"/>
    <cellStyle name="Calcul 3 4 5 8" xfId="26995"/>
    <cellStyle name="Calcul 3 4 5 9" xfId="29868"/>
    <cellStyle name="Calcul 3 4 6" xfId="3200"/>
    <cellStyle name="Calcul 3 4 6 10" xfId="39488"/>
    <cellStyle name="Calcul 3 4 6 11" xfId="44304"/>
    <cellStyle name="Calcul 3 4 6 12" xfId="46654"/>
    <cellStyle name="Calcul 3 4 6 13" xfId="53186"/>
    <cellStyle name="Calcul 3 4 6 14" xfId="55798"/>
    <cellStyle name="Calcul 3 4 6 2" xfId="5344"/>
    <cellStyle name="Calcul 3 4 6 2 2" xfId="11574"/>
    <cellStyle name="Calcul 3 4 6 2 3" xfId="18400"/>
    <cellStyle name="Calcul 3 4 6 2 4" xfId="34866"/>
    <cellStyle name="Calcul 3 4 6 2 5" xfId="41605"/>
    <cellStyle name="Calcul 3 4 6 2 6" xfId="46655"/>
    <cellStyle name="Calcul 3 4 6 3" xfId="9457"/>
    <cellStyle name="Calcul 3 4 6 4" xfId="13670"/>
    <cellStyle name="Calcul 3 4 6 5" xfId="15532"/>
    <cellStyle name="Calcul 3 4 6 6" xfId="23286"/>
    <cellStyle name="Calcul 3 4 6 7" xfId="25744"/>
    <cellStyle name="Calcul 3 4 6 8" xfId="28617"/>
    <cellStyle name="Calcul 3 4 6 9" xfId="32747"/>
    <cellStyle name="Calcul 3 4 7" xfId="2855"/>
    <cellStyle name="Calcul 3 4 7 2" xfId="9112"/>
    <cellStyle name="Calcul 3 4 7 3" xfId="17308"/>
    <cellStyle name="Calcul 3 4 7 4" xfId="32402"/>
    <cellStyle name="Calcul 3 4 7 5" xfId="39143"/>
    <cellStyle name="Calcul 3 4 7 6" xfId="46656"/>
    <cellStyle name="Calcul 3 4 8" xfId="5000"/>
    <cellStyle name="Calcul 3 4 8 2" xfId="11239"/>
    <cellStyle name="Calcul 3 4 8 3" xfId="19533"/>
    <cellStyle name="Calcul 3 4 8 4" xfId="34529"/>
    <cellStyle name="Calcul 3 4 8 5" xfId="41270"/>
    <cellStyle name="Calcul 3 4 8 6" xfId="46657"/>
    <cellStyle name="Calcul 3 4 9" xfId="7268"/>
    <cellStyle name="Calcul 3 5" xfId="870"/>
    <cellStyle name="Calcul 3 5 10" xfId="15198"/>
    <cellStyle name="Calcul 3 5 11" xfId="23042"/>
    <cellStyle name="Calcul 3 5 12" xfId="25428"/>
    <cellStyle name="Calcul 3 5 13" xfId="28283"/>
    <cellStyle name="Calcul 3 5 14" xfId="30550"/>
    <cellStyle name="Calcul 3 5 15" xfId="37328"/>
    <cellStyle name="Calcul 3 5 16" xfId="43970"/>
    <cellStyle name="Calcul 3 5 17" xfId="46658"/>
    <cellStyle name="Calcul 3 5 18" xfId="52852"/>
    <cellStyle name="Calcul 3 5 19" xfId="55462"/>
    <cellStyle name="Calcul 3 5 2" xfId="1163"/>
    <cellStyle name="Calcul 3 5 2 10" xfId="30758"/>
    <cellStyle name="Calcul 3 5 2 11" xfId="37528"/>
    <cellStyle name="Calcul 3 5 2 12" xfId="44533"/>
    <cellStyle name="Calcul 3 5 2 13" xfId="46659"/>
    <cellStyle name="Calcul 3 5 2 14" xfId="53415"/>
    <cellStyle name="Calcul 3 5 2 15" xfId="56030"/>
    <cellStyle name="Calcul 3 5 2 2" xfId="3429"/>
    <cellStyle name="Calcul 3 5 2 2 2" xfId="9686"/>
    <cellStyle name="Calcul 3 5 2 2 3" xfId="18922"/>
    <cellStyle name="Calcul 3 5 2 2 4" xfId="32976"/>
    <cellStyle name="Calcul 3 5 2 2 5" xfId="39717"/>
    <cellStyle name="Calcul 3 5 2 2 6" xfId="46660"/>
    <cellStyle name="Calcul 3 5 2 3" xfId="5576"/>
    <cellStyle name="Calcul 3 5 2 3 2" xfId="11803"/>
    <cellStyle name="Calcul 3 5 2 3 3" xfId="19191"/>
    <cellStyle name="Calcul 3 5 2 3 4" xfId="35098"/>
    <cellStyle name="Calcul 3 5 2 3 5" xfId="41834"/>
    <cellStyle name="Calcul 3 5 2 3 6" xfId="46661"/>
    <cellStyle name="Calcul 3 5 2 4" xfId="7497"/>
    <cellStyle name="Calcul 3 5 2 5" xfId="13899"/>
    <cellStyle name="Calcul 3 5 2 6" xfId="15761"/>
    <cellStyle name="Calcul 3 5 2 7" xfId="23515"/>
    <cellStyle name="Calcul 3 5 2 8" xfId="25973"/>
    <cellStyle name="Calcul 3 5 2 9" xfId="28846"/>
    <cellStyle name="Calcul 3 5 3" xfId="1649"/>
    <cellStyle name="Calcul 3 5 3 10" xfId="31203"/>
    <cellStyle name="Calcul 3 5 3 11" xfId="37944"/>
    <cellStyle name="Calcul 3 5 3 12" xfId="44949"/>
    <cellStyle name="Calcul 3 5 3 13" xfId="46662"/>
    <cellStyle name="Calcul 3 5 3 14" xfId="53831"/>
    <cellStyle name="Calcul 3 5 3 15" xfId="56446"/>
    <cellStyle name="Calcul 3 5 3 2" xfId="3863"/>
    <cellStyle name="Calcul 3 5 3 2 2" xfId="10102"/>
    <cellStyle name="Calcul 3 5 3 2 3" xfId="19707"/>
    <cellStyle name="Calcul 3 5 3 2 4" xfId="33392"/>
    <cellStyle name="Calcul 3 5 3 2 5" xfId="40133"/>
    <cellStyle name="Calcul 3 5 3 2 6" xfId="46663"/>
    <cellStyle name="Calcul 3 5 3 3" xfId="5992"/>
    <cellStyle name="Calcul 3 5 3 3 2" xfId="12219"/>
    <cellStyle name="Calcul 3 5 3 3 3" xfId="18952"/>
    <cellStyle name="Calcul 3 5 3 3 4" xfId="35514"/>
    <cellStyle name="Calcul 3 5 3 3 5" xfId="42250"/>
    <cellStyle name="Calcul 3 5 3 3 6" xfId="46664"/>
    <cellStyle name="Calcul 3 5 3 4" xfId="7913"/>
    <cellStyle name="Calcul 3 5 3 5" xfId="14315"/>
    <cellStyle name="Calcul 3 5 3 6" xfId="16177"/>
    <cellStyle name="Calcul 3 5 3 7" xfId="23931"/>
    <cellStyle name="Calcul 3 5 3 8" xfId="26389"/>
    <cellStyle name="Calcul 3 5 3 9" xfId="29262"/>
    <cellStyle name="Calcul 3 5 4" xfId="1887"/>
    <cellStyle name="Calcul 3 5 4 10" xfId="38180"/>
    <cellStyle name="Calcul 3 5 4 11" xfId="45185"/>
    <cellStyle name="Calcul 3 5 4 12" xfId="46665"/>
    <cellStyle name="Calcul 3 5 4 13" xfId="54067"/>
    <cellStyle name="Calcul 3 5 4 14" xfId="56682"/>
    <cellStyle name="Calcul 3 5 4 2" xfId="4099"/>
    <cellStyle name="Calcul 3 5 4 2 2" xfId="10338"/>
    <cellStyle name="Calcul 3 5 4 2 3" xfId="19310"/>
    <cellStyle name="Calcul 3 5 4 2 4" xfId="33628"/>
    <cellStyle name="Calcul 3 5 4 2 5" xfId="40369"/>
    <cellStyle name="Calcul 3 5 4 2 6" xfId="46666"/>
    <cellStyle name="Calcul 3 5 4 3" xfId="6228"/>
    <cellStyle name="Calcul 3 5 4 3 2" xfId="12455"/>
    <cellStyle name="Calcul 3 5 4 3 3" xfId="17489"/>
    <cellStyle name="Calcul 3 5 4 3 4" xfId="35750"/>
    <cellStyle name="Calcul 3 5 4 3 5" xfId="42486"/>
    <cellStyle name="Calcul 3 5 4 3 6" xfId="46667"/>
    <cellStyle name="Calcul 3 5 4 4" xfId="8149"/>
    <cellStyle name="Calcul 3 5 4 5" xfId="16413"/>
    <cellStyle name="Calcul 3 5 4 6" xfId="24167"/>
    <cellStyle name="Calcul 3 5 4 7" xfId="26625"/>
    <cellStyle name="Calcul 3 5 4 8" xfId="29498"/>
    <cellStyle name="Calcul 3 5 4 9" xfId="31439"/>
    <cellStyle name="Calcul 3 5 5" xfId="2384"/>
    <cellStyle name="Calcul 3 5 5 10" xfId="31934"/>
    <cellStyle name="Calcul 3 5 5 11" xfId="38675"/>
    <cellStyle name="Calcul 3 5 5 12" xfId="45680"/>
    <cellStyle name="Calcul 3 5 5 13" xfId="46668"/>
    <cellStyle name="Calcul 3 5 5 14" xfId="54562"/>
    <cellStyle name="Calcul 3 5 5 15" xfId="57177"/>
    <cellStyle name="Calcul 3 5 5 2" xfId="4594"/>
    <cellStyle name="Calcul 3 5 5 2 2" xfId="10833"/>
    <cellStyle name="Calcul 3 5 5 2 3" xfId="20207"/>
    <cellStyle name="Calcul 3 5 5 2 4" xfId="34123"/>
    <cellStyle name="Calcul 3 5 5 2 5" xfId="40864"/>
    <cellStyle name="Calcul 3 5 5 2 6" xfId="46669"/>
    <cellStyle name="Calcul 3 5 5 3" xfId="6723"/>
    <cellStyle name="Calcul 3 5 5 3 2" xfId="12950"/>
    <cellStyle name="Calcul 3 5 5 3 3" xfId="20398"/>
    <cellStyle name="Calcul 3 5 5 3 4" xfId="36245"/>
    <cellStyle name="Calcul 3 5 5 3 5" xfId="42981"/>
    <cellStyle name="Calcul 3 5 5 3 6" xfId="46670"/>
    <cellStyle name="Calcul 3 5 5 4" xfId="8644"/>
    <cellStyle name="Calcul 3 5 5 5" xfId="14756"/>
    <cellStyle name="Calcul 3 5 5 6" xfId="16908"/>
    <cellStyle name="Calcul 3 5 5 7" xfId="24662"/>
    <cellStyle name="Calcul 3 5 5 8" xfId="27120"/>
    <cellStyle name="Calcul 3 5 5 9" xfId="29993"/>
    <cellStyle name="Calcul 3 5 6" xfId="3229"/>
    <cellStyle name="Calcul 3 5 6 10" xfId="39517"/>
    <cellStyle name="Calcul 3 5 6 11" xfId="44333"/>
    <cellStyle name="Calcul 3 5 6 12" xfId="46671"/>
    <cellStyle name="Calcul 3 5 6 13" xfId="53215"/>
    <cellStyle name="Calcul 3 5 6 14" xfId="55827"/>
    <cellStyle name="Calcul 3 5 6 2" xfId="5373"/>
    <cellStyle name="Calcul 3 5 6 2 2" xfId="11603"/>
    <cellStyle name="Calcul 3 5 6 2 3" xfId="18224"/>
    <cellStyle name="Calcul 3 5 6 2 4" xfId="34895"/>
    <cellStyle name="Calcul 3 5 6 2 5" xfId="41634"/>
    <cellStyle name="Calcul 3 5 6 2 6" xfId="46672"/>
    <cellStyle name="Calcul 3 5 6 3" xfId="9486"/>
    <cellStyle name="Calcul 3 5 6 4" xfId="13699"/>
    <cellStyle name="Calcul 3 5 6 5" xfId="15561"/>
    <cellStyle name="Calcul 3 5 6 6" xfId="23315"/>
    <cellStyle name="Calcul 3 5 6 7" xfId="25773"/>
    <cellStyle name="Calcul 3 5 6 8" xfId="28646"/>
    <cellStyle name="Calcul 3 5 6 9" xfId="32776"/>
    <cellStyle name="Calcul 3 5 7" xfId="2884"/>
    <cellStyle name="Calcul 3 5 7 2" xfId="9141"/>
    <cellStyle name="Calcul 3 5 7 3" xfId="19617"/>
    <cellStyle name="Calcul 3 5 7 4" xfId="32431"/>
    <cellStyle name="Calcul 3 5 7 5" xfId="39172"/>
    <cellStyle name="Calcul 3 5 7 6" xfId="46673"/>
    <cellStyle name="Calcul 3 5 8" xfId="5001"/>
    <cellStyle name="Calcul 3 5 8 2" xfId="11240"/>
    <cellStyle name="Calcul 3 5 8 3" xfId="18678"/>
    <cellStyle name="Calcul 3 5 8 4" xfId="34530"/>
    <cellStyle name="Calcul 3 5 8 5" xfId="41271"/>
    <cellStyle name="Calcul 3 5 8 6" xfId="46674"/>
    <cellStyle name="Calcul 3 5 9" xfId="7297"/>
    <cellStyle name="Calcul 3 6" xfId="858"/>
    <cellStyle name="Calcul 3 6 10" xfId="15199"/>
    <cellStyle name="Calcul 3 6 11" xfId="23030"/>
    <cellStyle name="Calcul 3 6 12" xfId="25416"/>
    <cellStyle name="Calcul 3 6 13" xfId="28284"/>
    <cellStyle name="Calcul 3 6 14" xfId="30538"/>
    <cellStyle name="Calcul 3 6 15" xfId="37316"/>
    <cellStyle name="Calcul 3 6 16" xfId="43971"/>
    <cellStyle name="Calcul 3 6 17" xfId="46675"/>
    <cellStyle name="Calcul 3 6 18" xfId="52853"/>
    <cellStyle name="Calcul 3 6 19" xfId="55463"/>
    <cellStyle name="Calcul 3 6 2" xfId="1164"/>
    <cellStyle name="Calcul 3 6 2 10" xfId="30759"/>
    <cellStyle name="Calcul 3 6 2 11" xfId="37529"/>
    <cellStyle name="Calcul 3 6 2 12" xfId="44534"/>
    <cellStyle name="Calcul 3 6 2 13" xfId="46676"/>
    <cellStyle name="Calcul 3 6 2 14" xfId="53416"/>
    <cellStyle name="Calcul 3 6 2 15" xfId="56031"/>
    <cellStyle name="Calcul 3 6 2 2" xfId="3430"/>
    <cellStyle name="Calcul 3 6 2 2 2" xfId="9687"/>
    <cellStyle name="Calcul 3 6 2 2 3" xfId="17987"/>
    <cellStyle name="Calcul 3 6 2 2 4" xfId="32977"/>
    <cellStyle name="Calcul 3 6 2 2 5" xfId="39718"/>
    <cellStyle name="Calcul 3 6 2 2 6" xfId="46677"/>
    <cellStyle name="Calcul 3 6 2 3" xfId="5577"/>
    <cellStyle name="Calcul 3 6 2 3 2" xfId="11804"/>
    <cellStyle name="Calcul 3 6 2 3 3" xfId="18262"/>
    <cellStyle name="Calcul 3 6 2 3 4" xfId="35099"/>
    <cellStyle name="Calcul 3 6 2 3 5" xfId="41835"/>
    <cellStyle name="Calcul 3 6 2 3 6" xfId="46678"/>
    <cellStyle name="Calcul 3 6 2 4" xfId="7498"/>
    <cellStyle name="Calcul 3 6 2 5" xfId="13900"/>
    <cellStyle name="Calcul 3 6 2 6" xfId="15762"/>
    <cellStyle name="Calcul 3 6 2 7" xfId="23516"/>
    <cellStyle name="Calcul 3 6 2 8" xfId="25974"/>
    <cellStyle name="Calcul 3 6 2 9" xfId="28847"/>
    <cellStyle name="Calcul 3 6 3" xfId="1637"/>
    <cellStyle name="Calcul 3 6 3 10" xfId="31191"/>
    <cellStyle name="Calcul 3 6 3 11" xfId="37932"/>
    <cellStyle name="Calcul 3 6 3 12" xfId="44937"/>
    <cellStyle name="Calcul 3 6 3 13" xfId="46679"/>
    <cellStyle name="Calcul 3 6 3 14" xfId="53819"/>
    <cellStyle name="Calcul 3 6 3 15" xfId="56434"/>
    <cellStyle name="Calcul 3 6 3 2" xfId="3851"/>
    <cellStyle name="Calcul 3 6 3 2 2" xfId="10090"/>
    <cellStyle name="Calcul 3 6 3 2 3" xfId="18563"/>
    <cellStyle name="Calcul 3 6 3 2 4" xfId="33380"/>
    <cellStyle name="Calcul 3 6 3 2 5" xfId="40121"/>
    <cellStyle name="Calcul 3 6 3 2 6" xfId="46680"/>
    <cellStyle name="Calcul 3 6 3 3" xfId="5980"/>
    <cellStyle name="Calcul 3 6 3 3 2" xfId="12207"/>
    <cellStyle name="Calcul 3 6 3 3 3" xfId="17721"/>
    <cellStyle name="Calcul 3 6 3 3 4" xfId="35502"/>
    <cellStyle name="Calcul 3 6 3 3 5" xfId="42238"/>
    <cellStyle name="Calcul 3 6 3 3 6" xfId="46681"/>
    <cellStyle name="Calcul 3 6 3 4" xfId="7901"/>
    <cellStyle name="Calcul 3 6 3 5" xfId="14303"/>
    <cellStyle name="Calcul 3 6 3 6" xfId="16165"/>
    <cellStyle name="Calcul 3 6 3 7" xfId="23919"/>
    <cellStyle name="Calcul 3 6 3 8" xfId="26377"/>
    <cellStyle name="Calcul 3 6 3 9" xfId="29250"/>
    <cellStyle name="Calcul 3 6 4" xfId="1888"/>
    <cellStyle name="Calcul 3 6 4 10" xfId="38181"/>
    <cellStyle name="Calcul 3 6 4 11" xfId="45186"/>
    <cellStyle name="Calcul 3 6 4 12" xfId="46682"/>
    <cellStyle name="Calcul 3 6 4 13" xfId="54068"/>
    <cellStyle name="Calcul 3 6 4 14" xfId="56683"/>
    <cellStyle name="Calcul 3 6 4 2" xfId="4100"/>
    <cellStyle name="Calcul 3 6 4 2 2" xfId="10339"/>
    <cellStyle name="Calcul 3 6 4 2 3" xfId="18388"/>
    <cellStyle name="Calcul 3 6 4 2 4" xfId="33629"/>
    <cellStyle name="Calcul 3 6 4 2 5" xfId="40370"/>
    <cellStyle name="Calcul 3 6 4 2 6" xfId="46683"/>
    <cellStyle name="Calcul 3 6 4 3" xfId="6229"/>
    <cellStyle name="Calcul 3 6 4 3 2" xfId="12456"/>
    <cellStyle name="Calcul 3 6 4 3 3" xfId="17488"/>
    <cellStyle name="Calcul 3 6 4 3 4" xfId="35751"/>
    <cellStyle name="Calcul 3 6 4 3 5" xfId="42487"/>
    <cellStyle name="Calcul 3 6 4 3 6" xfId="46684"/>
    <cellStyle name="Calcul 3 6 4 4" xfId="8150"/>
    <cellStyle name="Calcul 3 6 4 5" xfId="16414"/>
    <cellStyle name="Calcul 3 6 4 6" xfId="24168"/>
    <cellStyle name="Calcul 3 6 4 7" xfId="26626"/>
    <cellStyle name="Calcul 3 6 4 8" xfId="29499"/>
    <cellStyle name="Calcul 3 6 4 9" xfId="31440"/>
    <cellStyle name="Calcul 3 6 5" xfId="2242"/>
    <cellStyle name="Calcul 3 6 5 10" xfId="31792"/>
    <cellStyle name="Calcul 3 6 5 11" xfId="38533"/>
    <cellStyle name="Calcul 3 6 5 12" xfId="45538"/>
    <cellStyle name="Calcul 3 6 5 13" xfId="46685"/>
    <cellStyle name="Calcul 3 6 5 14" xfId="54420"/>
    <cellStyle name="Calcul 3 6 5 15" xfId="57035"/>
    <cellStyle name="Calcul 3 6 5 2" xfId="4452"/>
    <cellStyle name="Calcul 3 6 5 2 2" xfId="10691"/>
    <cellStyle name="Calcul 3 6 5 2 3" xfId="18022"/>
    <cellStyle name="Calcul 3 6 5 2 4" xfId="33981"/>
    <cellStyle name="Calcul 3 6 5 2 5" xfId="40722"/>
    <cellStyle name="Calcul 3 6 5 2 6" xfId="46686"/>
    <cellStyle name="Calcul 3 6 5 3" xfId="6581"/>
    <cellStyle name="Calcul 3 6 5 3 2" xfId="12808"/>
    <cellStyle name="Calcul 3 6 5 3 3" xfId="20291"/>
    <cellStyle name="Calcul 3 6 5 3 4" xfId="36103"/>
    <cellStyle name="Calcul 3 6 5 3 5" xfId="42839"/>
    <cellStyle name="Calcul 3 6 5 3 6" xfId="46687"/>
    <cellStyle name="Calcul 3 6 5 4" xfId="8502"/>
    <cellStyle name="Calcul 3 6 5 5" xfId="14614"/>
    <cellStyle name="Calcul 3 6 5 6" xfId="16766"/>
    <cellStyle name="Calcul 3 6 5 7" xfId="24520"/>
    <cellStyle name="Calcul 3 6 5 8" xfId="26978"/>
    <cellStyle name="Calcul 3 6 5 9" xfId="29851"/>
    <cellStyle name="Calcul 3 6 6" xfId="3217"/>
    <cellStyle name="Calcul 3 6 6 10" xfId="39505"/>
    <cellStyle name="Calcul 3 6 6 11" xfId="44321"/>
    <cellStyle name="Calcul 3 6 6 12" xfId="46688"/>
    <cellStyle name="Calcul 3 6 6 13" xfId="53203"/>
    <cellStyle name="Calcul 3 6 6 14" xfId="55815"/>
    <cellStyle name="Calcul 3 6 6 2" xfId="5361"/>
    <cellStyle name="Calcul 3 6 6 2 2" xfId="11591"/>
    <cellStyle name="Calcul 3 6 6 2 3" xfId="19032"/>
    <cellStyle name="Calcul 3 6 6 2 4" xfId="34883"/>
    <cellStyle name="Calcul 3 6 6 2 5" xfId="41622"/>
    <cellStyle name="Calcul 3 6 6 2 6" xfId="46689"/>
    <cellStyle name="Calcul 3 6 6 3" xfId="9474"/>
    <cellStyle name="Calcul 3 6 6 4" xfId="13687"/>
    <cellStyle name="Calcul 3 6 6 5" xfId="15549"/>
    <cellStyle name="Calcul 3 6 6 6" xfId="23303"/>
    <cellStyle name="Calcul 3 6 6 7" xfId="25761"/>
    <cellStyle name="Calcul 3 6 6 8" xfId="28634"/>
    <cellStyle name="Calcul 3 6 6 9" xfId="32764"/>
    <cellStyle name="Calcul 3 6 7" xfId="2872"/>
    <cellStyle name="Calcul 3 6 7 2" xfId="9129"/>
    <cellStyle name="Calcul 3 6 7 3" xfId="18871"/>
    <cellStyle name="Calcul 3 6 7 4" xfId="32419"/>
    <cellStyle name="Calcul 3 6 7 5" xfId="39160"/>
    <cellStyle name="Calcul 3 6 7 6" xfId="46690"/>
    <cellStyle name="Calcul 3 6 8" xfId="5002"/>
    <cellStyle name="Calcul 3 6 8 2" xfId="11241"/>
    <cellStyle name="Calcul 3 6 8 3" xfId="20070"/>
    <cellStyle name="Calcul 3 6 8 4" xfId="34531"/>
    <cellStyle name="Calcul 3 6 8 5" xfId="41272"/>
    <cellStyle name="Calcul 3 6 8 6" xfId="46691"/>
    <cellStyle name="Calcul 3 6 9" xfId="7285"/>
    <cellStyle name="Calcul 3 7" xfId="877"/>
    <cellStyle name="Calcul 3 7 10" xfId="15200"/>
    <cellStyle name="Calcul 3 7 11" xfId="23049"/>
    <cellStyle name="Calcul 3 7 12" xfId="25435"/>
    <cellStyle name="Calcul 3 7 13" xfId="28285"/>
    <cellStyle name="Calcul 3 7 14" xfId="30557"/>
    <cellStyle name="Calcul 3 7 15" xfId="37335"/>
    <cellStyle name="Calcul 3 7 16" xfId="43972"/>
    <cellStyle name="Calcul 3 7 17" xfId="46692"/>
    <cellStyle name="Calcul 3 7 18" xfId="52854"/>
    <cellStyle name="Calcul 3 7 19" xfId="55464"/>
    <cellStyle name="Calcul 3 7 2" xfId="1165"/>
    <cellStyle name="Calcul 3 7 2 10" xfId="30760"/>
    <cellStyle name="Calcul 3 7 2 11" xfId="37530"/>
    <cellStyle name="Calcul 3 7 2 12" xfId="44535"/>
    <cellStyle name="Calcul 3 7 2 13" xfId="46693"/>
    <cellStyle name="Calcul 3 7 2 14" xfId="53417"/>
    <cellStyle name="Calcul 3 7 2 15" xfId="56032"/>
    <cellStyle name="Calcul 3 7 2 2" xfId="3431"/>
    <cellStyle name="Calcul 3 7 2 2 2" xfId="9688"/>
    <cellStyle name="Calcul 3 7 2 2 3" xfId="19721"/>
    <cellStyle name="Calcul 3 7 2 2 4" xfId="32978"/>
    <cellStyle name="Calcul 3 7 2 2 5" xfId="39719"/>
    <cellStyle name="Calcul 3 7 2 2 6" xfId="46694"/>
    <cellStyle name="Calcul 3 7 2 3" xfId="5578"/>
    <cellStyle name="Calcul 3 7 2 3 2" xfId="11805"/>
    <cellStyle name="Calcul 3 7 2 3 3" xfId="19931"/>
    <cellStyle name="Calcul 3 7 2 3 4" xfId="35100"/>
    <cellStyle name="Calcul 3 7 2 3 5" xfId="41836"/>
    <cellStyle name="Calcul 3 7 2 3 6" xfId="46695"/>
    <cellStyle name="Calcul 3 7 2 4" xfId="7499"/>
    <cellStyle name="Calcul 3 7 2 5" xfId="13901"/>
    <cellStyle name="Calcul 3 7 2 6" xfId="15763"/>
    <cellStyle name="Calcul 3 7 2 7" xfId="23517"/>
    <cellStyle name="Calcul 3 7 2 8" xfId="25975"/>
    <cellStyle name="Calcul 3 7 2 9" xfId="28848"/>
    <cellStyle name="Calcul 3 7 3" xfId="1656"/>
    <cellStyle name="Calcul 3 7 3 10" xfId="31210"/>
    <cellStyle name="Calcul 3 7 3 11" xfId="37951"/>
    <cellStyle name="Calcul 3 7 3 12" xfId="44956"/>
    <cellStyle name="Calcul 3 7 3 13" xfId="46696"/>
    <cellStyle name="Calcul 3 7 3 14" xfId="53838"/>
    <cellStyle name="Calcul 3 7 3 15" xfId="56453"/>
    <cellStyle name="Calcul 3 7 3 2" xfId="3870"/>
    <cellStyle name="Calcul 3 7 3 2 2" xfId="10109"/>
    <cellStyle name="Calcul 3 7 3 2 3" xfId="18674"/>
    <cellStyle name="Calcul 3 7 3 2 4" xfId="33399"/>
    <cellStyle name="Calcul 3 7 3 2 5" xfId="40140"/>
    <cellStyle name="Calcul 3 7 3 2 6" xfId="46697"/>
    <cellStyle name="Calcul 3 7 3 3" xfId="5999"/>
    <cellStyle name="Calcul 3 7 3 3 2" xfId="12226"/>
    <cellStyle name="Calcul 3 7 3 3 3" xfId="18536"/>
    <cellStyle name="Calcul 3 7 3 3 4" xfId="35521"/>
    <cellStyle name="Calcul 3 7 3 3 5" xfId="42257"/>
    <cellStyle name="Calcul 3 7 3 3 6" xfId="46698"/>
    <cellStyle name="Calcul 3 7 3 4" xfId="7920"/>
    <cellStyle name="Calcul 3 7 3 5" xfId="14322"/>
    <cellStyle name="Calcul 3 7 3 6" xfId="16184"/>
    <cellStyle name="Calcul 3 7 3 7" xfId="23938"/>
    <cellStyle name="Calcul 3 7 3 8" xfId="26396"/>
    <cellStyle name="Calcul 3 7 3 9" xfId="29269"/>
    <cellStyle name="Calcul 3 7 4" xfId="1889"/>
    <cellStyle name="Calcul 3 7 4 10" xfId="38182"/>
    <cellStyle name="Calcul 3 7 4 11" xfId="45187"/>
    <cellStyle name="Calcul 3 7 4 12" xfId="46699"/>
    <cellStyle name="Calcul 3 7 4 13" xfId="54069"/>
    <cellStyle name="Calcul 3 7 4 14" xfId="56684"/>
    <cellStyle name="Calcul 3 7 4 2" xfId="4101"/>
    <cellStyle name="Calcul 3 7 4 2 2" xfId="10340"/>
    <cellStyle name="Calcul 3 7 4 2 3" xfId="20262"/>
    <cellStyle name="Calcul 3 7 4 2 4" xfId="33630"/>
    <cellStyle name="Calcul 3 7 4 2 5" xfId="40371"/>
    <cellStyle name="Calcul 3 7 4 2 6" xfId="46700"/>
    <cellStyle name="Calcul 3 7 4 3" xfId="6230"/>
    <cellStyle name="Calcul 3 7 4 3 2" xfId="12457"/>
    <cellStyle name="Calcul 3 7 4 3 3" xfId="17487"/>
    <cellStyle name="Calcul 3 7 4 3 4" xfId="35752"/>
    <cellStyle name="Calcul 3 7 4 3 5" xfId="42488"/>
    <cellStyle name="Calcul 3 7 4 3 6" xfId="46701"/>
    <cellStyle name="Calcul 3 7 4 4" xfId="8151"/>
    <cellStyle name="Calcul 3 7 4 5" xfId="16415"/>
    <cellStyle name="Calcul 3 7 4 6" xfId="24169"/>
    <cellStyle name="Calcul 3 7 4 7" xfId="26627"/>
    <cellStyle name="Calcul 3 7 4 8" xfId="29500"/>
    <cellStyle name="Calcul 3 7 4 9" xfId="31441"/>
    <cellStyle name="Calcul 3 7 5" xfId="2231"/>
    <cellStyle name="Calcul 3 7 5 10" xfId="31781"/>
    <cellStyle name="Calcul 3 7 5 11" xfId="38522"/>
    <cellStyle name="Calcul 3 7 5 12" xfId="45527"/>
    <cellStyle name="Calcul 3 7 5 13" xfId="46702"/>
    <cellStyle name="Calcul 3 7 5 14" xfId="54409"/>
    <cellStyle name="Calcul 3 7 5 15" xfId="57024"/>
    <cellStyle name="Calcul 3 7 5 2" xfId="4441"/>
    <cellStyle name="Calcul 3 7 5 2 2" xfId="10680"/>
    <cellStyle name="Calcul 3 7 5 2 3" xfId="18534"/>
    <cellStyle name="Calcul 3 7 5 2 4" xfId="33970"/>
    <cellStyle name="Calcul 3 7 5 2 5" xfId="40711"/>
    <cellStyle name="Calcul 3 7 5 2 6" xfId="46703"/>
    <cellStyle name="Calcul 3 7 5 3" xfId="6570"/>
    <cellStyle name="Calcul 3 7 5 3 2" xfId="12797"/>
    <cellStyle name="Calcul 3 7 5 3 3" xfId="20284"/>
    <cellStyle name="Calcul 3 7 5 3 4" xfId="36092"/>
    <cellStyle name="Calcul 3 7 5 3 5" xfId="42828"/>
    <cellStyle name="Calcul 3 7 5 3 6" xfId="46704"/>
    <cellStyle name="Calcul 3 7 5 4" xfId="8491"/>
    <cellStyle name="Calcul 3 7 5 5" xfId="14603"/>
    <cellStyle name="Calcul 3 7 5 6" xfId="16755"/>
    <cellStyle name="Calcul 3 7 5 7" xfId="24509"/>
    <cellStyle name="Calcul 3 7 5 8" xfId="26967"/>
    <cellStyle name="Calcul 3 7 5 9" xfId="29840"/>
    <cellStyle name="Calcul 3 7 6" xfId="3236"/>
    <cellStyle name="Calcul 3 7 6 10" xfId="39524"/>
    <cellStyle name="Calcul 3 7 6 11" xfId="44340"/>
    <cellStyle name="Calcul 3 7 6 12" xfId="46705"/>
    <cellStyle name="Calcul 3 7 6 13" xfId="53222"/>
    <cellStyle name="Calcul 3 7 6 14" xfId="55834"/>
    <cellStyle name="Calcul 3 7 6 2" xfId="5380"/>
    <cellStyle name="Calcul 3 7 6 2 2" xfId="11610"/>
    <cellStyle name="Calcul 3 7 6 2 3" xfId="19659"/>
    <cellStyle name="Calcul 3 7 6 2 4" xfId="34902"/>
    <cellStyle name="Calcul 3 7 6 2 5" xfId="41641"/>
    <cellStyle name="Calcul 3 7 6 2 6" xfId="46706"/>
    <cellStyle name="Calcul 3 7 6 3" xfId="9493"/>
    <cellStyle name="Calcul 3 7 6 4" xfId="13706"/>
    <cellStyle name="Calcul 3 7 6 5" xfId="15568"/>
    <cellStyle name="Calcul 3 7 6 6" xfId="23322"/>
    <cellStyle name="Calcul 3 7 6 7" xfId="25780"/>
    <cellStyle name="Calcul 3 7 6 8" xfId="28653"/>
    <cellStyle name="Calcul 3 7 6 9" xfId="32783"/>
    <cellStyle name="Calcul 3 7 7" xfId="2891"/>
    <cellStyle name="Calcul 3 7 7 2" xfId="9148"/>
    <cellStyle name="Calcul 3 7 7 3" xfId="20003"/>
    <cellStyle name="Calcul 3 7 7 4" xfId="32438"/>
    <cellStyle name="Calcul 3 7 7 5" xfId="39179"/>
    <cellStyle name="Calcul 3 7 7 6" xfId="46707"/>
    <cellStyle name="Calcul 3 7 8" xfId="5003"/>
    <cellStyle name="Calcul 3 7 8 2" xfId="11242"/>
    <cellStyle name="Calcul 3 7 8 3" xfId="19212"/>
    <cellStyle name="Calcul 3 7 8 4" xfId="34532"/>
    <cellStyle name="Calcul 3 7 8 5" xfId="41273"/>
    <cellStyle name="Calcul 3 7 8 6" xfId="46708"/>
    <cellStyle name="Calcul 3 7 9" xfId="7304"/>
    <cellStyle name="Calcul 3 8" xfId="834"/>
    <cellStyle name="Calcul 3 8 10" xfId="15201"/>
    <cellStyle name="Calcul 3 8 11" xfId="23006"/>
    <cellStyle name="Calcul 3 8 12" xfId="25392"/>
    <cellStyle name="Calcul 3 8 13" xfId="28286"/>
    <cellStyle name="Calcul 3 8 14" xfId="30514"/>
    <cellStyle name="Calcul 3 8 15" xfId="37292"/>
    <cellStyle name="Calcul 3 8 16" xfId="43973"/>
    <cellStyle name="Calcul 3 8 17" xfId="46709"/>
    <cellStyle name="Calcul 3 8 18" xfId="52855"/>
    <cellStyle name="Calcul 3 8 19" xfId="55465"/>
    <cellStyle name="Calcul 3 8 2" xfId="1166"/>
    <cellStyle name="Calcul 3 8 2 10" xfId="30761"/>
    <cellStyle name="Calcul 3 8 2 11" xfId="37531"/>
    <cellStyle name="Calcul 3 8 2 12" xfId="44536"/>
    <cellStyle name="Calcul 3 8 2 13" xfId="46710"/>
    <cellStyle name="Calcul 3 8 2 14" xfId="53418"/>
    <cellStyle name="Calcul 3 8 2 15" xfId="56033"/>
    <cellStyle name="Calcul 3 8 2 2" xfId="3432"/>
    <cellStyle name="Calcul 3 8 2 2 2" xfId="9689"/>
    <cellStyle name="Calcul 3 8 2 2 3" xfId="18861"/>
    <cellStyle name="Calcul 3 8 2 2 4" xfId="32979"/>
    <cellStyle name="Calcul 3 8 2 2 5" xfId="39720"/>
    <cellStyle name="Calcul 3 8 2 2 6" xfId="46711"/>
    <cellStyle name="Calcul 3 8 2 3" xfId="5579"/>
    <cellStyle name="Calcul 3 8 2 3 2" xfId="11806"/>
    <cellStyle name="Calcul 3 8 2 3 3" xfId="19074"/>
    <cellStyle name="Calcul 3 8 2 3 4" xfId="35101"/>
    <cellStyle name="Calcul 3 8 2 3 5" xfId="41837"/>
    <cellStyle name="Calcul 3 8 2 3 6" xfId="46712"/>
    <cellStyle name="Calcul 3 8 2 4" xfId="7500"/>
    <cellStyle name="Calcul 3 8 2 5" xfId="13902"/>
    <cellStyle name="Calcul 3 8 2 6" xfId="15764"/>
    <cellStyle name="Calcul 3 8 2 7" xfId="23518"/>
    <cellStyle name="Calcul 3 8 2 8" xfId="25976"/>
    <cellStyle name="Calcul 3 8 2 9" xfId="28849"/>
    <cellStyle name="Calcul 3 8 3" xfId="1613"/>
    <cellStyle name="Calcul 3 8 3 10" xfId="31167"/>
    <cellStyle name="Calcul 3 8 3 11" xfId="37908"/>
    <cellStyle name="Calcul 3 8 3 12" xfId="44913"/>
    <cellStyle name="Calcul 3 8 3 13" xfId="46713"/>
    <cellStyle name="Calcul 3 8 3 14" xfId="53795"/>
    <cellStyle name="Calcul 3 8 3 15" xfId="56410"/>
    <cellStyle name="Calcul 3 8 3 2" xfId="3827"/>
    <cellStyle name="Calcul 3 8 3 2 2" xfId="10066"/>
    <cellStyle name="Calcul 3 8 3 2 3" xfId="18990"/>
    <cellStyle name="Calcul 3 8 3 2 4" xfId="33356"/>
    <cellStyle name="Calcul 3 8 3 2 5" xfId="40097"/>
    <cellStyle name="Calcul 3 8 3 2 6" xfId="46714"/>
    <cellStyle name="Calcul 3 8 3 3" xfId="5956"/>
    <cellStyle name="Calcul 3 8 3 3 2" xfId="12183"/>
    <cellStyle name="Calcul 3 8 3 3 3" xfId="18132"/>
    <cellStyle name="Calcul 3 8 3 3 4" xfId="35478"/>
    <cellStyle name="Calcul 3 8 3 3 5" xfId="42214"/>
    <cellStyle name="Calcul 3 8 3 3 6" xfId="46715"/>
    <cellStyle name="Calcul 3 8 3 4" xfId="7877"/>
    <cellStyle name="Calcul 3 8 3 5" xfId="14279"/>
    <cellStyle name="Calcul 3 8 3 6" xfId="16141"/>
    <cellStyle name="Calcul 3 8 3 7" xfId="23895"/>
    <cellStyle name="Calcul 3 8 3 8" xfId="26353"/>
    <cellStyle name="Calcul 3 8 3 9" xfId="29226"/>
    <cellStyle name="Calcul 3 8 4" xfId="1890"/>
    <cellStyle name="Calcul 3 8 4 10" xfId="38183"/>
    <cellStyle name="Calcul 3 8 4 11" xfId="45188"/>
    <cellStyle name="Calcul 3 8 4 12" xfId="46716"/>
    <cellStyle name="Calcul 3 8 4 13" xfId="54070"/>
    <cellStyle name="Calcul 3 8 4 14" xfId="56685"/>
    <cellStyle name="Calcul 3 8 4 2" xfId="4102"/>
    <cellStyle name="Calcul 3 8 4 2 2" xfId="10341"/>
    <cellStyle name="Calcul 3 8 4 2 3" xfId="19385"/>
    <cellStyle name="Calcul 3 8 4 2 4" xfId="33631"/>
    <cellStyle name="Calcul 3 8 4 2 5" xfId="40372"/>
    <cellStyle name="Calcul 3 8 4 2 6" xfId="46717"/>
    <cellStyle name="Calcul 3 8 4 3" xfId="6231"/>
    <cellStyle name="Calcul 3 8 4 3 2" xfId="12458"/>
    <cellStyle name="Calcul 3 8 4 3 3" xfId="17486"/>
    <cellStyle name="Calcul 3 8 4 3 4" xfId="35753"/>
    <cellStyle name="Calcul 3 8 4 3 5" xfId="42489"/>
    <cellStyle name="Calcul 3 8 4 3 6" xfId="46718"/>
    <cellStyle name="Calcul 3 8 4 4" xfId="8152"/>
    <cellStyle name="Calcul 3 8 4 5" xfId="16416"/>
    <cellStyle name="Calcul 3 8 4 6" xfId="24170"/>
    <cellStyle name="Calcul 3 8 4 7" xfId="26628"/>
    <cellStyle name="Calcul 3 8 4 8" xfId="29501"/>
    <cellStyle name="Calcul 3 8 4 9" xfId="31442"/>
    <cellStyle name="Calcul 3 8 5" xfId="2265"/>
    <cellStyle name="Calcul 3 8 5 10" xfId="31815"/>
    <cellStyle name="Calcul 3 8 5 11" xfId="38556"/>
    <cellStyle name="Calcul 3 8 5 12" xfId="45561"/>
    <cellStyle name="Calcul 3 8 5 13" xfId="46719"/>
    <cellStyle name="Calcul 3 8 5 14" xfId="54443"/>
    <cellStyle name="Calcul 3 8 5 15" xfId="57058"/>
    <cellStyle name="Calcul 3 8 5 2" xfId="4475"/>
    <cellStyle name="Calcul 3 8 5 2 2" xfId="10714"/>
    <cellStyle name="Calcul 3 8 5 2 3" xfId="18178"/>
    <cellStyle name="Calcul 3 8 5 2 4" xfId="34004"/>
    <cellStyle name="Calcul 3 8 5 2 5" xfId="40745"/>
    <cellStyle name="Calcul 3 8 5 2 6" xfId="46720"/>
    <cellStyle name="Calcul 3 8 5 3" xfId="6604"/>
    <cellStyle name="Calcul 3 8 5 3 2" xfId="12831"/>
    <cellStyle name="Calcul 3 8 5 3 3" xfId="20310"/>
    <cellStyle name="Calcul 3 8 5 3 4" xfId="36126"/>
    <cellStyle name="Calcul 3 8 5 3 5" xfId="42862"/>
    <cellStyle name="Calcul 3 8 5 3 6" xfId="46721"/>
    <cellStyle name="Calcul 3 8 5 4" xfId="8525"/>
    <cellStyle name="Calcul 3 8 5 5" xfId="14637"/>
    <cellStyle name="Calcul 3 8 5 6" xfId="16789"/>
    <cellStyle name="Calcul 3 8 5 7" xfId="24543"/>
    <cellStyle name="Calcul 3 8 5 8" xfId="27001"/>
    <cellStyle name="Calcul 3 8 5 9" xfId="29874"/>
    <cellStyle name="Calcul 3 8 6" xfId="3193"/>
    <cellStyle name="Calcul 3 8 6 10" xfId="39481"/>
    <cellStyle name="Calcul 3 8 6 11" xfId="44297"/>
    <cellStyle name="Calcul 3 8 6 12" xfId="46722"/>
    <cellStyle name="Calcul 3 8 6 13" xfId="53179"/>
    <cellStyle name="Calcul 3 8 6 14" xfId="55791"/>
    <cellStyle name="Calcul 3 8 6 2" xfId="5337"/>
    <cellStyle name="Calcul 3 8 6 2 2" xfId="11567"/>
    <cellStyle name="Calcul 3 8 6 2 3" xfId="19323"/>
    <cellStyle name="Calcul 3 8 6 2 4" xfId="34859"/>
    <cellStyle name="Calcul 3 8 6 2 5" xfId="41598"/>
    <cellStyle name="Calcul 3 8 6 2 6" xfId="46723"/>
    <cellStyle name="Calcul 3 8 6 3" xfId="9450"/>
    <cellStyle name="Calcul 3 8 6 4" xfId="13663"/>
    <cellStyle name="Calcul 3 8 6 5" xfId="15525"/>
    <cellStyle name="Calcul 3 8 6 6" xfId="23279"/>
    <cellStyle name="Calcul 3 8 6 7" xfId="25737"/>
    <cellStyle name="Calcul 3 8 6 8" xfId="28610"/>
    <cellStyle name="Calcul 3 8 6 9" xfId="32740"/>
    <cellStyle name="Calcul 3 8 7" xfId="2848"/>
    <cellStyle name="Calcul 3 8 7 2" xfId="9105"/>
    <cellStyle name="Calcul 3 8 7 3" xfId="17640"/>
    <cellStyle name="Calcul 3 8 7 4" xfId="32395"/>
    <cellStyle name="Calcul 3 8 7 5" xfId="39136"/>
    <cellStyle name="Calcul 3 8 7 6" xfId="46724"/>
    <cellStyle name="Calcul 3 8 8" xfId="5004"/>
    <cellStyle name="Calcul 3 8 8 2" xfId="11243"/>
    <cellStyle name="Calcul 3 8 8 3" xfId="18284"/>
    <cellStyle name="Calcul 3 8 8 4" xfId="34533"/>
    <cellStyle name="Calcul 3 8 8 5" xfId="41274"/>
    <cellStyle name="Calcul 3 8 8 6" xfId="46725"/>
    <cellStyle name="Calcul 3 8 9" xfId="7261"/>
    <cellStyle name="Calcul 3 9" xfId="888"/>
    <cellStyle name="Calcul 3 9 10" xfId="15202"/>
    <cellStyle name="Calcul 3 9 11" xfId="23060"/>
    <cellStyle name="Calcul 3 9 12" xfId="25446"/>
    <cellStyle name="Calcul 3 9 13" xfId="28287"/>
    <cellStyle name="Calcul 3 9 14" xfId="30568"/>
    <cellStyle name="Calcul 3 9 15" xfId="37346"/>
    <cellStyle name="Calcul 3 9 16" xfId="43974"/>
    <cellStyle name="Calcul 3 9 17" xfId="46726"/>
    <cellStyle name="Calcul 3 9 18" xfId="52856"/>
    <cellStyle name="Calcul 3 9 19" xfId="55466"/>
    <cellStyle name="Calcul 3 9 2" xfId="1167"/>
    <cellStyle name="Calcul 3 9 2 10" xfId="30762"/>
    <cellStyle name="Calcul 3 9 2 11" xfId="37532"/>
    <cellStyle name="Calcul 3 9 2 12" xfId="44537"/>
    <cellStyle name="Calcul 3 9 2 13" xfId="46727"/>
    <cellStyle name="Calcul 3 9 2 14" xfId="53419"/>
    <cellStyle name="Calcul 3 9 2 15" xfId="56034"/>
    <cellStyle name="Calcul 3 9 2 2" xfId="3433"/>
    <cellStyle name="Calcul 3 9 2 2 2" xfId="9690"/>
    <cellStyle name="Calcul 3 9 2 2 3" xfId="17907"/>
    <cellStyle name="Calcul 3 9 2 2 4" xfId="32980"/>
    <cellStyle name="Calcul 3 9 2 2 5" xfId="39721"/>
    <cellStyle name="Calcul 3 9 2 2 6" xfId="46728"/>
    <cellStyle name="Calcul 3 9 2 3" xfId="5580"/>
    <cellStyle name="Calcul 3 9 2 3 2" xfId="11807"/>
    <cellStyle name="Calcul 3 9 2 3 3" xfId="18141"/>
    <cellStyle name="Calcul 3 9 2 3 4" xfId="35102"/>
    <cellStyle name="Calcul 3 9 2 3 5" xfId="41838"/>
    <cellStyle name="Calcul 3 9 2 3 6" xfId="46729"/>
    <cellStyle name="Calcul 3 9 2 4" xfId="7501"/>
    <cellStyle name="Calcul 3 9 2 5" xfId="13903"/>
    <cellStyle name="Calcul 3 9 2 6" xfId="15765"/>
    <cellStyle name="Calcul 3 9 2 7" xfId="23519"/>
    <cellStyle name="Calcul 3 9 2 8" xfId="25977"/>
    <cellStyle name="Calcul 3 9 2 9" xfId="28850"/>
    <cellStyle name="Calcul 3 9 3" xfId="1667"/>
    <cellStyle name="Calcul 3 9 3 10" xfId="31221"/>
    <cellStyle name="Calcul 3 9 3 11" xfId="37962"/>
    <cellStyle name="Calcul 3 9 3 12" xfId="44967"/>
    <cellStyle name="Calcul 3 9 3 13" xfId="46730"/>
    <cellStyle name="Calcul 3 9 3 14" xfId="53849"/>
    <cellStyle name="Calcul 3 9 3 15" xfId="56464"/>
    <cellStyle name="Calcul 3 9 3 2" xfId="3881"/>
    <cellStyle name="Calcul 3 9 3 2 2" xfId="10120"/>
    <cellStyle name="Calcul 3 9 3 2 3" xfId="18848"/>
    <cellStyle name="Calcul 3 9 3 2 4" xfId="33410"/>
    <cellStyle name="Calcul 3 9 3 2 5" xfId="40151"/>
    <cellStyle name="Calcul 3 9 3 2 6" xfId="46731"/>
    <cellStyle name="Calcul 3 9 3 3" xfId="6010"/>
    <cellStyle name="Calcul 3 9 3 3 2" xfId="12237"/>
    <cellStyle name="Calcul 3 9 3 3 3" xfId="18028"/>
    <cellStyle name="Calcul 3 9 3 3 4" xfId="35532"/>
    <cellStyle name="Calcul 3 9 3 3 5" xfId="42268"/>
    <cellStyle name="Calcul 3 9 3 3 6" xfId="46732"/>
    <cellStyle name="Calcul 3 9 3 4" xfId="7931"/>
    <cellStyle name="Calcul 3 9 3 5" xfId="14333"/>
    <cellStyle name="Calcul 3 9 3 6" xfId="16195"/>
    <cellStyle name="Calcul 3 9 3 7" xfId="23949"/>
    <cellStyle name="Calcul 3 9 3 8" xfId="26407"/>
    <cellStyle name="Calcul 3 9 3 9" xfId="29280"/>
    <cellStyle name="Calcul 3 9 4" xfId="1891"/>
    <cellStyle name="Calcul 3 9 4 10" xfId="38184"/>
    <cellStyle name="Calcul 3 9 4 11" xfId="45189"/>
    <cellStyle name="Calcul 3 9 4 12" xfId="46733"/>
    <cellStyle name="Calcul 3 9 4 13" xfId="54071"/>
    <cellStyle name="Calcul 3 9 4 14" xfId="56686"/>
    <cellStyle name="Calcul 3 9 4 2" xfId="4103"/>
    <cellStyle name="Calcul 3 9 4 2 2" xfId="10342"/>
    <cellStyle name="Calcul 3 9 4 2 3" xfId="18469"/>
    <cellStyle name="Calcul 3 9 4 2 4" xfId="33632"/>
    <cellStyle name="Calcul 3 9 4 2 5" xfId="40373"/>
    <cellStyle name="Calcul 3 9 4 2 6" xfId="46734"/>
    <cellStyle name="Calcul 3 9 4 3" xfId="6232"/>
    <cellStyle name="Calcul 3 9 4 3 2" xfId="12459"/>
    <cellStyle name="Calcul 3 9 4 3 3" xfId="17485"/>
    <cellStyle name="Calcul 3 9 4 3 4" xfId="35754"/>
    <cellStyle name="Calcul 3 9 4 3 5" xfId="42490"/>
    <cellStyle name="Calcul 3 9 4 3 6" xfId="46735"/>
    <cellStyle name="Calcul 3 9 4 4" xfId="8153"/>
    <cellStyle name="Calcul 3 9 4 5" xfId="16417"/>
    <cellStyle name="Calcul 3 9 4 6" xfId="24171"/>
    <cellStyle name="Calcul 3 9 4 7" xfId="26629"/>
    <cellStyle name="Calcul 3 9 4 8" xfId="29502"/>
    <cellStyle name="Calcul 3 9 4 9" xfId="31443"/>
    <cellStyle name="Calcul 3 9 5" xfId="2224"/>
    <cellStyle name="Calcul 3 9 5 10" xfId="31774"/>
    <cellStyle name="Calcul 3 9 5 11" xfId="38515"/>
    <cellStyle name="Calcul 3 9 5 12" xfId="45520"/>
    <cellStyle name="Calcul 3 9 5 13" xfId="46736"/>
    <cellStyle name="Calcul 3 9 5 14" xfId="54402"/>
    <cellStyle name="Calcul 3 9 5 15" xfId="57017"/>
    <cellStyle name="Calcul 3 9 5 2" xfId="4434"/>
    <cellStyle name="Calcul 3 9 5 2 2" xfId="10673"/>
    <cellStyle name="Calcul 3 9 5 2 3" xfId="18928"/>
    <cellStyle name="Calcul 3 9 5 2 4" xfId="33963"/>
    <cellStyle name="Calcul 3 9 5 2 5" xfId="40704"/>
    <cellStyle name="Calcul 3 9 5 2 6" xfId="46737"/>
    <cellStyle name="Calcul 3 9 5 3" xfId="6563"/>
    <cellStyle name="Calcul 3 9 5 3 2" xfId="12790"/>
    <cellStyle name="Calcul 3 9 5 3 3" xfId="20280"/>
    <cellStyle name="Calcul 3 9 5 3 4" xfId="36085"/>
    <cellStyle name="Calcul 3 9 5 3 5" xfId="42821"/>
    <cellStyle name="Calcul 3 9 5 3 6" xfId="46738"/>
    <cellStyle name="Calcul 3 9 5 4" xfId="8484"/>
    <cellStyle name="Calcul 3 9 5 5" xfId="14596"/>
    <cellStyle name="Calcul 3 9 5 6" xfId="16748"/>
    <cellStyle name="Calcul 3 9 5 7" xfId="24502"/>
    <cellStyle name="Calcul 3 9 5 8" xfId="26960"/>
    <cellStyle name="Calcul 3 9 5 9" xfId="29833"/>
    <cellStyle name="Calcul 3 9 6" xfId="3247"/>
    <cellStyle name="Calcul 3 9 6 10" xfId="39535"/>
    <cellStyle name="Calcul 3 9 6 11" xfId="44351"/>
    <cellStyle name="Calcul 3 9 6 12" xfId="46739"/>
    <cellStyle name="Calcul 3 9 6 13" xfId="53233"/>
    <cellStyle name="Calcul 3 9 6 14" xfId="55845"/>
    <cellStyle name="Calcul 3 9 6 2" xfId="5391"/>
    <cellStyle name="Calcul 3 9 6 2 2" xfId="11621"/>
    <cellStyle name="Calcul 3 9 6 2 3" xfId="19940"/>
    <cellStyle name="Calcul 3 9 6 2 4" xfId="34913"/>
    <cellStyle name="Calcul 3 9 6 2 5" xfId="41652"/>
    <cellStyle name="Calcul 3 9 6 2 6" xfId="46740"/>
    <cellStyle name="Calcul 3 9 6 3" xfId="9504"/>
    <cellStyle name="Calcul 3 9 6 4" xfId="13717"/>
    <cellStyle name="Calcul 3 9 6 5" xfId="15579"/>
    <cellStyle name="Calcul 3 9 6 6" xfId="23333"/>
    <cellStyle name="Calcul 3 9 6 7" xfId="25791"/>
    <cellStyle name="Calcul 3 9 6 8" xfId="28664"/>
    <cellStyle name="Calcul 3 9 6 9" xfId="32794"/>
    <cellStyle name="Calcul 3 9 7" xfId="2902"/>
    <cellStyle name="Calcul 3 9 7 2" xfId="9159"/>
    <cellStyle name="Calcul 3 9 7 3" xfId="17915"/>
    <cellStyle name="Calcul 3 9 7 4" xfId="32449"/>
    <cellStyle name="Calcul 3 9 7 5" xfId="39190"/>
    <cellStyle name="Calcul 3 9 7 6" xfId="46741"/>
    <cellStyle name="Calcul 3 9 8" xfId="5005"/>
    <cellStyle name="Calcul 3 9 8 2" xfId="11244"/>
    <cellStyle name="Calcul 3 9 8 3" xfId="19954"/>
    <cellStyle name="Calcul 3 9 8 4" xfId="34534"/>
    <cellStyle name="Calcul 3 9 8 5" xfId="41275"/>
    <cellStyle name="Calcul 3 9 8 6" xfId="46742"/>
    <cellStyle name="Calcul 3 9 9" xfId="7315"/>
    <cellStyle name="Calcul 30" xfId="30391"/>
    <cellStyle name="Calcul 31" xfId="37171"/>
    <cellStyle name="Calcul 32" xfId="43898"/>
    <cellStyle name="Calcul 33" xfId="46050"/>
    <cellStyle name="Calcul 34" xfId="52780"/>
    <cellStyle name="Calcul 35" xfId="55390"/>
    <cellStyle name="Calcul 4" xfId="847"/>
    <cellStyle name="Calcul 4 10" xfId="15203"/>
    <cellStyle name="Calcul 4 11" xfId="23019"/>
    <cellStyle name="Calcul 4 12" xfId="25405"/>
    <cellStyle name="Calcul 4 13" xfId="28288"/>
    <cellStyle name="Calcul 4 14" xfId="30527"/>
    <cellStyle name="Calcul 4 15" xfId="37305"/>
    <cellStyle name="Calcul 4 16" xfId="43975"/>
    <cellStyle name="Calcul 4 17" xfId="46743"/>
    <cellStyle name="Calcul 4 18" xfId="52857"/>
    <cellStyle name="Calcul 4 19" xfId="55467"/>
    <cellStyle name="Calcul 4 2" xfId="1168"/>
    <cellStyle name="Calcul 4 2 10" xfId="30763"/>
    <cellStyle name="Calcul 4 2 11" xfId="37533"/>
    <cellStyle name="Calcul 4 2 12" xfId="44538"/>
    <cellStyle name="Calcul 4 2 13" xfId="46744"/>
    <cellStyle name="Calcul 4 2 14" xfId="53420"/>
    <cellStyle name="Calcul 4 2 15" xfId="56035"/>
    <cellStyle name="Calcul 4 2 2" xfId="3434"/>
    <cellStyle name="Calcul 4 2 2 2" xfId="9691"/>
    <cellStyle name="Calcul 4 2 2 3" xfId="17676"/>
    <cellStyle name="Calcul 4 2 2 4" xfId="32981"/>
    <cellStyle name="Calcul 4 2 2 5" xfId="39722"/>
    <cellStyle name="Calcul 4 2 2 6" xfId="46745"/>
    <cellStyle name="Calcul 4 2 3" xfId="5581"/>
    <cellStyle name="Calcul 4 2 3 2" xfId="11808"/>
    <cellStyle name="Calcul 4 2 3 3" xfId="19802"/>
    <cellStyle name="Calcul 4 2 3 4" xfId="35103"/>
    <cellStyle name="Calcul 4 2 3 5" xfId="41839"/>
    <cellStyle name="Calcul 4 2 3 6" xfId="46746"/>
    <cellStyle name="Calcul 4 2 4" xfId="7502"/>
    <cellStyle name="Calcul 4 2 5" xfId="13904"/>
    <cellStyle name="Calcul 4 2 6" xfId="15766"/>
    <cellStyle name="Calcul 4 2 7" xfId="23520"/>
    <cellStyle name="Calcul 4 2 8" xfId="25978"/>
    <cellStyle name="Calcul 4 2 9" xfId="28851"/>
    <cellStyle name="Calcul 4 3" xfId="1626"/>
    <cellStyle name="Calcul 4 3 10" xfId="31180"/>
    <cellStyle name="Calcul 4 3 11" xfId="37921"/>
    <cellStyle name="Calcul 4 3 12" xfId="44926"/>
    <cellStyle name="Calcul 4 3 13" xfId="46747"/>
    <cellStyle name="Calcul 4 3 14" xfId="53808"/>
    <cellStyle name="Calcul 4 3 15" xfId="56423"/>
    <cellStyle name="Calcul 4 3 2" xfId="3840"/>
    <cellStyle name="Calcul 4 3 2 2" xfId="10079"/>
    <cellStyle name="Calcul 4 3 2 3" xfId="19986"/>
    <cellStyle name="Calcul 4 3 2 4" xfId="33369"/>
    <cellStyle name="Calcul 4 3 2 5" xfId="40110"/>
    <cellStyle name="Calcul 4 3 2 6" xfId="46748"/>
    <cellStyle name="Calcul 4 3 3" xfId="5969"/>
    <cellStyle name="Calcul 4 3 3 2" xfId="12196"/>
    <cellStyle name="Calcul 4 3 3 3" xfId="19152"/>
    <cellStyle name="Calcul 4 3 3 4" xfId="35491"/>
    <cellStyle name="Calcul 4 3 3 5" xfId="42227"/>
    <cellStyle name="Calcul 4 3 3 6" xfId="46749"/>
    <cellStyle name="Calcul 4 3 4" xfId="7890"/>
    <cellStyle name="Calcul 4 3 5" xfId="14292"/>
    <cellStyle name="Calcul 4 3 6" xfId="16154"/>
    <cellStyle name="Calcul 4 3 7" xfId="23908"/>
    <cellStyle name="Calcul 4 3 8" xfId="26366"/>
    <cellStyle name="Calcul 4 3 9" xfId="29239"/>
    <cellStyle name="Calcul 4 4" xfId="1892"/>
    <cellStyle name="Calcul 4 4 10" xfId="38185"/>
    <cellStyle name="Calcul 4 4 11" xfId="45190"/>
    <cellStyle name="Calcul 4 4 12" xfId="46750"/>
    <cellStyle name="Calcul 4 4 13" xfId="54072"/>
    <cellStyle name="Calcul 4 4 14" xfId="56687"/>
    <cellStyle name="Calcul 4 4 2" xfId="4104"/>
    <cellStyle name="Calcul 4 4 2 2" xfId="10343"/>
    <cellStyle name="Calcul 4 4 2 3" xfId="20009"/>
    <cellStyle name="Calcul 4 4 2 4" xfId="33633"/>
    <cellStyle name="Calcul 4 4 2 5" xfId="40374"/>
    <cellStyle name="Calcul 4 4 2 6" xfId="46751"/>
    <cellStyle name="Calcul 4 4 3" xfId="6233"/>
    <cellStyle name="Calcul 4 4 3 2" xfId="12460"/>
    <cellStyle name="Calcul 4 4 3 3" xfId="17484"/>
    <cellStyle name="Calcul 4 4 3 4" xfId="35755"/>
    <cellStyle name="Calcul 4 4 3 5" xfId="42491"/>
    <cellStyle name="Calcul 4 4 3 6" xfId="46752"/>
    <cellStyle name="Calcul 4 4 4" xfId="8154"/>
    <cellStyle name="Calcul 4 4 5" xfId="16418"/>
    <cellStyle name="Calcul 4 4 6" xfId="24172"/>
    <cellStyle name="Calcul 4 4 7" xfId="26630"/>
    <cellStyle name="Calcul 4 4 8" xfId="29503"/>
    <cellStyle name="Calcul 4 4 9" xfId="31444"/>
    <cellStyle name="Calcul 4 5" xfId="2253"/>
    <cellStyle name="Calcul 4 5 10" xfId="31803"/>
    <cellStyle name="Calcul 4 5 11" xfId="38544"/>
    <cellStyle name="Calcul 4 5 12" xfId="45549"/>
    <cellStyle name="Calcul 4 5 13" xfId="46753"/>
    <cellStyle name="Calcul 4 5 14" xfId="54431"/>
    <cellStyle name="Calcul 4 5 15" xfId="57046"/>
    <cellStyle name="Calcul 4 5 2" xfId="4463"/>
    <cellStyle name="Calcul 4 5 2 2" xfId="10702"/>
    <cellStyle name="Calcul 4 5 2 3" xfId="19612"/>
    <cellStyle name="Calcul 4 5 2 4" xfId="33992"/>
    <cellStyle name="Calcul 4 5 2 5" xfId="40733"/>
    <cellStyle name="Calcul 4 5 2 6" xfId="46754"/>
    <cellStyle name="Calcul 4 5 3" xfId="6592"/>
    <cellStyle name="Calcul 4 5 3 2" xfId="12819"/>
    <cellStyle name="Calcul 4 5 3 3" xfId="20300"/>
    <cellStyle name="Calcul 4 5 3 4" xfId="36114"/>
    <cellStyle name="Calcul 4 5 3 5" xfId="42850"/>
    <cellStyle name="Calcul 4 5 3 6" xfId="46755"/>
    <cellStyle name="Calcul 4 5 4" xfId="8513"/>
    <cellStyle name="Calcul 4 5 5" xfId="14625"/>
    <cellStyle name="Calcul 4 5 6" xfId="16777"/>
    <cellStyle name="Calcul 4 5 7" xfId="24531"/>
    <cellStyle name="Calcul 4 5 8" xfId="26989"/>
    <cellStyle name="Calcul 4 5 9" xfId="29862"/>
    <cellStyle name="Calcul 4 6" xfId="3206"/>
    <cellStyle name="Calcul 4 6 10" xfId="39494"/>
    <cellStyle name="Calcul 4 6 11" xfId="44310"/>
    <cellStyle name="Calcul 4 6 12" xfId="46756"/>
    <cellStyle name="Calcul 4 6 13" xfId="53192"/>
    <cellStyle name="Calcul 4 6 14" xfId="55804"/>
    <cellStyle name="Calcul 4 6 2" xfId="5350"/>
    <cellStyle name="Calcul 4 6 2 2" xfId="11580"/>
    <cellStyle name="Calcul 4 6 2 3" xfId="18426"/>
    <cellStyle name="Calcul 4 6 2 4" xfId="34872"/>
    <cellStyle name="Calcul 4 6 2 5" xfId="41611"/>
    <cellStyle name="Calcul 4 6 2 6" xfId="46757"/>
    <cellStyle name="Calcul 4 6 3" xfId="9463"/>
    <cellStyle name="Calcul 4 6 4" xfId="13676"/>
    <cellStyle name="Calcul 4 6 5" xfId="15538"/>
    <cellStyle name="Calcul 4 6 6" xfId="23292"/>
    <cellStyle name="Calcul 4 6 7" xfId="25750"/>
    <cellStyle name="Calcul 4 6 8" xfId="28623"/>
    <cellStyle name="Calcul 4 6 9" xfId="32753"/>
    <cellStyle name="Calcul 4 7" xfId="2861"/>
    <cellStyle name="Calcul 4 7 2" xfId="9118"/>
    <cellStyle name="Calcul 4 7 3" xfId="17611"/>
    <cellStyle name="Calcul 4 7 4" xfId="32408"/>
    <cellStyle name="Calcul 4 7 5" xfId="39149"/>
    <cellStyle name="Calcul 4 7 6" xfId="46758"/>
    <cellStyle name="Calcul 4 8" xfId="5006"/>
    <cellStyle name="Calcul 4 8 2" xfId="11245"/>
    <cellStyle name="Calcul 4 8 3" xfId="19097"/>
    <cellStyle name="Calcul 4 8 4" xfId="34535"/>
    <cellStyle name="Calcul 4 8 5" xfId="41276"/>
    <cellStyle name="Calcul 4 8 6" xfId="46759"/>
    <cellStyle name="Calcul 4 9" xfId="7274"/>
    <cellStyle name="Calcul 5" xfId="844"/>
    <cellStyle name="Calcul 5 10" xfId="15204"/>
    <cellStyle name="Calcul 5 11" xfId="23016"/>
    <cellStyle name="Calcul 5 12" xfId="25402"/>
    <cellStyle name="Calcul 5 13" xfId="28289"/>
    <cellStyle name="Calcul 5 14" xfId="30524"/>
    <cellStyle name="Calcul 5 15" xfId="37302"/>
    <cellStyle name="Calcul 5 16" xfId="43976"/>
    <cellStyle name="Calcul 5 17" xfId="46760"/>
    <cellStyle name="Calcul 5 18" xfId="52858"/>
    <cellStyle name="Calcul 5 19" xfId="55468"/>
    <cellStyle name="Calcul 5 2" xfId="1169"/>
    <cellStyle name="Calcul 5 2 10" xfId="30764"/>
    <cellStyle name="Calcul 5 2 11" xfId="37534"/>
    <cellStyle name="Calcul 5 2 12" xfId="44539"/>
    <cellStyle name="Calcul 5 2 13" xfId="46761"/>
    <cellStyle name="Calcul 5 2 14" xfId="53421"/>
    <cellStyle name="Calcul 5 2 15" xfId="56036"/>
    <cellStyle name="Calcul 5 2 2" xfId="3435"/>
    <cellStyle name="Calcul 5 2 2 2" xfId="9692"/>
    <cellStyle name="Calcul 5 2 2 3" xfId="19504"/>
    <cellStyle name="Calcul 5 2 2 4" xfId="32982"/>
    <cellStyle name="Calcul 5 2 2 5" xfId="39723"/>
    <cellStyle name="Calcul 5 2 2 6" xfId="46762"/>
    <cellStyle name="Calcul 5 2 3" xfId="5582"/>
    <cellStyle name="Calcul 5 2 3 2" xfId="11809"/>
    <cellStyle name="Calcul 5 2 3 3" xfId="18947"/>
    <cellStyle name="Calcul 5 2 3 4" xfId="35104"/>
    <cellStyle name="Calcul 5 2 3 5" xfId="41840"/>
    <cellStyle name="Calcul 5 2 3 6" xfId="46763"/>
    <cellStyle name="Calcul 5 2 4" xfId="7503"/>
    <cellStyle name="Calcul 5 2 5" xfId="13905"/>
    <cellStyle name="Calcul 5 2 6" xfId="15767"/>
    <cellStyle name="Calcul 5 2 7" xfId="23521"/>
    <cellStyle name="Calcul 5 2 8" xfId="25979"/>
    <cellStyle name="Calcul 5 2 9" xfId="28852"/>
    <cellStyle name="Calcul 5 3" xfId="1623"/>
    <cellStyle name="Calcul 5 3 10" xfId="31177"/>
    <cellStyle name="Calcul 5 3 11" xfId="37918"/>
    <cellStyle name="Calcul 5 3 12" xfId="44923"/>
    <cellStyle name="Calcul 5 3 13" xfId="46764"/>
    <cellStyle name="Calcul 5 3 14" xfId="53805"/>
    <cellStyle name="Calcul 5 3 15" xfId="56420"/>
    <cellStyle name="Calcul 5 3 2" xfId="3837"/>
    <cellStyle name="Calcul 5 3 2 2" xfId="10076"/>
    <cellStyle name="Calcul 5 3 2 3" xfId="20077"/>
    <cellStyle name="Calcul 5 3 2 4" xfId="33366"/>
    <cellStyle name="Calcul 5 3 2 5" xfId="40107"/>
    <cellStyle name="Calcul 5 3 2 6" xfId="46765"/>
    <cellStyle name="Calcul 5 3 3" xfId="5966"/>
    <cellStyle name="Calcul 5 3 3 2" xfId="12193"/>
    <cellStyle name="Calcul 5 3 3 3" xfId="19577"/>
    <cellStyle name="Calcul 5 3 3 4" xfId="35488"/>
    <cellStyle name="Calcul 5 3 3 5" xfId="42224"/>
    <cellStyle name="Calcul 5 3 3 6" xfId="46766"/>
    <cellStyle name="Calcul 5 3 4" xfId="7887"/>
    <cellStyle name="Calcul 5 3 5" xfId="14289"/>
    <cellStyle name="Calcul 5 3 6" xfId="16151"/>
    <cellStyle name="Calcul 5 3 7" xfId="23905"/>
    <cellStyle name="Calcul 5 3 8" xfId="26363"/>
    <cellStyle name="Calcul 5 3 9" xfId="29236"/>
    <cellStyle name="Calcul 5 4" xfId="1893"/>
    <cellStyle name="Calcul 5 4 10" xfId="38186"/>
    <cellStyle name="Calcul 5 4 11" xfId="45191"/>
    <cellStyle name="Calcul 5 4 12" xfId="46767"/>
    <cellStyle name="Calcul 5 4 13" xfId="54073"/>
    <cellStyle name="Calcul 5 4 14" xfId="56688"/>
    <cellStyle name="Calcul 5 4 2" xfId="4105"/>
    <cellStyle name="Calcul 5 4 2 2" xfId="10344"/>
    <cellStyle name="Calcul 5 4 2 3" xfId="19155"/>
    <cellStyle name="Calcul 5 4 2 4" xfId="33634"/>
    <cellStyle name="Calcul 5 4 2 5" xfId="40375"/>
    <cellStyle name="Calcul 5 4 2 6" xfId="46768"/>
    <cellStyle name="Calcul 5 4 3" xfId="6234"/>
    <cellStyle name="Calcul 5 4 3 2" xfId="12461"/>
    <cellStyle name="Calcul 5 4 3 3" xfId="17483"/>
    <cellStyle name="Calcul 5 4 3 4" xfId="35756"/>
    <cellStyle name="Calcul 5 4 3 5" xfId="42492"/>
    <cellStyle name="Calcul 5 4 3 6" xfId="46769"/>
    <cellStyle name="Calcul 5 4 4" xfId="8155"/>
    <cellStyle name="Calcul 5 4 5" xfId="16419"/>
    <cellStyle name="Calcul 5 4 6" xfId="24173"/>
    <cellStyle name="Calcul 5 4 7" xfId="26631"/>
    <cellStyle name="Calcul 5 4 8" xfId="29504"/>
    <cellStyle name="Calcul 5 4 9" xfId="31445"/>
    <cellStyle name="Calcul 5 5" xfId="2256"/>
    <cellStyle name="Calcul 5 5 10" xfId="31806"/>
    <cellStyle name="Calcul 5 5 11" xfId="38547"/>
    <cellStyle name="Calcul 5 5 12" xfId="45552"/>
    <cellStyle name="Calcul 5 5 13" xfId="46770"/>
    <cellStyle name="Calcul 5 5 14" xfId="54434"/>
    <cellStyle name="Calcul 5 5 15" xfId="57049"/>
    <cellStyle name="Calcul 5 5 2" xfId="4466"/>
    <cellStyle name="Calcul 5 5 2 2" xfId="10705"/>
    <cellStyle name="Calcul 5 5 2 3" xfId="19472"/>
    <cellStyle name="Calcul 5 5 2 4" xfId="33995"/>
    <cellStyle name="Calcul 5 5 2 5" xfId="40736"/>
    <cellStyle name="Calcul 5 5 2 6" xfId="46771"/>
    <cellStyle name="Calcul 5 5 3" xfId="6595"/>
    <cellStyle name="Calcul 5 5 3 2" xfId="12822"/>
    <cellStyle name="Calcul 5 5 3 3" xfId="20301"/>
    <cellStyle name="Calcul 5 5 3 4" xfId="36117"/>
    <cellStyle name="Calcul 5 5 3 5" xfId="42853"/>
    <cellStyle name="Calcul 5 5 3 6" xfId="46772"/>
    <cellStyle name="Calcul 5 5 4" xfId="8516"/>
    <cellStyle name="Calcul 5 5 5" xfId="14628"/>
    <cellStyle name="Calcul 5 5 6" xfId="16780"/>
    <cellStyle name="Calcul 5 5 7" xfId="24534"/>
    <cellStyle name="Calcul 5 5 8" xfId="26992"/>
    <cellStyle name="Calcul 5 5 9" xfId="29865"/>
    <cellStyle name="Calcul 5 6" xfId="3203"/>
    <cellStyle name="Calcul 5 6 10" xfId="39491"/>
    <cellStyle name="Calcul 5 6 11" xfId="44307"/>
    <cellStyle name="Calcul 5 6 12" xfId="46773"/>
    <cellStyle name="Calcul 5 6 13" xfId="53189"/>
    <cellStyle name="Calcul 5 6 14" xfId="55801"/>
    <cellStyle name="Calcul 5 6 2" xfId="5347"/>
    <cellStyle name="Calcul 5 6 2 2" xfId="11577"/>
    <cellStyle name="Calcul 5 6 2 3" xfId="18420"/>
    <cellStyle name="Calcul 5 6 2 4" xfId="34869"/>
    <cellStyle name="Calcul 5 6 2 5" xfId="41608"/>
    <cellStyle name="Calcul 5 6 2 6" xfId="46774"/>
    <cellStyle name="Calcul 5 6 3" xfId="9460"/>
    <cellStyle name="Calcul 5 6 4" xfId="13673"/>
    <cellStyle name="Calcul 5 6 5" xfId="15535"/>
    <cellStyle name="Calcul 5 6 6" xfId="23289"/>
    <cellStyle name="Calcul 5 6 7" xfId="25747"/>
    <cellStyle name="Calcul 5 6 8" xfId="28620"/>
    <cellStyle name="Calcul 5 6 9" xfId="32750"/>
    <cellStyle name="Calcul 5 7" xfId="2858"/>
    <cellStyle name="Calcul 5 7 2" xfId="9115"/>
    <cellStyle name="Calcul 5 7 3" xfId="17612"/>
    <cellStyle name="Calcul 5 7 4" xfId="32405"/>
    <cellStyle name="Calcul 5 7 5" xfId="39146"/>
    <cellStyle name="Calcul 5 7 6" xfId="46775"/>
    <cellStyle name="Calcul 5 8" xfId="5007"/>
    <cellStyle name="Calcul 5 8 2" xfId="11246"/>
    <cellStyle name="Calcul 5 8 3" xfId="18161"/>
    <cellStyle name="Calcul 5 8 4" xfId="34536"/>
    <cellStyle name="Calcul 5 8 5" xfId="41277"/>
    <cellStyle name="Calcul 5 8 6" xfId="46776"/>
    <cellStyle name="Calcul 5 9" xfId="7271"/>
    <cellStyle name="Calcul 6" xfId="873"/>
    <cellStyle name="Calcul 6 10" xfId="15205"/>
    <cellStyle name="Calcul 6 11" xfId="23045"/>
    <cellStyle name="Calcul 6 12" xfId="25431"/>
    <cellStyle name="Calcul 6 13" xfId="28290"/>
    <cellStyle name="Calcul 6 14" xfId="30553"/>
    <cellStyle name="Calcul 6 15" xfId="37331"/>
    <cellStyle name="Calcul 6 16" xfId="43977"/>
    <cellStyle name="Calcul 6 17" xfId="46777"/>
    <cellStyle name="Calcul 6 18" xfId="52859"/>
    <cellStyle name="Calcul 6 19" xfId="55469"/>
    <cellStyle name="Calcul 6 2" xfId="1170"/>
    <cellStyle name="Calcul 6 2 10" xfId="30765"/>
    <cellStyle name="Calcul 6 2 11" xfId="37535"/>
    <cellStyle name="Calcul 6 2 12" xfId="44540"/>
    <cellStyle name="Calcul 6 2 13" xfId="46778"/>
    <cellStyle name="Calcul 6 2 14" xfId="53422"/>
    <cellStyle name="Calcul 6 2 15" xfId="56037"/>
    <cellStyle name="Calcul 6 2 2" xfId="3436"/>
    <cellStyle name="Calcul 6 2 2 2" xfId="9693"/>
    <cellStyle name="Calcul 6 2 2 3" xfId="18494"/>
    <cellStyle name="Calcul 6 2 2 4" xfId="32983"/>
    <cellStyle name="Calcul 6 2 2 5" xfId="39724"/>
    <cellStyle name="Calcul 6 2 2 6" xfId="46779"/>
    <cellStyle name="Calcul 6 2 3" xfId="5583"/>
    <cellStyle name="Calcul 6 2 3 2" xfId="11810"/>
    <cellStyle name="Calcul 6 2 3 3" xfId="18011"/>
    <cellStyle name="Calcul 6 2 3 4" xfId="35105"/>
    <cellStyle name="Calcul 6 2 3 5" xfId="41841"/>
    <cellStyle name="Calcul 6 2 3 6" xfId="46780"/>
    <cellStyle name="Calcul 6 2 4" xfId="7504"/>
    <cellStyle name="Calcul 6 2 5" xfId="13906"/>
    <cellStyle name="Calcul 6 2 6" xfId="15768"/>
    <cellStyle name="Calcul 6 2 7" xfId="23522"/>
    <cellStyle name="Calcul 6 2 8" xfId="25980"/>
    <cellStyle name="Calcul 6 2 9" xfId="28853"/>
    <cellStyle name="Calcul 6 3" xfId="1652"/>
    <cellStyle name="Calcul 6 3 10" xfId="31206"/>
    <cellStyle name="Calcul 6 3 11" xfId="37947"/>
    <cellStyle name="Calcul 6 3 12" xfId="44952"/>
    <cellStyle name="Calcul 6 3 13" xfId="46781"/>
    <cellStyle name="Calcul 6 3 14" xfId="53834"/>
    <cellStyle name="Calcul 6 3 15" xfId="56449"/>
    <cellStyle name="Calcul 6 3 2" xfId="3866"/>
    <cellStyle name="Calcul 6 3 2 2" xfId="10105"/>
    <cellStyle name="Calcul 6 3 2 3" xfId="17738"/>
    <cellStyle name="Calcul 6 3 2 4" xfId="33395"/>
    <cellStyle name="Calcul 6 3 2 5" xfId="40136"/>
    <cellStyle name="Calcul 6 3 2 6" xfId="46782"/>
    <cellStyle name="Calcul 6 3 3" xfId="5995"/>
    <cellStyle name="Calcul 6 3 3 2" xfId="12222"/>
    <cellStyle name="Calcul 6 3 3 3" xfId="18783"/>
    <cellStyle name="Calcul 6 3 3 4" xfId="35517"/>
    <cellStyle name="Calcul 6 3 3 5" xfId="42253"/>
    <cellStyle name="Calcul 6 3 3 6" xfId="46783"/>
    <cellStyle name="Calcul 6 3 4" xfId="7916"/>
    <cellStyle name="Calcul 6 3 5" xfId="14318"/>
    <cellStyle name="Calcul 6 3 6" xfId="16180"/>
    <cellStyle name="Calcul 6 3 7" xfId="23934"/>
    <cellStyle name="Calcul 6 3 8" xfId="26392"/>
    <cellStyle name="Calcul 6 3 9" xfId="29265"/>
    <cellStyle name="Calcul 6 4" xfId="1894"/>
    <cellStyle name="Calcul 6 4 10" xfId="38187"/>
    <cellStyle name="Calcul 6 4 11" xfId="45192"/>
    <cellStyle name="Calcul 6 4 12" xfId="46784"/>
    <cellStyle name="Calcul 6 4 13" xfId="54074"/>
    <cellStyle name="Calcul 6 4 14" xfId="56689"/>
    <cellStyle name="Calcul 6 4 2" xfId="4106"/>
    <cellStyle name="Calcul 6 4 2 2" xfId="10345"/>
    <cellStyle name="Calcul 6 4 2 3" xfId="18223"/>
    <cellStyle name="Calcul 6 4 2 4" xfId="33635"/>
    <cellStyle name="Calcul 6 4 2 5" xfId="40376"/>
    <cellStyle name="Calcul 6 4 2 6" xfId="46785"/>
    <cellStyle name="Calcul 6 4 3" xfId="6235"/>
    <cellStyle name="Calcul 6 4 3 2" xfId="12462"/>
    <cellStyle name="Calcul 6 4 3 3" xfId="17482"/>
    <cellStyle name="Calcul 6 4 3 4" xfId="35757"/>
    <cellStyle name="Calcul 6 4 3 5" xfId="42493"/>
    <cellStyle name="Calcul 6 4 3 6" xfId="46786"/>
    <cellStyle name="Calcul 6 4 4" xfId="8156"/>
    <cellStyle name="Calcul 6 4 5" xfId="16420"/>
    <cellStyle name="Calcul 6 4 6" xfId="24174"/>
    <cellStyle name="Calcul 6 4 7" xfId="26632"/>
    <cellStyle name="Calcul 6 4 8" xfId="29505"/>
    <cellStyle name="Calcul 6 4 9" xfId="31446"/>
    <cellStyle name="Calcul 6 5" xfId="2234"/>
    <cellStyle name="Calcul 6 5 10" xfId="31784"/>
    <cellStyle name="Calcul 6 5 11" xfId="38525"/>
    <cellStyle name="Calcul 6 5 12" xfId="45530"/>
    <cellStyle name="Calcul 6 5 13" xfId="46787"/>
    <cellStyle name="Calcul 6 5 14" xfId="54412"/>
    <cellStyle name="Calcul 6 5 15" xfId="57027"/>
    <cellStyle name="Calcul 6 5 2" xfId="4444"/>
    <cellStyle name="Calcul 6 5 2 2" xfId="10683"/>
    <cellStyle name="Calcul 6 5 2 3" xfId="20040"/>
    <cellStyle name="Calcul 6 5 2 4" xfId="33973"/>
    <cellStyle name="Calcul 6 5 2 5" xfId="40714"/>
    <cellStyle name="Calcul 6 5 2 6" xfId="46788"/>
    <cellStyle name="Calcul 6 5 3" xfId="6573"/>
    <cellStyle name="Calcul 6 5 3 2" xfId="12800"/>
    <cellStyle name="Calcul 6 5 3 3" xfId="20287"/>
    <cellStyle name="Calcul 6 5 3 4" xfId="36095"/>
    <cellStyle name="Calcul 6 5 3 5" xfId="42831"/>
    <cellStyle name="Calcul 6 5 3 6" xfId="46789"/>
    <cellStyle name="Calcul 6 5 4" xfId="8494"/>
    <cellStyle name="Calcul 6 5 5" xfId="14606"/>
    <cellStyle name="Calcul 6 5 6" xfId="16758"/>
    <cellStyle name="Calcul 6 5 7" xfId="24512"/>
    <cellStyle name="Calcul 6 5 8" xfId="26970"/>
    <cellStyle name="Calcul 6 5 9" xfId="29843"/>
    <cellStyle name="Calcul 6 6" xfId="3232"/>
    <cellStyle name="Calcul 6 6 10" xfId="39520"/>
    <cellStyle name="Calcul 6 6 11" xfId="44336"/>
    <cellStyle name="Calcul 6 6 12" xfId="46790"/>
    <cellStyle name="Calcul 6 6 13" xfId="53218"/>
    <cellStyle name="Calcul 6 6 14" xfId="55830"/>
    <cellStyle name="Calcul 6 6 2" xfId="5376"/>
    <cellStyle name="Calcul 6 6 2 2" xfId="11606"/>
    <cellStyle name="Calcul 6 6 2 3" xfId="18150"/>
    <cellStyle name="Calcul 6 6 2 4" xfId="34898"/>
    <cellStyle name="Calcul 6 6 2 5" xfId="41637"/>
    <cellStyle name="Calcul 6 6 2 6" xfId="46791"/>
    <cellStyle name="Calcul 6 6 3" xfId="9489"/>
    <cellStyle name="Calcul 6 6 4" xfId="13702"/>
    <cellStyle name="Calcul 6 6 5" xfId="15564"/>
    <cellStyle name="Calcul 6 6 6" xfId="23318"/>
    <cellStyle name="Calcul 6 6 7" xfId="25776"/>
    <cellStyle name="Calcul 6 6 8" xfId="28649"/>
    <cellStyle name="Calcul 6 6 9" xfId="32779"/>
    <cellStyle name="Calcul 6 7" xfId="2887"/>
    <cellStyle name="Calcul 6 7 2" xfId="9144"/>
    <cellStyle name="Calcul 6 7 3" xfId="19511"/>
    <cellStyle name="Calcul 6 7 4" xfId="32434"/>
    <cellStyle name="Calcul 6 7 5" xfId="39175"/>
    <cellStyle name="Calcul 6 7 6" xfId="46792"/>
    <cellStyle name="Calcul 6 8" xfId="5008"/>
    <cellStyle name="Calcul 6 8 2" xfId="11247"/>
    <cellStyle name="Calcul 6 8 3" xfId="19779"/>
    <cellStyle name="Calcul 6 8 4" xfId="34537"/>
    <cellStyle name="Calcul 6 8 5" xfId="41278"/>
    <cellStyle name="Calcul 6 8 6" xfId="46793"/>
    <cellStyle name="Calcul 6 9" xfId="7300"/>
    <cellStyle name="Calcul 7" xfId="778"/>
    <cellStyle name="Calcul 7 10" xfId="15206"/>
    <cellStyle name="Calcul 7 11" xfId="22950"/>
    <cellStyle name="Calcul 7 12" xfId="25336"/>
    <cellStyle name="Calcul 7 13" xfId="28291"/>
    <cellStyle name="Calcul 7 14" xfId="30458"/>
    <cellStyle name="Calcul 7 15" xfId="37236"/>
    <cellStyle name="Calcul 7 16" xfId="43978"/>
    <cellStyle name="Calcul 7 17" xfId="46794"/>
    <cellStyle name="Calcul 7 18" xfId="52860"/>
    <cellStyle name="Calcul 7 19" xfId="55470"/>
    <cellStyle name="Calcul 7 2" xfId="1171"/>
    <cellStyle name="Calcul 7 2 10" xfId="30766"/>
    <cellStyle name="Calcul 7 2 11" xfId="37536"/>
    <cellStyle name="Calcul 7 2 12" xfId="44541"/>
    <cellStyle name="Calcul 7 2 13" xfId="46795"/>
    <cellStyle name="Calcul 7 2 14" xfId="53423"/>
    <cellStyle name="Calcul 7 2 15" xfId="56038"/>
    <cellStyle name="Calcul 7 2 2" xfId="3437"/>
    <cellStyle name="Calcul 7 2 2 2" xfId="9694"/>
    <cellStyle name="Calcul 7 2 2 3" xfId="19528"/>
    <cellStyle name="Calcul 7 2 2 4" xfId="32984"/>
    <cellStyle name="Calcul 7 2 2 5" xfId="39725"/>
    <cellStyle name="Calcul 7 2 2 6" xfId="46796"/>
    <cellStyle name="Calcul 7 2 3" xfId="5584"/>
    <cellStyle name="Calcul 7 2 3 2" xfId="11811"/>
    <cellStyle name="Calcul 7 2 3 3" xfId="19649"/>
    <cellStyle name="Calcul 7 2 3 4" xfId="35106"/>
    <cellStyle name="Calcul 7 2 3 5" xfId="41842"/>
    <cellStyle name="Calcul 7 2 3 6" xfId="46797"/>
    <cellStyle name="Calcul 7 2 4" xfId="7505"/>
    <cellStyle name="Calcul 7 2 5" xfId="13907"/>
    <cellStyle name="Calcul 7 2 6" xfId="15769"/>
    <cellStyle name="Calcul 7 2 7" xfId="23523"/>
    <cellStyle name="Calcul 7 2 8" xfId="25981"/>
    <cellStyle name="Calcul 7 2 9" xfId="28854"/>
    <cellStyle name="Calcul 7 3" xfId="1557"/>
    <cellStyle name="Calcul 7 3 10" xfId="31111"/>
    <cellStyle name="Calcul 7 3 11" xfId="37852"/>
    <cellStyle name="Calcul 7 3 12" xfId="44857"/>
    <cellStyle name="Calcul 7 3 13" xfId="46798"/>
    <cellStyle name="Calcul 7 3 14" xfId="53739"/>
    <cellStyle name="Calcul 7 3 15" xfId="56354"/>
    <cellStyle name="Calcul 7 3 2" xfId="3771"/>
    <cellStyle name="Calcul 7 3 2 2" xfId="10010"/>
    <cellStyle name="Calcul 7 3 2 3" xfId="20264"/>
    <cellStyle name="Calcul 7 3 2 4" xfId="33300"/>
    <cellStyle name="Calcul 7 3 2 5" xfId="40041"/>
    <cellStyle name="Calcul 7 3 2 6" xfId="46799"/>
    <cellStyle name="Calcul 7 3 3" xfId="5900"/>
    <cellStyle name="Calcul 7 3 3 2" xfId="12127"/>
    <cellStyle name="Calcul 7 3 3 3" xfId="17692"/>
    <cellStyle name="Calcul 7 3 3 4" xfId="35422"/>
    <cellStyle name="Calcul 7 3 3 5" xfId="42158"/>
    <cellStyle name="Calcul 7 3 3 6" xfId="46800"/>
    <cellStyle name="Calcul 7 3 4" xfId="7821"/>
    <cellStyle name="Calcul 7 3 5" xfId="14223"/>
    <cellStyle name="Calcul 7 3 6" xfId="16085"/>
    <cellStyle name="Calcul 7 3 7" xfId="23839"/>
    <cellStyle name="Calcul 7 3 8" xfId="26297"/>
    <cellStyle name="Calcul 7 3 9" xfId="29170"/>
    <cellStyle name="Calcul 7 4" xfId="1895"/>
    <cellStyle name="Calcul 7 4 10" xfId="38188"/>
    <cellStyle name="Calcul 7 4 11" xfId="45193"/>
    <cellStyle name="Calcul 7 4 12" xfId="46801"/>
    <cellStyle name="Calcul 7 4 13" xfId="54075"/>
    <cellStyle name="Calcul 7 4 14" xfId="56690"/>
    <cellStyle name="Calcul 7 4 2" xfId="4107"/>
    <cellStyle name="Calcul 7 4 2 2" xfId="10346"/>
    <cellStyle name="Calcul 7 4 2 3" xfId="19894"/>
    <cellStyle name="Calcul 7 4 2 4" xfId="33636"/>
    <cellStyle name="Calcul 7 4 2 5" xfId="40377"/>
    <cellStyle name="Calcul 7 4 2 6" xfId="46802"/>
    <cellStyle name="Calcul 7 4 3" xfId="6236"/>
    <cellStyle name="Calcul 7 4 3 2" xfId="12463"/>
    <cellStyle name="Calcul 7 4 3 3" xfId="17481"/>
    <cellStyle name="Calcul 7 4 3 4" xfId="35758"/>
    <cellStyle name="Calcul 7 4 3 5" xfId="42494"/>
    <cellStyle name="Calcul 7 4 3 6" xfId="46803"/>
    <cellStyle name="Calcul 7 4 4" xfId="8157"/>
    <cellStyle name="Calcul 7 4 5" xfId="16421"/>
    <cellStyle name="Calcul 7 4 6" xfId="24175"/>
    <cellStyle name="Calcul 7 4 7" xfId="26633"/>
    <cellStyle name="Calcul 7 4 8" xfId="29506"/>
    <cellStyle name="Calcul 7 4 9" xfId="31447"/>
    <cellStyle name="Calcul 7 5" xfId="2319"/>
    <cellStyle name="Calcul 7 5 10" xfId="31869"/>
    <cellStyle name="Calcul 7 5 11" xfId="38610"/>
    <cellStyle name="Calcul 7 5 12" xfId="45615"/>
    <cellStyle name="Calcul 7 5 13" xfId="46804"/>
    <cellStyle name="Calcul 7 5 14" xfId="54497"/>
    <cellStyle name="Calcul 7 5 15" xfId="57112"/>
    <cellStyle name="Calcul 7 5 2" xfId="4529"/>
    <cellStyle name="Calcul 7 5 2 2" xfId="10768"/>
    <cellStyle name="Calcul 7 5 2 3" xfId="18036"/>
    <cellStyle name="Calcul 7 5 2 4" xfId="34058"/>
    <cellStyle name="Calcul 7 5 2 5" xfId="40799"/>
    <cellStyle name="Calcul 7 5 2 6" xfId="46805"/>
    <cellStyle name="Calcul 7 5 3" xfId="6658"/>
    <cellStyle name="Calcul 7 5 3 2" xfId="12885"/>
    <cellStyle name="Calcul 7 5 3 3" xfId="20345"/>
    <cellStyle name="Calcul 7 5 3 4" xfId="36180"/>
    <cellStyle name="Calcul 7 5 3 5" xfId="42916"/>
    <cellStyle name="Calcul 7 5 3 6" xfId="46806"/>
    <cellStyle name="Calcul 7 5 4" xfId="8579"/>
    <cellStyle name="Calcul 7 5 5" xfId="14691"/>
    <cellStyle name="Calcul 7 5 6" xfId="16843"/>
    <cellStyle name="Calcul 7 5 7" xfId="24597"/>
    <cellStyle name="Calcul 7 5 8" xfId="27055"/>
    <cellStyle name="Calcul 7 5 9" xfId="29928"/>
    <cellStyle name="Calcul 7 6" xfId="3137"/>
    <cellStyle name="Calcul 7 6 10" xfId="39425"/>
    <cellStyle name="Calcul 7 6 11" xfId="44241"/>
    <cellStyle name="Calcul 7 6 12" xfId="46807"/>
    <cellStyle name="Calcul 7 6 13" xfId="53123"/>
    <cellStyle name="Calcul 7 6 14" xfId="55735"/>
    <cellStyle name="Calcul 7 6 2" xfId="5281"/>
    <cellStyle name="Calcul 7 6 2 2" xfId="11511"/>
    <cellStyle name="Calcul 7 6 2 3" xfId="19569"/>
    <cellStyle name="Calcul 7 6 2 4" xfId="34803"/>
    <cellStyle name="Calcul 7 6 2 5" xfId="41542"/>
    <cellStyle name="Calcul 7 6 2 6" xfId="46808"/>
    <cellStyle name="Calcul 7 6 3" xfId="9394"/>
    <cellStyle name="Calcul 7 6 4" xfId="13607"/>
    <cellStyle name="Calcul 7 6 5" xfId="15469"/>
    <cellStyle name="Calcul 7 6 6" xfId="23223"/>
    <cellStyle name="Calcul 7 6 7" xfId="25681"/>
    <cellStyle name="Calcul 7 6 8" xfId="28554"/>
    <cellStyle name="Calcul 7 6 9" xfId="32684"/>
    <cellStyle name="Calcul 7 7" xfId="2792"/>
    <cellStyle name="Calcul 7 7 2" xfId="9049"/>
    <cellStyle name="Calcul 7 7 3" xfId="17634"/>
    <cellStyle name="Calcul 7 7 4" xfId="32339"/>
    <cellStyle name="Calcul 7 7 5" xfId="39080"/>
    <cellStyle name="Calcul 7 7 6" xfId="46809"/>
    <cellStyle name="Calcul 7 8" xfId="5009"/>
    <cellStyle name="Calcul 7 8 2" xfId="11248"/>
    <cellStyle name="Calcul 7 8 3" xfId="18926"/>
    <cellStyle name="Calcul 7 8 4" xfId="34538"/>
    <cellStyle name="Calcul 7 8 5" xfId="41279"/>
    <cellStyle name="Calcul 7 8 6" xfId="46810"/>
    <cellStyle name="Calcul 7 9" xfId="7205"/>
    <cellStyle name="Calcul 8" xfId="978"/>
    <cellStyle name="Calcul 8 10" xfId="15207"/>
    <cellStyle name="Calcul 8 11" xfId="23145"/>
    <cellStyle name="Calcul 8 12" xfId="25531"/>
    <cellStyle name="Calcul 8 13" xfId="28292"/>
    <cellStyle name="Calcul 8 14" xfId="30658"/>
    <cellStyle name="Calcul 8 15" xfId="37431"/>
    <cellStyle name="Calcul 8 16" xfId="43979"/>
    <cellStyle name="Calcul 8 17" xfId="46811"/>
    <cellStyle name="Calcul 8 18" xfId="52861"/>
    <cellStyle name="Calcul 8 19" xfId="55471"/>
    <cellStyle name="Calcul 8 2" xfId="1172"/>
    <cellStyle name="Calcul 8 2 10" xfId="30767"/>
    <cellStyle name="Calcul 8 2 11" xfId="37537"/>
    <cellStyle name="Calcul 8 2 12" xfId="44542"/>
    <cellStyle name="Calcul 8 2 13" xfId="46812"/>
    <cellStyle name="Calcul 8 2 14" xfId="53424"/>
    <cellStyle name="Calcul 8 2 15" xfId="56039"/>
    <cellStyle name="Calcul 8 2 2" xfId="3438"/>
    <cellStyle name="Calcul 8 2 2 2" xfId="9695"/>
    <cellStyle name="Calcul 8 2 2 3" xfId="18673"/>
    <cellStyle name="Calcul 8 2 2 4" xfId="32985"/>
    <cellStyle name="Calcul 8 2 2 5" xfId="39726"/>
    <cellStyle name="Calcul 8 2 2 6" xfId="46813"/>
    <cellStyle name="Calcul 8 2 3" xfId="5585"/>
    <cellStyle name="Calcul 8 2 3 2" xfId="11812"/>
    <cellStyle name="Calcul 8 2 3 3" xfId="18794"/>
    <cellStyle name="Calcul 8 2 3 4" xfId="35107"/>
    <cellStyle name="Calcul 8 2 3 5" xfId="41843"/>
    <cellStyle name="Calcul 8 2 3 6" xfId="46814"/>
    <cellStyle name="Calcul 8 2 4" xfId="7506"/>
    <cellStyle name="Calcul 8 2 5" xfId="13908"/>
    <cellStyle name="Calcul 8 2 6" xfId="15770"/>
    <cellStyle name="Calcul 8 2 7" xfId="23524"/>
    <cellStyle name="Calcul 8 2 8" xfId="25982"/>
    <cellStyle name="Calcul 8 2 9" xfId="28855"/>
    <cellStyle name="Calcul 8 3" xfId="1752"/>
    <cellStyle name="Calcul 8 3 10" xfId="31306"/>
    <cellStyle name="Calcul 8 3 11" xfId="38047"/>
    <cellStyle name="Calcul 8 3 12" xfId="45052"/>
    <cellStyle name="Calcul 8 3 13" xfId="46815"/>
    <cellStyle name="Calcul 8 3 14" xfId="53934"/>
    <cellStyle name="Calcul 8 3 15" xfId="56549"/>
    <cellStyle name="Calcul 8 3 2" xfId="3966"/>
    <cellStyle name="Calcul 8 3 2 2" xfId="10205"/>
    <cellStyle name="Calcul 8 3 2 3" xfId="19525"/>
    <cellStyle name="Calcul 8 3 2 4" xfId="33495"/>
    <cellStyle name="Calcul 8 3 2 5" xfId="40236"/>
    <cellStyle name="Calcul 8 3 2 6" xfId="46816"/>
    <cellStyle name="Calcul 8 3 3" xfId="6095"/>
    <cellStyle name="Calcul 8 3 3 2" xfId="12322"/>
    <cellStyle name="Calcul 8 3 3 3" xfId="20214"/>
    <cellStyle name="Calcul 8 3 3 4" xfId="35617"/>
    <cellStyle name="Calcul 8 3 3 5" xfId="42353"/>
    <cellStyle name="Calcul 8 3 3 6" xfId="46817"/>
    <cellStyle name="Calcul 8 3 4" xfId="8016"/>
    <cellStyle name="Calcul 8 3 5" xfId="14418"/>
    <cellStyle name="Calcul 8 3 6" xfId="16280"/>
    <cellStyle name="Calcul 8 3 7" xfId="24034"/>
    <cellStyle name="Calcul 8 3 8" xfId="26492"/>
    <cellStyle name="Calcul 8 3 9" xfId="29365"/>
    <cellStyle name="Calcul 8 4" xfId="1896"/>
    <cellStyle name="Calcul 8 4 10" xfId="38189"/>
    <cellStyle name="Calcul 8 4 11" xfId="45194"/>
    <cellStyle name="Calcul 8 4 12" xfId="46818"/>
    <cellStyle name="Calcul 8 4 13" xfId="54076"/>
    <cellStyle name="Calcul 8 4 14" xfId="56691"/>
    <cellStyle name="Calcul 8 4 2" xfId="4108"/>
    <cellStyle name="Calcul 8 4 2 2" xfId="10347"/>
    <cellStyle name="Calcul 8 4 2 3" xfId="19037"/>
    <cellStyle name="Calcul 8 4 2 4" xfId="33637"/>
    <cellStyle name="Calcul 8 4 2 5" xfId="40378"/>
    <cellStyle name="Calcul 8 4 2 6" xfId="46819"/>
    <cellStyle name="Calcul 8 4 3" xfId="6237"/>
    <cellStyle name="Calcul 8 4 3 2" xfId="12464"/>
    <cellStyle name="Calcul 8 4 3 3" xfId="17480"/>
    <cellStyle name="Calcul 8 4 3 4" xfId="35759"/>
    <cellStyle name="Calcul 8 4 3 5" xfId="42495"/>
    <cellStyle name="Calcul 8 4 3 6" xfId="46820"/>
    <cellStyle name="Calcul 8 4 4" xfId="8158"/>
    <cellStyle name="Calcul 8 4 5" xfId="16422"/>
    <cellStyle name="Calcul 8 4 6" xfId="24176"/>
    <cellStyle name="Calcul 8 4 7" xfId="26634"/>
    <cellStyle name="Calcul 8 4 8" xfId="29507"/>
    <cellStyle name="Calcul 8 4 9" xfId="31448"/>
    <cellStyle name="Calcul 8 5" xfId="2161"/>
    <cellStyle name="Calcul 8 5 10" xfId="31711"/>
    <cellStyle name="Calcul 8 5 11" xfId="38452"/>
    <cellStyle name="Calcul 8 5 12" xfId="45457"/>
    <cellStyle name="Calcul 8 5 13" xfId="46821"/>
    <cellStyle name="Calcul 8 5 14" xfId="54339"/>
    <cellStyle name="Calcul 8 5 15" xfId="56954"/>
    <cellStyle name="Calcul 8 5 2" xfId="4371"/>
    <cellStyle name="Calcul 8 5 2 2" xfId="10610"/>
    <cellStyle name="Calcul 8 5 2 3" xfId="17732"/>
    <cellStyle name="Calcul 8 5 2 4" xfId="33900"/>
    <cellStyle name="Calcul 8 5 2 5" xfId="40641"/>
    <cellStyle name="Calcul 8 5 2 6" xfId="46822"/>
    <cellStyle name="Calcul 8 5 3" xfId="6500"/>
    <cellStyle name="Calcul 8 5 3 2" xfId="12727"/>
    <cellStyle name="Calcul 8 5 3 3" xfId="17346"/>
    <cellStyle name="Calcul 8 5 3 4" xfId="36022"/>
    <cellStyle name="Calcul 8 5 3 5" xfId="42758"/>
    <cellStyle name="Calcul 8 5 3 6" xfId="46823"/>
    <cellStyle name="Calcul 8 5 4" xfId="8421"/>
    <cellStyle name="Calcul 8 5 5" xfId="14533"/>
    <cellStyle name="Calcul 8 5 6" xfId="16685"/>
    <cellStyle name="Calcul 8 5 7" xfId="24439"/>
    <cellStyle name="Calcul 8 5 8" xfId="26897"/>
    <cellStyle name="Calcul 8 5 9" xfId="29770"/>
    <cellStyle name="Calcul 8 6" xfId="3332"/>
    <cellStyle name="Calcul 8 6 10" xfId="39620"/>
    <cellStyle name="Calcul 8 6 11" xfId="44436"/>
    <cellStyle name="Calcul 8 6 12" xfId="46824"/>
    <cellStyle name="Calcul 8 6 13" xfId="53318"/>
    <cellStyle name="Calcul 8 6 14" xfId="55932"/>
    <cellStyle name="Calcul 8 6 2" xfId="5478"/>
    <cellStyle name="Calcul 8 6 2 2" xfId="11706"/>
    <cellStyle name="Calcul 8 6 2 3" xfId="18145"/>
    <cellStyle name="Calcul 8 6 2 4" xfId="35000"/>
    <cellStyle name="Calcul 8 6 2 5" xfId="41737"/>
    <cellStyle name="Calcul 8 6 2 6" xfId="46825"/>
    <cellStyle name="Calcul 8 6 3" xfId="9589"/>
    <cellStyle name="Calcul 8 6 4" xfId="13802"/>
    <cellStyle name="Calcul 8 6 5" xfId="15664"/>
    <cellStyle name="Calcul 8 6 6" xfId="23418"/>
    <cellStyle name="Calcul 8 6 7" xfId="25876"/>
    <cellStyle name="Calcul 8 6 8" xfId="28749"/>
    <cellStyle name="Calcul 8 6 9" xfId="32879"/>
    <cellStyle name="Calcul 8 7" xfId="2987"/>
    <cellStyle name="Calcul 8 7 2" xfId="9244"/>
    <cellStyle name="Calcul 8 7 3" xfId="17911"/>
    <cellStyle name="Calcul 8 7 4" xfId="32534"/>
    <cellStyle name="Calcul 8 7 5" xfId="39275"/>
    <cellStyle name="Calcul 8 7 6" xfId="46826"/>
    <cellStyle name="Calcul 8 8" xfId="5010"/>
    <cellStyle name="Calcul 8 8 2" xfId="11249"/>
    <cellStyle name="Calcul 8 8 3" xfId="17990"/>
    <cellStyle name="Calcul 8 8 4" xfId="34539"/>
    <cellStyle name="Calcul 8 8 5" xfId="41280"/>
    <cellStyle name="Calcul 8 8 6" xfId="46827"/>
    <cellStyle name="Calcul 8 9" xfId="7400"/>
    <cellStyle name="Calcul 9" xfId="985"/>
    <cellStyle name="Calcul 9 10" xfId="15208"/>
    <cellStyle name="Calcul 9 11" xfId="23152"/>
    <cellStyle name="Calcul 9 12" xfId="25538"/>
    <cellStyle name="Calcul 9 13" xfId="28293"/>
    <cellStyle name="Calcul 9 14" xfId="30665"/>
    <cellStyle name="Calcul 9 15" xfId="37438"/>
    <cellStyle name="Calcul 9 16" xfId="43980"/>
    <cellStyle name="Calcul 9 17" xfId="46828"/>
    <cellStyle name="Calcul 9 18" xfId="52862"/>
    <cellStyle name="Calcul 9 19" xfId="55472"/>
    <cellStyle name="Calcul 9 2" xfId="1173"/>
    <cellStyle name="Calcul 9 2 10" xfId="30768"/>
    <cellStyle name="Calcul 9 2 11" xfId="37538"/>
    <cellStyle name="Calcul 9 2 12" xfId="44543"/>
    <cellStyle name="Calcul 9 2 13" xfId="46829"/>
    <cellStyle name="Calcul 9 2 14" xfId="53425"/>
    <cellStyle name="Calcul 9 2 15" xfId="56040"/>
    <cellStyle name="Calcul 9 2 2" xfId="3439"/>
    <cellStyle name="Calcul 9 2 2 2" xfId="9696"/>
    <cellStyle name="Calcul 9 2 2 3" xfId="20075"/>
    <cellStyle name="Calcul 9 2 2 4" xfId="32986"/>
    <cellStyle name="Calcul 9 2 2 5" xfId="39727"/>
    <cellStyle name="Calcul 9 2 2 6" xfId="46830"/>
    <cellStyle name="Calcul 9 2 3" xfId="5586"/>
    <cellStyle name="Calcul 9 2 3 2" xfId="11813"/>
    <cellStyle name="Calcul 9 2 3 3" xfId="17844"/>
    <cellStyle name="Calcul 9 2 3 4" xfId="35108"/>
    <cellStyle name="Calcul 9 2 3 5" xfId="41844"/>
    <cellStyle name="Calcul 9 2 3 6" xfId="46831"/>
    <cellStyle name="Calcul 9 2 4" xfId="7507"/>
    <cellStyle name="Calcul 9 2 5" xfId="13909"/>
    <cellStyle name="Calcul 9 2 6" xfId="15771"/>
    <cellStyle name="Calcul 9 2 7" xfId="23525"/>
    <cellStyle name="Calcul 9 2 8" xfId="25983"/>
    <cellStyle name="Calcul 9 2 9" xfId="28856"/>
    <cellStyle name="Calcul 9 3" xfId="1759"/>
    <cellStyle name="Calcul 9 3 10" xfId="31313"/>
    <cellStyle name="Calcul 9 3 11" xfId="38054"/>
    <cellStyle name="Calcul 9 3 12" xfId="45059"/>
    <cellStyle name="Calcul 9 3 13" xfId="46832"/>
    <cellStyle name="Calcul 9 3 14" xfId="53941"/>
    <cellStyle name="Calcul 9 3 15" xfId="56556"/>
    <cellStyle name="Calcul 9 3 2" xfId="3973"/>
    <cellStyle name="Calcul 9 3 2 2" xfId="10212"/>
    <cellStyle name="Calcul 9 3 2 3" xfId="18190"/>
    <cellStyle name="Calcul 9 3 2 4" xfId="33502"/>
    <cellStyle name="Calcul 9 3 2 5" xfId="40243"/>
    <cellStyle name="Calcul 9 3 2 6" xfId="46833"/>
    <cellStyle name="Calcul 9 3 3" xfId="6102"/>
    <cellStyle name="Calcul 9 3 3 2" xfId="12329"/>
    <cellStyle name="Calcul 9 3 3 3" xfId="19360"/>
    <cellStyle name="Calcul 9 3 3 4" xfId="35624"/>
    <cellStyle name="Calcul 9 3 3 5" xfId="42360"/>
    <cellStyle name="Calcul 9 3 3 6" xfId="46834"/>
    <cellStyle name="Calcul 9 3 4" xfId="8023"/>
    <cellStyle name="Calcul 9 3 5" xfId="14425"/>
    <cellStyle name="Calcul 9 3 6" xfId="16287"/>
    <cellStyle name="Calcul 9 3 7" xfId="24041"/>
    <cellStyle name="Calcul 9 3 8" xfId="26499"/>
    <cellStyle name="Calcul 9 3 9" xfId="29372"/>
    <cellStyle name="Calcul 9 4" xfId="1897"/>
    <cellStyle name="Calcul 9 4 10" xfId="38190"/>
    <cellStyle name="Calcul 9 4 11" xfId="45195"/>
    <cellStyle name="Calcul 9 4 12" xfId="46835"/>
    <cellStyle name="Calcul 9 4 13" xfId="54077"/>
    <cellStyle name="Calcul 9 4 14" xfId="56692"/>
    <cellStyle name="Calcul 9 4 2" xfId="4109"/>
    <cellStyle name="Calcul 9 4 2 2" xfId="10348"/>
    <cellStyle name="Calcul 9 4 2 3" xfId="18105"/>
    <cellStyle name="Calcul 9 4 2 4" xfId="33638"/>
    <cellStyle name="Calcul 9 4 2 5" xfId="40379"/>
    <cellStyle name="Calcul 9 4 2 6" xfId="46836"/>
    <cellStyle name="Calcul 9 4 3" xfId="6238"/>
    <cellStyle name="Calcul 9 4 3 2" xfId="12465"/>
    <cellStyle name="Calcul 9 4 3 3" xfId="17479"/>
    <cellStyle name="Calcul 9 4 3 4" xfId="35760"/>
    <cellStyle name="Calcul 9 4 3 5" xfId="42496"/>
    <cellStyle name="Calcul 9 4 3 6" xfId="46837"/>
    <cellStyle name="Calcul 9 4 4" xfId="8159"/>
    <cellStyle name="Calcul 9 4 5" xfId="16423"/>
    <cellStyle name="Calcul 9 4 6" xfId="24177"/>
    <cellStyle name="Calcul 9 4 7" xfId="26635"/>
    <cellStyle name="Calcul 9 4 8" xfId="29508"/>
    <cellStyle name="Calcul 9 4 9" xfId="31449"/>
    <cellStyle name="Calcul 9 5" xfId="2154"/>
    <cellStyle name="Calcul 9 5 10" xfId="31704"/>
    <cellStyle name="Calcul 9 5 11" xfId="38445"/>
    <cellStyle name="Calcul 9 5 12" xfId="45450"/>
    <cellStyle name="Calcul 9 5 13" xfId="46838"/>
    <cellStyle name="Calcul 9 5 14" xfId="54332"/>
    <cellStyle name="Calcul 9 5 15" xfId="56947"/>
    <cellStyle name="Calcul 9 5 2" xfId="4364"/>
    <cellStyle name="Calcul 9 5 2 2" xfId="10603"/>
    <cellStyle name="Calcul 9 5 2 3" xfId="18183"/>
    <cellStyle name="Calcul 9 5 2 4" xfId="33893"/>
    <cellStyle name="Calcul 9 5 2 5" xfId="40634"/>
    <cellStyle name="Calcul 9 5 2 6" xfId="46839"/>
    <cellStyle name="Calcul 9 5 3" xfId="6493"/>
    <cellStyle name="Calcul 9 5 3 2" xfId="12720"/>
    <cellStyle name="Calcul 9 5 3 3" xfId="17280"/>
    <cellStyle name="Calcul 9 5 3 4" xfId="36015"/>
    <cellStyle name="Calcul 9 5 3 5" xfId="42751"/>
    <cellStyle name="Calcul 9 5 3 6" xfId="46840"/>
    <cellStyle name="Calcul 9 5 4" xfId="8414"/>
    <cellStyle name="Calcul 9 5 5" xfId="14526"/>
    <cellStyle name="Calcul 9 5 6" xfId="16678"/>
    <cellStyle name="Calcul 9 5 7" xfId="24432"/>
    <cellStyle name="Calcul 9 5 8" xfId="26890"/>
    <cellStyle name="Calcul 9 5 9" xfId="29763"/>
    <cellStyle name="Calcul 9 6" xfId="3339"/>
    <cellStyle name="Calcul 9 6 10" xfId="39627"/>
    <cellStyle name="Calcul 9 6 11" xfId="44443"/>
    <cellStyle name="Calcul 9 6 12" xfId="46841"/>
    <cellStyle name="Calcul 9 6 13" xfId="53325"/>
    <cellStyle name="Calcul 9 6 14" xfId="55939"/>
    <cellStyle name="Calcul 9 6 2" xfId="5485"/>
    <cellStyle name="Calcul 9 6 2 2" xfId="11713"/>
    <cellStyle name="Calcul 9 6 2 3" xfId="17728"/>
    <cellStyle name="Calcul 9 6 2 4" xfId="35007"/>
    <cellStyle name="Calcul 9 6 2 5" xfId="41744"/>
    <cellStyle name="Calcul 9 6 2 6" xfId="46842"/>
    <cellStyle name="Calcul 9 6 3" xfId="9596"/>
    <cellStyle name="Calcul 9 6 4" xfId="13809"/>
    <cellStyle name="Calcul 9 6 5" xfId="15671"/>
    <cellStyle name="Calcul 9 6 6" xfId="23425"/>
    <cellStyle name="Calcul 9 6 7" xfId="25883"/>
    <cellStyle name="Calcul 9 6 8" xfId="28756"/>
    <cellStyle name="Calcul 9 6 9" xfId="32886"/>
    <cellStyle name="Calcul 9 7" xfId="2994"/>
    <cellStyle name="Calcul 9 7 2" xfId="9251"/>
    <cellStyle name="Calcul 9 7 3" xfId="18368"/>
    <cellStyle name="Calcul 9 7 4" xfId="32541"/>
    <cellStyle name="Calcul 9 7 5" xfId="39282"/>
    <cellStyle name="Calcul 9 7 6" xfId="46843"/>
    <cellStyle name="Calcul 9 8" xfId="5011"/>
    <cellStyle name="Calcul 9 8 2" xfId="11250"/>
    <cellStyle name="Calcul 9 8 3" xfId="19671"/>
    <cellStyle name="Calcul 9 8 4" xfId="34540"/>
    <cellStyle name="Calcul 9 8 5" xfId="41281"/>
    <cellStyle name="Calcul 9 8 6" xfId="46844"/>
    <cellStyle name="Calcul 9 9" xfId="7407"/>
    <cellStyle name="Calculation" xfId="45" builtinId="22" customBuiltin="1"/>
    <cellStyle name="Calculation 2" xfId="362"/>
    <cellStyle name="Calculation 2 10" xfId="1497"/>
    <cellStyle name="Calculation 2 10 10" xfId="31051"/>
    <cellStyle name="Calculation 2 10 11" xfId="37792"/>
    <cellStyle name="Calculation 2 10 12" xfId="44797"/>
    <cellStyle name="Calculation 2 10 13" xfId="46846"/>
    <cellStyle name="Calculation 2 10 14" xfId="53679"/>
    <cellStyle name="Calculation 2 10 15" xfId="56294"/>
    <cellStyle name="Calculation 2 10 2" xfId="3711"/>
    <cellStyle name="Calculation 2 10 2 2" xfId="9950"/>
    <cellStyle name="Calculation 2 10 2 3" xfId="18736"/>
    <cellStyle name="Calculation 2 10 2 4" xfId="33240"/>
    <cellStyle name="Calculation 2 10 2 5" xfId="39981"/>
    <cellStyle name="Calculation 2 10 2 6" xfId="46847"/>
    <cellStyle name="Calculation 2 10 3" xfId="5840"/>
    <cellStyle name="Calculation 2 10 3 2" xfId="12067"/>
    <cellStyle name="Calculation 2 10 3 3" xfId="19925"/>
    <cellStyle name="Calculation 2 10 3 4" xfId="35362"/>
    <cellStyle name="Calculation 2 10 3 5" xfId="42098"/>
    <cellStyle name="Calculation 2 10 3 6" xfId="46848"/>
    <cellStyle name="Calculation 2 10 4" xfId="7761"/>
    <cellStyle name="Calculation 2 10 5" xfId="14163"/>
    <cellStyle name="Calculation 2 10 6" xfId="16025"/>
    <cellStyle name="Calculation 2 10 7" xfId="23779"/>
    <cellStyle name="Calculation 2 10 8" xfId="26237"/>
    <cellStyle name="Calculation 2 10 9" xfId="29110"/>
    <cellStyle name="Calculation 2 11" xfId="1820"/>
    <cellStyle name="Calculation 2 11 10" xfId="38113"/>
    <cellStyle name="Calculation 2 11 11" xfId="45118"/>
    <cellStyle name="Calculation 2 11 12" xfId="46849"/>
    <cellStyle name="Calculation 2 11 13" xfId="54000"/>
    <cellStyle name="Calculation 2 11 14" xfId="56615"/>
    <cellStyle name="Calculation 2 11 2" xfId="4032"/>
    <cellStyle name="Calculation 2 11 2 2" xfId="10271"/>
    <cellStyle name="Calculation 2 11 2 3" xfId="19403"/>
    <cellStyle name="Calculation 2 11 2 4" xfId="33561"/>
    <cellStyle name="Calculation 2 11 2 5" xfId="40302"/>
    <cellStyle name="Calculation 2 11 2 6" xfId="46850"/>
    <cellStyle name="Calculation 2 11 3" xfId="6161"/>
    <cellStyle name="Calculation 2 11 3 2" xfId="12388"/>
    <cellStyle name="Calculation 2 11 3 3" xfId="17524"/>
    <cellStyle name="Calculation 2 11 3 4" xfId="35683"/>
    <cellStyle name="Calculation 2 11 3 5" xfId="42419"/>
    <cellStyle name="Calculation 2 11 3 6" xfId="46851"/>
    <cellStyle name="Calculation 2 11 4" xfId="8082"/>
    <cellStyle name="Calculation 2 11 5" xfId="16346"/>
    <cellStyle name="Calculation 2 11 6" xfId="24100"/>
    <cellStyle name="Calculation 2 11 7" xfId="26558"/>
    <cellStyle name="Calculation 2 11 8" xfId="29431"/>
    <cellStyle name="Calculation 2 11 9" xfId="31372"/>
    <cellStyle name="Calculation 2 12" xfId="2365"/>
    <cellStyle name="Calculation 2 12 10" xfId="31915"/>
    <cellStyle name="Calculation 2 12 11" xfId="38656"/>
    <cellStyle name="Calculation 2 12 12" xfId="45661"/>
    <cellStyle name="Calculation 2 12 13" xfId="46852"/>
    <cellStyle name="Calculation 2 12 14" xfId="54543"/>
    <cellStyle name="Calculation 2 12 15" xfId="57158"/>
    <cellStyle name="Calculation 2 12 2" xfId="4575"/>
    <cellStyle name="Calculation 2 12 2 2" xfId="10814"/>
    <cellStyle name="Calculation 2 12 2 3" xfId="20098"/>
    <cellStyle name="Calculation 2 12 2 4" xfId="34104"/>
    <cellStyle name="Calculation 2 12 2 5" xfId="40845"/>
    <cellStyle name="Calculation 2 12 2 6" xfId="46853"/>
    <cellStyle name="Calculation 2 12 3" xfId="6704"/>
    <cellStyle name="Calculation 2 12 3 2" xfId="12931"/>
    <cellStyle name="Calculation 2 12 3 3" xfId="20382"/>
    <cellStyle name="Calculation 2 12 3 4" xfId="36226"/>
    <cellStyle name="Calculation 2 12 3 5" xfId="42962"/>
    <cellStyle name="Calculation 2 12 3 6" xfId="46854"/>
    <cellStyle name="Calculation 2 12 4" xfId="8625"/>
    <cellStyle name="Calculation 2 12 5" xfId="14737"/>
    <cellStyle name="Calculation 2 12 6" xfId="16889"/>
    <cellStyle name="Calculation 2 12 7" xfId="24643"/>
    <cellStyle name="Calculation 2 12 8" xfId="27101"/>
    <cellStyle name="Calculation 2 12 9" xfId="29974"/>
    <cellStyle name="Calculation 2 13" xfId="2582"/>
    <cellStyle name="Calculation 2 13 10" xfId="32131"/>
    <cellStyle name="Calculation 2 13 11" xfId="38872"/>
    <cellStyle name="Calculation 2 13 12" xfId="45877"/>
    <cellStyle name="Calculation 2 13 13" xfId="46855"/>
    <cellStyle name="Calculation 2 13 14" xfId="54759"/>
    <cellStyle name="Calculation 2 13 15" xfId="57374"/>
    <cellStyle name="Calculation 2 13 2" xfId="4779"/>
    <cellStyle name="Calculation 2 13 2 2" xfId="11018"/>
    <cellStyle name="Calculation 2 13 2 3" xfId="20208"/>
    <cellStyle name="Calculation 2 13 2 4" xfId="34308"/>
    <cellStyle name="Calculation 2 13 2 5" xfId="41049"/>
    <cellStyle name="Calculation 2 13 2 6" xfId="46856"/>
    <cellStyle name="Calculation 2 13 3" xfId="6920"/>
    <cellStyle name="Calculation 2 13 3 2" xfId="13147"/>
    <cellStyle name="Calculation 2 13 3 3" xfId="20498"/>
    <cellStyle name="Calculation 2 13 3 4" xfId="36442"/>
    <cellStyle name="Calculation 2 13 3 5" xfId="43178"/>
    <cellStyle name="Calculation 2 13 3 6" xfId="46857"/>
    <cellStyle name="Calculation 2 13 4" xfId="8841"/>
    <cellStyle name="Calculation 2 13 5" xfId="14953"/>
    <cellStyle name="Calculation 2 13 6" xfId="17105"/>
    <cellStyle name="Calculation 2 13 7" xfId="24859"/>
    <cellStyle name="Calculation 2 13 8" xfId="27317"/>
    <cellStyle name="Calculation 2 13 9" xfId="30190"/>
    <cellStyle name="Calculation 2 14" xfId="2585"/>
    <cellStyle name="Calculation 2 14 10" xfId="32134"/>
    <cellStyle name="Calculation 2 14 11" xfId="38875"/>
    <cellStyle name="Calculation 2 14 12" xfId="45880"/>
    <cellStyle name="Calculation 2 14 13" xfId="46858"/>
    <cellStyle name="Calculation 2 14 14" xfId="54762"/>
    <cellStyle name="Calculation 2 14 15" xfId="57377"/>
    <cellStyle name="Calculation 2 14 2" xfId="4782"/>
    <cellStyle name="Calculation 2 14 2 2" xfId="11021"/>
    <cellStyle name="Calculation 2 14 2 3" xfId="19345"/>
    <cellStyle name="Calculation 2 14 2 4" xfId="34311"/>
    <cellStyle name="Calculation 2 14 2 5" xfId="41052"/>
    <cellStyle name="Calculation 2 14 2 6" xfId="46859"/>
    <cellStyle name="Calculation 2 14 3" xfId="6923"/>
    <cellStyle name="Calculation 2 14 3 2" xfId="13150"/>
    <cellStyle name="Calculation 2 14 3 3" xfId="20501"/>
    <cellStyle name="Calculation 2 14 3 4" xfId="36445"/>
    <cellStyle name="Calculation 2 14 3 5" xfId="43181"/>
    <cellStyle name="Calculation 2 14 3 6" xfId="46860"/>
    <cellStyle name="Calculation 2 14 4" xfId="8844"/>
    <cellStyle name="Calculation 2 14 5" xfId="14956"/>
    <cellStyle name="Calculation 2 14 6" xfId="17108"/>
    <cellStyle name="Calculation 2 14 7" xfId="24862"/>
    <cellStyle name="Calculation 2 14 8" xfId="27320"/>
    <cellStyle name="Calculation 2 14 9" xfId="30193"/>
    <cellStyle name="Calculation 2 15" xfId="2550"/>
    <cellStyle name="Calculation 2 15 10" xfId="32099"/>
    <cellStyle name="Calculation 2 15 11" xfId="38840"/>
    <cellStyle name="Calculation 2 15 12" xfId="45845"/>
    <cellStyle name="Calculation 2 15 13" xfId="46861"/>
    <cellStyle name="Calculation 2 15 14" xfId="54727"/>
    <cellStyle name="Calculation 2 15 15" xfId="57342"/>
    <cellStyle name="Calculation 2 15 2" xfId="4748"/>
    <cellStyle name="Calculation 2 15 2 2" xfId="10987"/>
    <cellStyle name="Calculation 2 15 2 3" xfId="20068"/>
    <cellStyle name="Calculation 2 15 2 4" xfId="34277"/>
    <cellStyle name="Calculation 2 15 2 5" xfId="41018"/>
    <cellStyle name="Calculation 2 15 2 6" xfId="46862"/>
    <cellStyle name="Calculation 2 15 3" xfId="6888"/>
    <cellStyle name="Calculation 2 15 3 2" xfId="13115"/>
    <cellStyle name="Calculation 2 15 3 3" xfId="20482"/>
    <cellStyle name="Calculation 2 15 3 4" xfId="36410"/>
    <cellStyle name="Calculation 2 15 3 5" xfId="43146"/>
    <cellStyle name="Calculation 2 15 3 6" xfId="46863"/>
    <cellStyle name="Calculation 2 15 4" xfId="8809"/>
    <cellStyle name="Calculation 2 15 5" xfId="14921"/>
    <cellStyle name="Calculation 2 15 6" xfId="17073"/>
    <cellStyle name="Calculation 2 15 7" xfId="24827"/>
    <cellStyle name="Calculation 2 15 8" xfId="27285"/>
    <cellStyle name="Calculation 2 15 9" xfId="30158"/>
    <cellStyle name="Calculation 2 16" xfId="2541"/>
    <cellStyle name="Calculation 2 16 10" xfId="32090"/>
    <cellStyle name="Calculation 2 16 11" xfId="38831"/>
    <cellStyle name="Calculation 2 16 12" xfId="45836"/>
    <cellStyle name="Calculation 2 16 13" xfId="46864"/>
    <cellStyle name="Calculation 2 16 14" xfId="54718"/>
    <cellStyle name="Calculation 2 16 15" xfId="57333"/>
    <cellStyle name="Calculation 2 16 2" xfId="4739"/>
    <cellStyle name="Calculation 2 16 2 2" xfId="10978"/>
    <cellStyle name="Calculation 2 16 2 3" xfId="18014"/>
    <cellStyle name="Calculation 2 16 2 4" xfId="34268"/>
    <cellStyle name="Calculation 2 16 2 5" xfId="41009"/>
    <cellStyle name="Calculation 2 16 2 6" xfId="46865"/>
    <cellStyle name="Calculation 2 16 3" xfId="6879"/>
    <cellStyle name="Calculation 2 16 3 2" xfId="13106"/>
    <cellStyle name="Calculation 2 16 3 3" xfId="20473"/>
    <cellStyle name="Calculation 2 16 3 4" xfId="36401"/>
    <cellStyle name="Calculation 2 16 3 5" xfId="43137"/>
    <cellStyle name="Calculation 2 16 3 6" xfId="46866"/>
    <cellStyle name="Calculation 2 16 4" xfId="8800"/>
    <cellStyle name="Calculation 2 16 5" xfId="14912"/>
    <cellStyle name="Calculation 2 16 6" xfId="17064"/>
    <cellStyle name="Calculation 2 16 7" xfId="24818"/>
    <cellStyle name="Calculation 2 16 8" xfId="27276"/>
    <cellStyle name="Calculation 2 16 9" xfId="30149"/>
    <cellStyle name="Calculation 2 17" xfId="2516"/>
    <cellStyle name="Calculation 2 17 10" xfId="32065"/>
    <cellStyle name="Calculation 2 17 11" xfId="38806"/>
    <cellStyle name="Calculation 2 17 12" xfId="45811"/>
    <cellStyle name="Calculation 2 17 13" xfId="46867"/>
    <cellStyle name="Calculation 2 17 14" xfId="54693"/>
    <cellStyle name="Calculation 2 17 15" xfId="57308"/>
    <cellStyle name="Calculation 2 17 2" xfId="4718"/>
    <cellStyle name="Calculation 2 17 2 2" xfId="10957"/>
    <cellStyle name="Calculation 2 17 2 3" xfId="19106"/>
    <cellStyle name="Calculation 2 17 2 4" xfId="34247"/>
    <cellStyle name="Calculation 2 17 2 5" xfId="40988"/>
    <cellStyle name="Calculation 2 17 2 6" xfId="46868"/>
    <cellStyle name="Calculation 2 17 3" xfId="6854"/>
    <cellStyle name="Calculation 2 17 3 2" xfId="13081"/>
    <cellStyle name="Calculation 2 17 3 3" xfId="20467"/>
    <cellStyle name="Calculation 2 17 3 4" xfId="36376"/>
    <cellStyle name="Calculation 2 17 3 5" xfId="43112"/>
    <cellStyle name="Calculation 2 17 3 6" xfId="46869"/>
    <cellStyle name="Calculation 2 17 4" xfId="8775"/>
    <cellStyle name="Calculation 2 17 5" xfId="14887"/>
    <cellStyle name="Calculation 2 17 6" xfId="17039"/>
    <cellStyle name="Calculation 2 17 7" xfId="24793"/>
    <cellStyle name="Calculation 2 17 8" xfId="27251"/>
    <cellStyle name="Calculation 2 17 9" xfId="30124"/>
    <cellStyle name="Calculation 2 18" xfId="2558"/>
    <cellStyle name="Calculation 2 18 10" xfId="32107"/>
    <cellStyle name="Calculation 2 18 11" xfId="38848"/>
    <cellStyle name="Calculation 2 18 12" xfId="45853"/>
    <cellStyle name="Calculation 2 18 13" xfId="46870"/>
    <cellStyle name="Calculation 2 18 14" xfId="54735"/>
    <cellStyle name="Calculation 2 18 15" xfId="57350"/>
    <cellStyle name="Calculation 2 18 2" xfId="4755"/>
    <cellStyle name="Calculation 2 18 2 2" xfId="10994"/>
    <cellStyle name="Calculation 2 18 2 3" xfId="18930"/>
    <cellStyle name="Calculation 2 18 2 4" xfId="34284"/>
    <cellStyle name="Calculation 2 18 2 5" xfId="41025"/>
    <cellStyle name="Calculation 2 18 2 6" xfId="46871"/>
    <cellStyle name="Calculation 2 18 3" xfId="6896"/>
    <cellStyle name="Calculation 2 18 3 2" xfId="13123"/>
    <cellStyle name="Calculation 2 18 3 3" xfId="20487"/>
    <cellStyle name="Calculation 2 18 3 4" xfId="36418"/>
    <cellStyle name="Calculation 2 18 3 5" xfId="43154"/>
    <cellStyle name="Calculation 2 18 3 6" xfId="46872"/>
    <cellStyle name="Calculation 2 18 4" xfId="8817"/>
    <cellStyle name="Calculation 2 18 5" xfId="14929"/>
    <cellStyle name="Calculation 2 18 6" xfId="17081"/>
    <cellStyle name="Calculation 2 18 7" xfId="24835"/>
    <cellStyle name="Calculation 2 18 8" xfId="27293"/>
    <cellStyle name="Calculation 2 18 9" xfId="30166"/>
    <cellStyle name="Calculation 2 19" xfId="2519"/>
    <cellStyle name="Calculation 2 19 10" xfId="32068"/>
    <cellStyle name="Calculation 2 19 11" xfId="38809"/>
    <cellStyle name="Calculation 2 19 12" xfId="45814"/>
    <cellStyle name="Calculation 2 19 13" xfId="46873"/>
    <cellStyle name="Calculation 2 19 14" xfId="54696"/>
    <cellStyle name="Calculation 2 19 15" xfId="57311"/>
    <cellStyle name="Calculation 2 19 2" xfId="4721"/>
    <cellStyle name="Calculation 2 19 2 2" xfId="10960"/>
    <cellStyle name="Calculation 2 19 2 3" xfId="18967"/>
    <cellStyle name="Calculation 2 19 2 4" xfId="34250"/>
    <cellStyle name="Calculation 2 19 2 5" xfId="40991"/>
    <cellStyle name="Calculation 2 19 2 6" xfId="46874"/>
    <cellStyle name="Calculation 2 19 3" xfId="6857"/>
    <cellStyle name="Calculation 2 19 3 2" xfId="13084"/>
    <cellStyle name="Calculation 2 19 3 3" xfId="20470"/>
    <cellStyle name="Calculation 2 19 3 4" xfId="36379"/>
    <cellStyle name="Calculation 2 19 3 5" xfId="43115"/>
    <cellStyle name="Calculation 2 19 3 6" xfId="46875"/>
    <cellStyle name="Calculation 2 19 4" xfId="8778"/>
    <cellStyle name="Calculation 2 19 5" xfId="14890"/>
    <cellStyle name="Calculation 2 19 6" xfId="17042"/>
    <cellStyle name="Calculation 2 19 7" xfId="24796"/>
    <cellStyle name="Calculation 2 19 8" xfId="27254"/>
    <cellStyle name="Calculation 2 19 9" xfId="30127"/>
    <cellStyle name="Calculation 2 2" xfId="852"/>
    <cellStyle name="Calculation 2 2 10" xfId="15209"/>
    <cellStyle name="Calculation 2 2 11" xfId="23024"/>
    <cellStyle name="Calculation 2 2 12" xfId="25410"/>
    <cellStyle name="Calculation 2 2 13" xfId="28294"/>
    <cellStyle name="Calculation 2 2 14" xfId="30532"/>
    <cellStyle name="Calculation 2 2 15" xfId="37310"/>
    <cellStyle name="Calculation 2 2 16" xfId="43981"/>
    <cellStyle name="Calculation 2 2 17" xfId="46876"/>
    <cellStyle name="Calculation 2 2 18" xfId="52863"/>
    <cellStyle name="Calculation 2 2 19" xfId="55473"/>
    <cellStyle name="Calculation 2 2 2" xfId="1174"/>
    <cellStyle name="Calculation 2 2 2 10" xfId="30769"/>
    <cellStyle name="Calculation 2 2 2 11" xfId="37539"/>
    <cellStyle name="Calculation 2 2 2 12" xfId="44544"/>
    <cellStyle name="Calculation 2 2 2 13" xfId="46877"/>
    <cellStyle name="Calculation 2 2 2 14" xfId="53426"/>
    <cellStyle name="Calculation 2 2 2 15" xfId="56041"/>
    <cellStyle name="Calculation 2 2 2 2" xfId="3440"/>
    <cellStyle name="Calculation 2 2 2 2 2" xfId="9697"/>
    <cellStyle name="Calculation 2 2 2 2 3" xfId="19217"/>
    <cellStyle name="Calculation 2 2 2 2 4" xfId="32987"/>
    <cellStyle name="Calculation 2 2 2 2 5" xfId="39728"/>
    <cellStyle name="Calculation 2 2 2 2 6" xfId="46878"/>
    <cellStyle name="Calculation 2 2 2 3" xfId="5587"/>
    <cellStyle name="Calculation 2 2 2 3 2" xfId="11814"/>
    <cellStyle name="Calculation 2 2 2 3 3" xfId="17698"/>
    <cellStyle name="Calculation 2 2 2 3 4" xfId="35109"/>
    <cellStyle name="Calculation 2 2 2 3 5" xfId="41845"/>
    <cellStyle name="Calculation 2 2 2 3 6" xfId="46879"/>
    <cellStyle name="Calculation 2 2 2 4" xfId="7508"/>
    <cellStyle name="Calculation 2 2 2 5" xfId="13910"/>
    <cellStyle name="Calculation 2 2 2 6" xfId="15772"/>
    <cellStyle name="Calculation 2 2 2 7" xfId="23526"/>
    <cellStyle name="Calculation 2 2 2 8" xfId="25984"/>
    <cellStyle name="Calculation 2 2 2 9" xfId="28857"/>
    <cellStyle name="Calculation 2 2 3" xfId="1631"/>
    <cellStyle name="Calculation 2 2 3 10" xfId="31185"/>
    <cellStyle name="Calculation 2 2 3 11" xfId="37926"/>
    <cellStyle name="Calculation 2 2 3 12" xfId="44931"/>
    <cellStyle name="Calculation 2 2 3 13" xfId="46880"/>
    <cellStyle name="Calculation 2 2 3 14" xfId="53813"/>
    <cellStyle name="Calculation 2 2 3 15" xfId="56428"/>
    <cellStyle name="Calculation 2 2 3 2" xfId="3845"/>
    <cellStyle name="Calculation 2 2 3 2 2" xfId="10084"/>
    <cellStyle name="Calculation 2 2 3 2 3" xfId="17980"/>
    <cellStyle name="Calculation 2 2 3 2 4" xfId="33374"/>
    <cellStyle name="Calculation 2 2 3 2 5" xfId="40115"/>
    <cellStyle name="Calculation 2 2 3 2 6" xfId="46881"/>
    <cellStyle name="Calculation 2 2 3 3" xfId="5974"/>
    <cellStyle name="Calculation 2 2 3 3 2" xfId="12201"/>
    <cellStyle name="Calculation 2 2 3 3 3" xfId="19823"/>
    <cellStyle name="Calculation 2 2 3 3 4" xfId="35496"/>
    <cellStyle name="Calculation 2 2 3 3 5" xfId="42232"/>
    <cellStyle name="Calculation 2 2 3 3 6" xfId="46882"/>
    <cellStyle name="Calculation 2 2 3 4" xfId="7895"/>
    <cellStyle name="Calculation 2 2 3 5" xfId="14297"/>
    <cellStyle name="Calculation 2 2 3 6" xfId="16159"/>
    <cellStyle name="Calculation 2 2 3 7" xfId="23913"/>
    <cellStyle name="Calculation 2 2 3 8" xfId="26371"/>
    <cellStyle name="Calculation 2 2 3 9" xfId="29244"/>
    <cellStyle name="Calculation 2 2 4" xfId="1898"/>
    <cellStyle name="Calculation 2 2 4 10" xfId="38191"/>
    <cellStyle name="Calculation 2 2 4 11" xfId="45196"/>
    <cellStyle name="Calculation 2 2 4 12" xfId="46883"/>
    <cellStyle name="Calculation 2 2 4 13" xfId="54078"/>
    <cellStyle name="Calculation 2 2 4 14" xfId="56693"/>
    <cellStyle name="Calculation 2 2 4 2" xfId="4110"/>
    <cellStyle name="Calculation 2 2 4 2 2" xfId="10349"/>
    <cellStyle name="Calculation 2 2 4 2 3" xfId="19757"/>
    <cellStyle name="Calculation 2 2 4 2 4" xfId="33639"/>
    <cellStyle name="Calculation 2 2 4 2 5" xfId="40380"/>
    <cellStyle name="Calculation 2 2 4 2 6" xfId="46884"/>
    <cellStyle name="Calculation 2 2 4 3" xfId="6239"/>
    <cellStyle name="Calculation 2 2 4 3 2" xfId="12466"/>
    <cellStyle name="Calculation 2 2 4 3 3" xfId="17478"/>
    <cellStyle name="Calculation 2 2 4 3 4" xfId="35761"/>
    <cellStyle name="Calculation 2 2 4 3 5" xfId="42497"/>
    <cellStyle name="Calculation 2 2 4 3 6" xfId="46885"/>
    <cellStyle name="Calculation 2 2 4 4" xfId="8160"/>
    <cellStyle name="Calculation 2 2 4 5" xfId="16424"/>
    <cellStyle name="Calculation 2 2 4 6" xfId="24178"/>
    <cellStyle name="Calculation 2 2 4 7" xfId="26636"/>
    <cellStyle name="Calculation 2 2 4 8" xfId="29509"/>
    <cellStyle name="Calculation 2 2 4 9" xfId="31450"/>
    <cellStyle name="Calculation 2 2 5" xfId="2248"/>
    <cellStyle name="Calculation 2 2 5 10" xfId="31798"/>
    <cellStyle name="Calculation 2 2 5 11" xfId="38539"/>
    <cellStyle name="Calculation 2 2 5 12" xfId="45544"/>
    <cellStyle name="Calculation 2 2 5 13" xfId="46886"/>
    <cellStyle name="Calculation 2 2 5 14" xfId="54426"/>
    <cellStyle name="Calculation 2 2 5 15" xfId="57041"/>
    <cellStyle name="Calculation 2 2 5 2" xfId="4458"/>
    <cellStyle name="Calculation 2 2 5 2 2" xfId="10697"/>
    <cellStyle name="Calculation 2 2 5 2 3" xfId="20201"/>
    <cellStyle name="Calculation 2 2 5 2 4" xfId="33987"/>
    <cellStyle name="Calculation 2 2 5 2 5" xfId="40728"/>
    <cellStyle name="Calculation 2 2 5 2 6" xfId="46887"/>
    <cellStyle name="Calculation 2 2 5 3" xfId="6587"/>
    <cellStyle name="Calculation 2 2 5 3 2" xfId="12814"/>
    <cellStyle name="Calculation 2 2 5 3 3" xfId="20295"/>
    <cellStyle name="Calculation 2 2 5 3 4" xfId="36109"/>
    <cellStyle name="Calculation 2 2 5 3 5" xfId="42845"/>
    <cellStyle name="Calculation 2 2 5 3 6" xfId="46888"/>
    <cellStyle name="Calculation 2 2 5 4" xfId="8508"/>
    <cellStyle name="Calculation 2 2 5 5" xfId="14620"/>
    <cellStyle name="Calculation 2 2 5 6" xfId="16772"/>
    <cellStyle name="Calculation 2 2 5 7" xfId="24526"/>
    <cellStyle name="Calculation 2 2 5 8" xfId="26984"/>
    <cellStyle name="Calculation 2 2 5 9" xfId="29857"/>
    <cellStyle name="Calculation 2 2 6" xfId="3211"/>
    <cellStyle name="Calculation 2 2 6 10" xfId="39499"/>
    <cellStyle name="Calculation 2 2 6 11" xfId="44315"/>
    <cellStyle name="Calculation 2 2 6 12" xfId="46889"/>
    <cellStyle name="Calculation 2 2 6 13" xfId="53197"/>
    <cellStyle name="Calculation 2 2 6 14" xfId="55809"/>
    <cellStyle name="Calculation 2 2 6 2" xfId="5355"/>
    <cellStyle name="Calculation 2 2 6 2 2" xfId="11585"/>
    <cellStyle name="Calculation 2 2 6 2 3" xfId="19362"/>
    <cellStyle name="Calculation 2 2 6 2 4" xfId="34877"/>
    <cellStyle name="Calculation 2 2 6 2 5" xfId="41616"/>
    <cellStyle name="Calculation 2 2 6 2 6" xfId="46890"/>
    <cellStyle name="Calculation 2 2 6 3" xfId="9468"/>
    <cellStyle name="Calculation 2 2 6 4" xfId="13681"/>
    <cellStyle name="Calculation 2 2 6 5" xfId="15543"/>
    <cellStyle name="Calculation 2 2 6 6" xfId="23297"/>
    <cellStyle name="Calculation 2 2 6 7" xfId="25755"/>
    <cellStyle name="Calculation 2 2 6 8" xfId="28628"/>
    <cellStyle name="Calculation 2 2 6 9" xfId="32758"/>
    <cellStyle name="Calculation 2 2 7" xfId="2866"/>
    <cellStyle name="Calculation 2 2 7 2" xfId="9123"/>
    <cellStyle name="Calculation 2 2 7 3" xfId="17606"/>
    <cellStyle name="Calculation 2 2 7 4" xfId="32413"/>
    <cellStyle name="Calculation 2 2 7 5" xfId="39154"/>
    <cellStyle name="Calculation 2 2 7 6" xfId="46891"/>
    <cellStyle name="Calculation 2 2 8" xfId="5012"/>
    <cellStyle name="Calculation 2 2 8 2" xfId="11251"/>
    <cellStyle name="Calculation 2 2 8 3" xfId="18816"/>
    <cellStyle name="Calculation 2 2 8 4" xfId="34541"/>
    <cellStyle name="Calculation 2 2 8 5" xfId="41282"/>
    <cellStyle name="Calculation 2 2 8 6" xfId="46892"/>
    <cellStyle name="Calculation 2 2 9" xfId="7279"/>
    <cellStyle name="Calculation 2 20" xfId="2597"/>
    <cellStyle name="Calculation 2 20 10" xfId="32146"/>
    <cellStyle name="Calculation 2 20 11" xfId="38887"/>
    <cellStyle name="Calculation 2 20 12" xfId="45892"/>
    <cellStyle name="Calculation 2 20 13" xfId="46893"/>
    <cellStyle name="Calculation 2 20 14" xfId="54774"/>
    <cellStyle name="Calculation 2 20 15" xfId="57389"/>
    <cellStyle name="Calculation 2 20 2" xfId="4794"/>
    <cellStyle name="Calculation 2 20 2 2" xfId="11033"/>
    <cellStyle name="Calculation 2 20 2 3" xfId="19960"/>
    <cellStyle name="Calculation 2 20 2 4" xfId="34323"/>
    <cellStyle name="Calculation 2 20 2 5" xfId="41064"/>
    <cellStyle name="Calculation 2 20 2 6" xfId="46894"/>
    <cellStyle name="Calculation 2 20 3" xfId="6935"/>
    <cellStyle name="Calculation 2 20 3 2" xfId="13162"/>
    <cellStyle name="Calculation 2 20 3 3" xfId="20508"/>
    <cellStyle name="Calculation 2 20 3 4" xfId="36457"/>
    <cellStyle name="Calculation 2 20 3 5" xfId="43193"/>
    <cellStyle name="Calculation 2 20 3 6" xfId="46895"/>
    <cellStyle name="Calculation 2 20 4" xfId="8856"/>
    <cellStyle name="Calculation 2 20 5" xfId="14968"/>
    <cellStyle name="Calculation 2 20 6" xfId="17120"/>
    <cellStyle name="Calculation 2 20 7" xfId="24874"/>
    <cellStyle name="Calculation 2 20 8" xfId="27332"/>
    <cellStyle name="Calculation 2 20 9" xfId="30205"/>
    <cellStyle name="Calculation 2 21" xfId="2505"/>
    <cellStyle name="Calculation 2 21 10" xfId="38795"/>
    <cellStyle name="Calculation 2 21 11" xfId="45800"/>
    <cellStyle name="Calculation 2 21 12" xfId="46896"/>
    <cellStyle name="Calculation 2 21 13" xfId="54682"/>
    <cellStyle name="Calculation 2 21 14" xfId="57297"/>
    <cellStyle name="Calculation 2 21 2" xfId="6843"/>
    <cellStyle name="Calculation 2 21 2 2" xfId="13070"/>
    <cellStyle name="Calculation 2 21 2 3" xfId="20456"/>
    <cellStyle name="Calculation 2 21 2 4" xfId="36365"/>
    <cellStyle name="Calculation 2 21 2 5" xfId="43101"/>
    <cellStyle name="Calculation 2 21 2 6" xfId="46897"/>
    <cellStyle name="Calculation 2 21 3" xfId="8764"/>
    <cellStyle name="Calculation 2 21 4" xfId="14876"/>
    <cellStyle name="Calculation 2 21 5" xfId="17028"/>
    <cellStyle name="Calculation 2 21 6" xfId="24782"/>
    <cellStyle name="Calculation 2 21 7" xfId="27240"/>
    <cellStyle name="Calculation 2 21 8" xfId="30113"/>
    <cellStyle name="Calculation 2 21 9" xfId="32054"/>
    <cellStyle name="Calculation 2 22" xfId="4934"/>
    <cellStyle name="Calculation 2 22 2" xfId="11173"/>
    <cellStyle name="Calculation 2 22 3" xfId="19035"/>
    <cellStyle name="Calculation 2 22 4" xfId="34463"/>
    <cellStyle name="Calculation 2 22 5" xfId="41204"/>
    <cellStyle name="Calculation 2 22 6" xfId="46898"/>
    <cellStyle name="Calculation 2 23" xfId="7140"/>
    <cellStyle name="Calculation 2 24" xfId="15131"/>
    <cellStyle name="Calculation 2 25" xfId="22890"/>
    <cellStyle name="Calculation 2 26" xfId="25276"/>
    <cellStyle name="Calculation 2 27" xfId="28216"/>
    <cellStyle name="Calculation 2 28" xfId="30396"/>
    <cellStyle name="Calculation 2 29" xfId="37176"/>
    <cellStyle name="Calculation 2 3" xfId="839"/>
    <cellStyle name="Calculation 2 3 10" xfId="15210"/>
    <cellStyle name="Calculation 2 3 11" xfId="23011"/>
    <cellStyle name="Calculation 2 3 12" xfId="25397"/>
    <cellStyle name="Calculation 2 3 13" xfId="28295"/>
    <cellStyle name="Calculation 2 3 14" xfId="30519"/>
    <cellStyle name="Calculation 2 3 15" xfId="37297"/>
    <cellStyle name="Calculation 2 3 16" xfId="43982"/>
    <cellStyle name="Calculation 2 3 17" xfId="46899"/>
    <cellStyle name="Calculation 2 3 18" xfId="52864"/>
    <cellStyle name="Calculation 2 3 19" xfId="55474"/>
    <cellStyle name="Calculation 2 3 2" xfId="1175"/>
    <cellStyle name="Calculation 2 3 2 10" xfId="30770"/>
    <cellStyle name="Calculation 2 3 2 11" xfId="37540"/>
    <cellStyle name="Calculation 2 3 2 12" xfId="44545"/>
    <cellStyle name="Calculation 2 3 2 13" xfId="46900"/>
    <cellStyle name="Calculation 2 3 2 14" xfId="53427"/>
    <cellStyle name="Calculation 2 3 2 15" xfId="56042"/>
    <cellStyle name="Calculation 2 3 2 2" xfId="3441"/>
    <cellStyle name="Calculation 2 3 2 2 2" xfId="9698"/>
    <cellStyle name="Calculation 2 3 2 2 3" xfId="18288"/>
    <cellStyle name="Calculation 2 3 2 2 4" xfId="32988"/>
    <cellStyle name="Calculation 2 3 2 2 5" xfId="39729"/>
    <cellStyle name="Calculation 2 3 2 2 6" xfId="46901"/>
    <cellStyle name="Calculation 2 3 2 3" xfId="5588"/>
    <cellStyle name="Calculation 2 3 2 3 2" xfId="11815"/>
    <cellStyle name="Calculation 2 3 2 3 3" xfId="19394"/>
    <cellStyle name="Calculation 2 3 2 3 4" xfId="35110"/>
    <cellStyle name="Calculation 2 3 2 3 5" xfId="41846"/>
    <cellStyle name="Calculation 2 3 2 3 6" xfId="46902"/>
    <cellStyle name="Calculation 2 3 2 4" xfId="7509"/>
    <cellStyle name="Calculation 2 3 2 5" xfId="13911"/>
    <cellStyle name="Calculation 2 3 2 6" xfId="15773"/>
    <cellStyle name="Calculation 2 3 2 7" xfId="23527"/>
    <cellStyle name="Calculation 2 3 2 8" xfId="25985"/>
    <cellStyle name="Calculation 2 3 2 9" xfId="28858"/>
    <cellStyle name="Calculation 2 3 3" xfId="1618"/>
    <cellStyle name="Calculation 2 3 3 10" xfId="31172"/>
    <cellStyle name="Calculation 2 3 3 11" xfId="37913"/>
    <cellStyle name="Calculation 2 3 3 12" xfId="44918"/>
    <cellStyle name="Calculation 2 3 3 13" xfId="46903"/>
    <cellStyle name="Calculation 2 3 3 14" xfId="53800"/>
    <cellStyle name="Calculation 2 3 3 15" xfId="56415"/>
    <cellStyle name="Calculation 2 3 3 2" xfId="3832"/>
    <cellStyle name="Calculation 2 3 3 2 2" xfId="10071"/>
    <cellStyle name="Calculation 2 3 3 2 3" xfId="17747"/>
    <cellStyle name="Calculation 2 3 3 2 4" xfId="33361"/>
    <cellStyle name="Calculation 2 3 3 2 5" xfId="40102"/>
    <cellStyle name="Calculation 2 3 3 2 6" xfId="46904"/>
    <cellStyle name="Calculation 2 3 3 3" xfId="5961"/>
    <cellStyle name="Calculation 2 3 3 3 2" xfId="12188"/>
    <cellStyle name="Calculation 2 3 3 3 3" xfId="18785"/>
    <cellStyle name="Calculation 2 3 3 3 4" xfId="35483"/>
    <cellStyle name="Calculation 2 3 3 3 5" xfId="42219"/>
    <cellStyle name="Calculation 2 3 3 3 6" xfId="46905"/>
    <cellStyle name="Calculation 2 3 3 4" xfId="7882"/>
    <cellStyle name="Calculation 2 3 3 5" xfId="14284"/>
    <cellStyle name="Calculation 2 3 3 6" xfId="16146"/>
    <cellStyle name="Calculation 2 3 3 7" xfId="23900"/>
    <cellStyle name="Calculation 2 3 3 8" xfId="26358"/>
    <cellStyle name="Calculation 2 3 3 9" xfId="29231"/>
    <cellStyle name="Calculation 2 3 4" xfId="1899"/>
    <cellStyle name="Calculation 2 3 4 10" xfId="38192"/>
    <cellStyle name="Calculation 2 3 4 11" xfId="45197"/>
    <cellStyle name="Calculation 2 3 4 12" xfId="46906"/>
    <cellStyle name="Calculation 2 3 4 13" xfId="54079"/>
    <cellStyle name="Calculation 2 3 4 14" xfId="56694"/>
    <cellStyle name="Calculation 2 3 4 2" xfId="4111"/>
    <cellStyle name="Calculation 2 3 4 2 2" xfId="10350"/>
    <cellStyle name="Calculation 2 3 4 2 3" xfId="18905"/>
    <cellStyle name="Calculation 2 3 4 2 4" xfId="33640"/>
    <cellStyle name="Calculation 2 3 4 2 5" xfId="40381"/>
    <cellStyle name="Calculation 2 3 4 2 6" xfId="46907"/>
    <cellStyle name="Calculation 2 3 4 3" xfId="6240"/>
    <cellStyle name="Calculation 2 3 4 3 2" xfId="12467"/>
    <cellStyle name="Calculation 2 3 4 3 3" xfId="17477"/>
    <cellStyle name="Calculation 2 3 4 3 4" xfId="35762"/>
    <cellStyle name="Calculation 2 3 4 3 5" xfId="42498"/>
    <cellStyle name="Calculation 2 3 4 3 6" xfId="46908"/>
    <cellStyle name="Calculation 2 3 4 4" xfId="8161"/>
    <cellStyle name="Calculation 2 3 4 5" xfId="16425"/>
    <cellStyle name="Calculation 2 3 4 6" xfId="24179"/>
    <cellStyle name="Calculation 2 3 4 7" xfId="26637"/>
    <cellStyle name="Calculation 2 3 4 8" xfId="29510"/>
    <cellStyle name="Calculation 2 3 4 9" xfId="31451"/>
    <cellStyle name="Calculation 2 3 5" xfId="2147"/>
    <cellStyle name="Calculation 2 3 5 10" xfId="31697"/>
    <cellStyle name="Calculation 2 3 5 11" xfId="38438"/>
    <cellStyle name="Calculation 2 3 5 12" xfId="45443"/>
    <cellStyle name="Calculation 2 3 5 13" xfId="46909"/>
    <cellStyle name="Calculation 2 3 5 14" xfId="54325"/>
    <cellStyle name="Calculation 2 3 5 15" xfId="56940"/>
    <cellStyle name="Calculation 2 3 5 2" xfId="4357"/>
    <cellStyle name="Calculation 2 3 5 2 2" xfId="10596"/>
    <cellStyle name="Calculation 2 3 5 2 3" xfId="19590"/>
    <cellStyle name="Calculation 2 3 5 2 4" xfId="33886"/>
    <cellStyle name="Calculation 2 3 5 2 5" xfId="40627"/>
    <cellStyle name="Calculation 2 3 5 2 6" xfId="46910"/>
    <cellStyle name="Calculation 2 3 5 3" xfId="6486"/>
    <cellStyle name="Calculation 2 3 5 3 2" xfId="12713"/>
    <cellStyle name="Calculation 2 3 5 3 3" xfId="17643"/>
    <cellStyle name="Calculation 2 3 5 3 4" xfId="36008"/>
    <cellStyle name="Calculation 2 3 5 3 5" xfId="42744"/>
    <cellStyle name="Calculation 2 3 5 3 6" xfId="46911"/>
    <cellStyle name="Calculation 2 3 5 4" xfId="8407"/>
    <cellStyle name="Calculation 2 3 5 5" xfId="14519"/>
    <cellStyle name="Calculation 2 3 5 6" xfId="16671"/>
    <cellStyle name="Calculation 2 3 5 7" xfId="24425"/>
    <cellStyle name="Calculation 2 3 5 8" xfId="26883"/>
    <cellStyle name="Calculation 2 3 5 9" xfId="29756"/>
    <cellStyle name="Calculation 2 3 6" xfId="3198"/>
    <cellStyle name="Calculation 2 3 6 10" xfId="39486"/>
    <cellStyle name="Calculation 2 3 6 11" xfId="44302"/>
    <cellStyle name="Calculation 2 3 6 12" xfId="46912"/>
    <cellStyle name="Calculation 2 3 6 13" xfId="53184"/>
    <cellStyle name="Calculation 2 3 6 14" xfId="55796"/>
    <cellStyle name="Calculation 2 3 6 2" xfId="5342"/>
    <cellStyle name="Calculation 2 3 6 2 2" xfId="11572"/>
    <cellStyle name="Calculation 2 3 6 2 3" xfId="20188"/>
    <cellStyle name="Calculation 2 3 6 2 4" xfId="34864"/>
    <cellStyle name="Calculation 2 3 6 2 5" xfId="41603"/>
    <cellStyle name="Calculation 2 3 6 2 6" xfId="46913"/>
    <cellStyle name="Calculation 2 3 6 3" xfId="9455"/>
    <cellStyle name="Calculation 2 3 6 4" xfId="13668"/>
    <cellStyle name="Calculation 2 3 6 5" xfId="15530"/>
    <cellStyle name="Calculation 2 3 6 6" xfId="23284"/>
    <cellStyle name="Calculation 2 3 6 7" xfId="25742"/>
    <cellStyle name="Calculation 2 3 6 8" xfId="28615"/>
    <cellStyle name="Calculation 2 3 6 9" xfId="32745"/>
    <cellStyle name="Calculation 2 3 7" xfId="2853"/>
    <cellStyle name="Calculation 2 3 7 2" xfId="9110"/>
    <cellStyle name="Calculation 2 3 7 3" xfId="17615"/>
    <cellStyle name="Calculation 2 3 7 4" xfId="32400"/>
    <cellStyle name="Calculation 2 3 7 5" xfId="39141"/>
    <cellStyle name="Calculation 2 3 7 6" xfId="46914"/>
    <cellStyle name="Calculation 2 3 8" xfId="5013"/>
    <cellStyle name="Calculation 2 3 8 2" xfId="11252"/>
    <cellStyle name="Calculation 2 3 8 3" xfId="17868"/>
    <cellStyle name="Calculation 2 3 8 4" xfId="34542"/>
    <cellStyle name="Calculation 2 3 8 5" xfId="41283"/>
    <cellStyle name="Calculation 2 3 8 6" xfId="46915"/>
    <cellStyle name="Calculation 2 3 9" xfId="7266"/>
    <cellStyle name="Calculation 2 30" xfId="43903"/>
    <cellStyle name="Calculation 2 31" xfId="46845"/>
    <cellStyle name="Calculation 2 32" xfId="52785"/>
    <cellStyle name="Calculation 2 33" xfId="55395"/>
    <cellStyle name="Calculation 2 4" xfId="868"/>
    <cellStyle name="Calculation 2 4 10" xfId="15211"/>
    <cellStyle name="Calculation 2 4 11" xfId="23040"/>
    <cellStyle name="Calculation 2 4 12" xfId="25426"/>
    <cellStyle name="Calculation 2 4 13" xfId="28296"/>
    <cellStyle name="Calculation 2 4 14" xfId="30548"/>
    <cellStyle name="Calculation 2 4 15" xfId="37326"/>
    <cellStyle name="Calculation 2 4 16" xfId="43983"/>
    <cellStyle name="Calculation 2 4 17" xfId="46916"/>
    <cellStyle name="Calculation 2 4 18" xfId="52865"/>
    <cellStyle name="Calculation 2 4 19" xfId="55475"/>
    <cellStyle name="Calculation 2 4 2" xfId="1176"/>
    <cellStyle name="Calculation 2 4 2 10" xfId="30771"/>
    <cellStyle name="Calculation 2 4 2 11" xfId="37541"/>
    <cellStyle name="Calculation 2 4 2 12" xfId="44546"/>
    <cellStyle name="Calculation 2 4 2 13" xfId="46917"/>
    <cellStyle name="Calculation 2 4 2 14" xfId="53428"/>
    <cellStyle name="Calculation 2 4 2 15" xfId="56043"/>
    <cellStyle name="Calculation 2 4 2 2" xfId="3442"/>
    <cellStyle name="Calculation 2 4 2 2 2" xfId="9699"/>
    <cellStyle name="Calculation 2 4 2 2 3" xfId="19996"/>
    <cellStyle name="Calculation 2 4 2 2 4" xfId="32989"/>
    <cellStyle name="Calculation 2 4 2 2 5" xfId="39730"/>
    <cellStyle name="Calculation 2 4 2 2 6" xfId="46918"/>
    <cellStyle name="Calculation 2 4 2 3" xfId="5589"/>
    <cellStyle name="Calculation 2 4 2 3 2" xfId="11816"/>
    <cellStyle name="Calculation 2 4 2 3 3" xfId="20171"/>
    <cellStyle name="Calculation 2 4 2 3 4" xfId="35111"/>
    <cellStyle name="Calculation 2 4 2 3 5" xfId="41847"/>
    <cellStyle name="Calculation 2 4 2 3 6" xfId="46919"/>
    <cellStyle name="Calculation 2 4 2 4" xfId="7510"/>
    <cellStyle name="Calculation 2 4 2 5" xfId="13912"/>
    <cellStyle name="Calculation 2 4 2 6" xfId="15774"/>
    <cellStyle name="Calculation 2 4 2 7" xfId="23528"/>
    <cellStyle name="Calculation 2 4 2 8" xfId="25986"/>
    <cellStyle name="Calculation 2 4 2 9" xfId="28859"/>
    <cellStyle name="Calculation 2 4 3" xfId="1647"/>
    <cellStyle name="Calculation 2 4 3 10" xfId="31201"/>
    <cellStyle name="Calculation 2 4 3 11" xfId="37942"/>
    <cellStyle name="Calculation 2 4 3 12" xfId="44947"/>
    <cellStyle name="Calculation 2 4 3 13" xfId="46920"/>
    <cellStyle name="Calculation 2 4 3 14" xfId="53829"/>
    <cellStyle name="Calculation 2 4 3 15" xfId="56444"/>
    <cellStyle name="Calculation 2 4 3 2" xfId="3861"/>
    <cellStyle name="Calculation 2 4 3 2 2" xfId="10100"/>
    <cellStyle name="Calculation 2 4 3 2 3" xfId="18984"/>
    <cellStyle name="Calculation 2 4 3 2 4" xfId="33390"/>
    <cellStyle name="Calculation 2 4 3 2 5" xfId="40131"/>
    <cellStyle name="Calculation 2 4 3 2 6" xfId="46921"/>
    <cellStyle name="Calculation 2 4 3 3" xfId="5990"/>
    <cellStyle name="Calculation 2 4 3 3 2" xfId="12217"/>
    <cellStyle name="Calculation 2 4 3 3 3" xfId="18130"/>
    <cellStyle name="Calculation 2 4 3 3 4" xfId="35512"/>
    <cellStyle name="Calculation 2 4 3 3 5" xfId="42248"/>
    <cellStyle name="Calculation 2 4 3 3 6" xfId="46922"/>
    <cellStyle name="Calculation 2 4 3 4" xfId="7911"/>
    <cellStyle name="Calculation 2 4 3 5" xfId="14313"/>
    <cellStyle name="Calculation 2 4 3 6" xfId="16175"/>
    <cellStyle name="Calculation 2 4 3 7" xfId="23929"/>
    <cellStyle name="Calculation 2 4 3 8" xfId="26387"/>
    <cellStyle name="Calculation 2 4 3 9" xfId="29260"/>
    <cellStyle name="Calculation 2 4 4" xfId="1900"/>
    <cellStyle name="Calculation 2 4 4 10" xfId="38193"/>
    <cellStyle name="Calculation 2 4 4 11" xfId="45198"/>
    <cellStyle name="Calculation 2 4 4 12" xfId="46923"/>
    <cellStyle name="Calculation 2 4 4 13" xfId="54080"/>
    <cellStyle name="Calculation 2 4 4 14" xfId="56695"/>
    <cellStyle name="Calculation 2 4 4 2" xfId="4112"/>
    <cellStyle name="Calculation 2 4 4 2 2" xfId="10351"/>
    <cellStyle name="Calculation 2 4 4 2 3" xfId="17964"/>
    <cellStyle name="Calculation 2 4 4 2 4" xfId="33641"/>
    <cellStyle name="Calculation 2 4 4 2 5" xfId="40382"/>
    <cellStyle name="Calculation 2 4 4 2 6" xfId="46924"/>
    <cellStyle name="Calculation 2 4 4 3" xfId="6241"/>
    <cellStyle name="Calculation 2 4 4 3 2" xfId="12468"/>
    <cellStyle name="Calculation 2 4 4 3 3" xfId="17476"/>
    <cellStyle name="Calculation 2 4 4 3 4" xfId="35763"/>
    <cellStyle name="Calculation 2 4 4 3 5" xfId="42499"/>
    <cellStyle name="Calculation 2 4 4 3 6" xfId="46925"/>
    <cellStyle name="Calculation 2 4 4 4" xfId="8162"/>
    <cellStyle name="Calculation 2 4 4 5" xfId="16426"/>
    <cellStyle name="Calculation 2 4 4 6" xfId="24180"/>
    <cellStyle name="Calculation 2 4 4 7" xfId="26638"/>
    <cellStyle name="Calculation 2 4 4 8" xfId="29511"/>
    <cellStyle name="Calculation 2 4 4 9" xfId="31452"/>
    <cellStyle name="Calculation 2 4 5" xfId="2386"/>
    <cellStyle name="Calculation 2 4 5 10" xfId="31936"/>
    <cellStyle name="Calculation 2 4 5 11" xfId="38677"/>
    <cellStyle name="Calculation 2 4 5 12" xfId="45682"/>
    <cellStyle name="Calculation 2 4 5 13" xfId="46926"/>
    <cellStyle name="Calculation 2 4 5 14" xfId="54564"/>
    <cellStyle name="Calculation 2 4 5 15" xfId="57179"/>
    <cellStyle name="Calculation 2 4 5 2" xfId="4596"/>
    <cellStyle name="Calculation 2 4 5 2 2" xfId="10835"/>
    <cellStyle name="Calculation 2 4 5 2 3" xfId="18417"/>
    <cellStyle name="Calculation 2 4 5 2 4" xfId="34125"/>
    <cellStyle name="Calculation 2 4 5 2 5" xfId="40866"/>
    <cellStyle name="Calculation 2 4 5 2 6" xfId="46927"/>
    <cellStyle name="Calculation 2 4 5 3" xfId="6725"/>
    <cellStyle name="Calculation 2 4 5 3 2" xfId="12952"/>
    <cellStyle name="Calculation 2 4 5 3 3" xfId="20400"/>
    <cellStyle name="Calculation 2 4 5 3 4" xfId="36247"/>
    <cellStyle name="Calculation 2 4 5 3 5" xfId="42983"/>
    <cellStyle name="Calculation 2 4 5 3 6" xfId="46928"/>
    <cellStyle name="Calculation 2 4 5 4" xfId="8646"/>
    <cellStyle name="Calculation 2 4 5 5" xfId="14758"/>
    <cellStyle name="Calculation 2 4 5 6" xfId="16910"/>
    <cellStyle name="Calculation 2 4 5 7" xfId="24664"/>
    <cellStyle name="Calculation 2 4 5 8" xfId="27122"/>
    <cellStyle name="Calculation 2 4 5 9" xfId="29995"/>
    <cellStyle name="Calculation 2 4 6" xfId="3227"/>
    <cellStyle name="Calculation 2 4 6 10" xfId="39515"/>
    <cellStyle name="Calculation 2 4 6 11" xfId="44331"/>
    <cellStyle name="Calculation 2 4 6 12" xfId="46929"/>
    <cellStyle name="Calculation 2 4 6 13" xfId="53213"/>
    <cellStyle name="Calculation 2 4 6 14" xfId="55825"/>
    <cellStyle name="Calculation 2 4 6 2" xfId="5371"/>
    <cellStyle name="Calculation 2 4 6 2 2" xfId="11601"/>
    <cellStyle name="Calculation 2 4 6 2 3" xfId="20010"/>
    <cellStyle name="Calculation 2 4 6 2 4" xfId="34893"/>
    <cellStyle name="Calculation 2 4 6 2 5" xfId="41632"/>
    <cellStyle name="Calculation 2 4 6 2 6" xfId="46930"/>
    <cellStyle name="Calculation 2 4 6 3" xfId="9484"/>
    <cellStyle name="Calculation 2 4 6 4" xfId="13697"/>
    <cellStyle name="Calculation 2 4 6 5" xfId="15559"/>
    <cellStyle name="Calculation 2 4 6 6" xfId="23313"/>
    <cellStyle name="Calculation 2 4 6 7" xfId="25771"/>
    <cellStyle name="Calculation 2 4 6 8" xfId="28644"/>
    <cellStyle name="Calculation 2 4 6 9" xfId="32774"/>
    <cellStyle name="Calculation 2 4 7" xfId="2882"/>
    <cellStyle name="Calculation 2 4 7 2" xfId="9139"/>
    <cellStyle name="Calculation 2 4 7 3" xfId="17916"/>
    <cellStyle name="Calculation 2 4 7 4" xfId="32429"/>
    <cellStyle name="Calculation 2 4 7 5" xfId="39170"/>
    <cellStyle name="Calculation 2 4 7 6" xfId="46931"/>
    <cellStyle name="Calculation 2 4 8" xfId="5014"/>
    <cellStyle name="Calculation 2 4 8 2" xfId="11253"/>
    <cellStyle name="Calculation 2 4 8 3" xfId="17679"/>
    <cellStyle name="Calculation 2 4 8 4" xfId="34543"/>
    <cellStyle name="Calculation 2 4 8 5" xfId="41284"/>
    <cellStyle name="Calculation 2 4 8 6" xfId="46932"/>
    <cellStyle name="Calculation 2 4 9" xfId="7295"/>
    <cellStyle name="Calculation 2 5" xfId="860"/>
    <cellStyle name="Calculation 2 5 10" xfId="15212"/>
    <cellStyle name="Calculation 2 5 11" xfId="23032"/>
    <cellStyle name="Calculation 2 5 12" xfId="25418"/>
    <cellStyle name="Calculation 2 5 13" xfId="28297"/>
    <cellStyle name="Calculation 2 5 14" xfId="30540"/>
    <cellStyle name="Calculation 2 5 15" xfId="37318"/>
    <cellStyle name="Calculation 2 5 16" xfId="43984"/>
    <cellStyle name="Calculation 2 5 17" xfId="46933"/>
    <cellStyle name="Calculation 2 5 18" xfId="52866"/>
    <cellStyle name="Calculation 2 5 19" xfId="55476"/>
    <cellStyle name="Calculation 2 5 2" xfId="1177"/>
    <cellStyle name="Calculation 2 5 2 10" xfId="30772"/>
    <cellStyle name="Calculation 2 5 2 11" xfId="37542"/>
    <cellStyle name="Calculation 2 5 2 12" xfId="44547"/>
    <cellStyle name="Calculation 2 5 2 13" xfId="46934"/>
    <cellStyle name="Calculation 2 5 2 14" xfId="53429"/>
    <cellStyle name="Calculation 2 5 2 15" xfId="56044"/>
    <cellStyle name="Calculation 2 5 2 2" xfId="3443"/>
    <cellStyle name="Calculation 2 5 2 2 2" xfId="9700"/>
    <cellStyle name="Calculation 2 5 2 2 3" xfId="19139"/>
    <cellStyle name="Calculation 2 5 2 2 4" xfId="32990"/>
    <cellStyle name="Calculation 2 5 2 2 5" xfId="39731"/>
    <cellStyle name="Calculation 2 5 2 2 6" xfId="46935"/>
    <cellStyle name="Calculation 2 5 2 3" xfId="5590"/>
    <cellStyle name="Calculation 2 5 2 3 2" xfId="11817"/>
    <cellStyle name="Calculation 2 5 2 3 3" xfId="18384"/>
    <cellStyle name="Calculation 2 5 2 3 4" xfId="35112"/>
    <cellStyle name="Calculation 2 5 2 3 5" xfId="41848"/>
    <cellStyle name="Calculation 2 5 2 3 6" xfId="46936"/>
    <cellStyle name="Calculation 2 5 2 4" xfId="7511"/>
    <cellStyle name="Calculation 2 5 2 5" xfId="13913"/>
    <cellStyle name="Calculation 2 5 2 6" xfId="15775"/>
    <cellStyle name="Calculation 2 5 2 7" xfId="23529"/>
    <cellStyle name="Calculation 2 5 2 8" xfId="25987"/>
    <cellStyle name="Calculation 2 5 2 9" xfId="28860"/>
    <cellStyle name="Calculation 2 5 3" xfId="1639"/>
    <cellStyle name="Calculation 2 5 3 10" xfId="31193"/>
    <cellStyle name="Calculation 2 5 3 11" xfId="37934"/>
    <cellStyle name="Calculation 2 5 3 12" xfId="44939"/>
    <cellStyle name="Calculation 2 5 3 13" xfId="46937"/>
    <cellStyle name="Calculation 2 5 3 14" xfId="53821"/>
    <cellStyle name="Calculation 2 5 3 15" xfId="56436"/>
    <cellStyle name="Calculation 2 5 3 2" xfId="3853"/>
    <cellStyle name="Calculation 2 5 3 2 2" xfId="10092"/>
    <cellStyle name="Calculation 2 5 3 2 3" xfId="18738"/>
    <cellStyle name="Calculation 2 5 3 2 4" xfId="33382"/>
    <cellStyle name="Calculation 2 5 3 2 5" xfId="40123"/>
    <cellStyle name="Calculation 2 5 3 2 6" xfId="46938"/>
    <cellStyle name="Calculation 2 5 3 3" xfId="5982"/>
    <cellStyle name="Calculation 2 5 3 3 2" xfId="12209"/>
    <cellStyle name="Calculation 2 5 3 3 3" xfId="18528"/>
    <cellStyle name="Calculation 2 5 3 3 4" xfId="35504"/>
    <cellStyle name="Calculation 2 5 3 3 5" xfId="42240"/>
    <cellStyle name="Calculation 2 5 3 3 6" xfId="46939"/>
    <cellStyle name="Calculation 2 5 3 4" xfId="7903"/>
    <cellStyle name="Calculation 2 5 3 5" xfId="14305"/>
    <cellStyle name="Calculation 2 5 3 6" xfId="16167"/>
    <cellStyle name="Calculation 2 5 3 7" xfId="23921"/>
    <cellStyle name="Calculation 2 5 3 8" xfId="26379"/>
    <cellStyle name="Calculation 2 5 3 9" xfId="29252"/>
    <cellStyle name="Calculation 2 5 4" xfId="1901"/>
    <cellStyle name="Calculation 2 5 4 10" xfId="38194"/>
    <cellStyle name="Calculation 2 5 4 11" xfId="45199"/>
    <cellStyle name="Calculation 2 5 4 12" xfId="46940"/>
    <cellStyle name="Calculation 2 5 4 13" xfId="54081"/>
    <cellStyle name="Calculation 2 5 4 14" xfId="56696"/>
    <cellStyle name="Calculation 2 5 4 2" xfId="4113"/>
    <cellStyle name="Calculation 2 5 4 2 2" xfId="10352"/>
    <cellStyle name="Calculation 2 5 4 2 3" xfId="19613"/>
    <cellStyle name="Calculation 2 5 4 2 4" xfId="33642"/>
    <cellStyle name="Calculation 2 5 4 2 5" xfId="40383"/>
    <cellStyle name="Calculation 2 5 4 2 6" xfId="46941"/>
    <cellStyle name="Calculation 2 5 4 3" xfId="6242"/>
    <cellStyle name="Calculation 2 5 4 3 2" xfId="12469"/>
    <cellStyle name="Calculation 2 5 4 3 3" xfId="17475"/>
    <cellStyle name="Calculation 2 5 4 3 4" xfId="35764"/>
    <cellStyle name="Calculation 2 5 4 3 5" xfId="42500"/>
    <cellStyle name="Calculation 2 5 4 3 6" xfId="46942"/>
    <cellStyle name="Calculation 2 5 4 4" xfId="8163"/>
    <cellStyle name="Calculation 2 5 4 5" xfId="16427"/>
    <cellStyle name="Calculation 2 5 4 6" xfId="24181"/>
    <cellStyle name="Calculation 2 5 4 7" xfId="26639"/>
    <cellStyle name="Calculation 2 5 4 8" xfId="29512"/>
    <cellStyle name="Calculation 2 5 4 9" xfId="31453"/>
    <cellStyle name="Calculation 2 5 5" xfId="2240"/>
    <cellStyle name="Calculation 2 5 5 10" xfId="31790"/>
    <cellStyle name="Calculation 2 5 5 11" xfId="38531"/>
    <cellStyle name="Calculation 2 5 5 12" xfId="45536"/>
    <cellStyle name="Calculation 2 5 5 13" xfId="46943"/>
    <cellStyle name="Calculation 2 5 5 14" xfId="54418"/>
    <cellStyle name="Calculation 2 5 5 15" xfId="57033"/>
    <cellStyle name="Calculation 2 5 5 2" xfId="4450"/>
    <cellStyle name="Calculation 2 5 5 2 2" xfId="10689"/>
    <cellStyle name="Calculation 2 5 5 2 3" xfId="19811"/>
    <cellStyle name="Calculation 2 5 5 2 4" xfId="33979"/>
    <cellStyle name="Calculation 2 5 5 2 5" xfId="40720"/>
    <cellStyle name="Calculation 2 5 5 2 6" xfId="46944"/>
    <cellStyle name="Calculation 2 5 5 3" xfId="6579"/>
    <cellStyle name="Calculation 2 5 5 3 2" xfId="12806"/>
    <cellStyle name="Calculation 2 5 5 3 3" xfId="20289"/>
    <cellStyle name="Calculation 2 5 5 3 4" xfId="36101"/>
    <cellStyle name="Calculation 2 5 5 3 5" xfId="42837"/>
    <cellStyle name="Calculation 2 5 5 3 6" xfId="46945"/>
    <cellStyle name="Calculation 2 5 5 4" xfId="8500"/>
    <cellStyle name="Calculation 2 5 5 5" xfId="14612"/>
    <cellStyle name="Calculation 2 5 5 6" xfId="16764"/>
    <cellStyle name="Calculation 2 5 5 7" xfId="24518"/>
    <cellStyle name="Calculation 2 5 5 8" xfId="26976"/>
    <cellStyle name="Calculation 2 5 5 9" xfId="29849"/>
    <cellStyle name="Calculation 2 5 6" xfId="3219"/>
    <cellStyle name="Calculation 2 5 6 10" xfId="39507"/>
    <cellStyle name="Calculation 2 5 6 11" xfId="44323"/>
    <cellStyle name="Calculation 2 5 6 12" xfId="46946"/>
    <cellStyle name="Calculation 2 5 6 13" xfId="53205"/>
    <cellStyle name="Calculation 2 5 6 14" xfId="55817"/>
    <cellStyle name="Calculation 2 5 6 2" xfId="5363"/>
    <cellStyle name="Calculation 2 5 6 2 2" xfId="11593"/>
    <cellStyle name="Calculation 2 5 6 2 3" xfId="19753"/>
    <cellStyle name="Calculation 2 5 6 2 4" xfId="34885"/>
    <cellStyle name="Calculation 2 5 6 2 5" xfId="41624"/>
    <cellStyle name="Calculation 2 5 6 2 6" xfId="46947"/>
    <cellStyle name="Calculation 2 5 6 3" xfId="9476"/>
    <cellStyle name="Calculation 2 5 6 4" xfId="13689"/>
    <cellStyle name="Calculation 2 5 6 5" xfId="15551"/>
    <cellStyle name="Calculation 2 5 6 6" xfId="23305"/>
    <cellStyle name="Calculation 2 5 6 7" xfId="25763"/>
    <cellStyle name="Calculation 2 5 6 8" xfId="28636"/>
    <cellStyle name="Calculation 2 5 6 9" xfId="32766"/>
    <cellStyle name="Calculation 2 5 7" xfId="2874"/>
    <cellStyle name="Calculation 2 5 7 2" xfId="9131"/>
    <cellStyle name="Calculation 2 5 7 3" xfId="19149"/>
    <cellStyle name="Calculation 2 5 7 4" xfId="32421"/>
    <cellStyle name="Calculation 2 5 7 5" xfId="39162"/>
    <cellStyle name="Calculation 2 5 7 6" xfId="46948"/>
    <cellStyle name="Calculation 2 5 8" xfId="5015"/>
    <cellStyle name="Calculation 2 5 8 2" xfId="11254"/>
    <cellStyle name="Calculation 2 5 8 3" xfId="17535"/>
    <cellStyle name="Calculation 2 5 8 4" xfId="34544"/>
    <cellStyle name="Calculation 2 5 8 5" xfId="41285"/>
    <cellStyle name="Calculation 2 5 8 6" xfId="46949"/>
    <cellStyle name="Calculation 2 5 9" xfId="7287"/>
    <cellStyle name="Calculation 2 6" xfId="875"/>
    <cellStyle name="Calculation 2 6 10" xfId="15213"/>
    <cellStyle name="Calculation 2 6 11" xfId="23047"/>
    <cellStyle name="Calculation 2 6 12" xfId="25433"/>
    <cellStyle name="Calculation 2 6 13" xfId="28298"/>
    <cellStyle name="Calculation 2 6 14" xfId="30555"/>
    <cellStyle name="Calculation 2 6 15" xfId="37333"/>
    <cellStyle name="Calculation 2 6 16" xfId="43985"/>
    <cellStyle name="Calculation 2 6 17" xfId="46950"/>
    <cellStyle name="Calculation 2 6 18" xfId="52867"/>
    <cellStyle name="Calculation 2 6 19" xfId="55477"/>
    <cellStyle name="Calculation 2 6 2" xfId="1178"/>
    <cellStyle name="Calculation 2 6 2 10" xfId="30773"/>
    <cellStyle name="Calculation 2 6 2 11" xfId="37543"/>
    <cellStyle name="Calculation 2 6 2 12" xfId="44548"/>
    <cellStyle name="Calculation 2 6 2 13" xfId="46951"/>
    <cellStyle name="Calculation 2 6 2 14" xfId="53430"/>
    <cellStyle name="Calculation 2 6 2 15" xfId="56045"/>
    <cellStyle name="Calculation 2 6 2 2" xfId="3444"/>
    <cellStyle name="Calculation 2 6 2 2 2" xfId="9701"/>
    <cellStyle name="Calculation 2 6 2 2 3" xfId="18205"/>
    <cellStyle name="Calculation 2 6 2 2 4" xfId="32991"/>
    <cellStyle name="Calculation 2 6 2 2 5" xfId="39732"/>
    <cellStyle name="Calculation 2 6 2 2 6" xfId="46952"/>
    <cellStyle name="Calculation 2 6 2 3" xfId="5591"/>
    <cellStyle name="Calculation 2 6 2 3 2" xfId="11818"/>
    <cellStyle name="Calculation 2 6 2 3 3" xfId="20249"/>
    <cellStyle name="Calculation 2 6 2 3 4" xfId="35113"/>
    <cellStyle name="Calculation 2 6 2 3 5" xfId="41849"/>
    <cellStyle name="Calculation 2 6 2 3 6" xfId="46953"/>
    <cellStyle name="Calculation 2 6 2 4" xfId="7512"/>
    <cellStyle name="Calculation 2 6 2 5" xfId="13914"/>
    <cellStyle name="Calculation 2 6 2 6" xfId="15776"/>
    <cellStyle name="Calculation 2 6 2 7" xfId="23530"/>
    <cellStyle name="Calculation 2 6 2 8" xfId="25988"/>
    <cellStyle name="Calculation 2 6 2 9" xfId="28861"/>
    <cellStyle name="Calculation 2 6 3" xfId="1654"/>
    <cellStyle name="Calculation 2 6 3 10" xfId="31208"/>
    <cellStyle name="Calculation 2 6 3 11" xfId="37949"/>
    <cellStyle name="Calculation 2 6 3 12" xfId="44954"/>
    <cellStyle name="Calculation 2 6 3 13" xfId="46954"/>
    <cellStyle name="Calculation 2 6 3 14" xfId="53836"/>
    <cellStyle name="Calculation 2 6 3 15" xfId="56451"/>
    <cellStyle name="Calculation 2 6 3 2" xfId="3868"/>
    <cellStyle name="Calculation 2 6 3 2 2" xfId="10107"/>
    <cellStyle name="Calculation 2 6 3 2 3" xfId="18496"/>
    <cellStyle name="Calculation 2 6 3 2 4" xfId="33397"/>
    <cellStyle name="Calculation 2 6 3 2 5" xfId="40138"/>
    <cellStyle name="Calculation 2 6 3 2 6" xfId="46955"/>
    <cellStyle name="Calculation 2 6 3 3" xfId="5997"/>
    <cellStyle name="Calculation 2 6 3 3 2" xfId="12224"/>
    <cellStyle name="Calculation 2 6 3 3 3" xfId="17705"/>
    <cellStyle name="Calculation 2 6 3 3 4" xfId="35519"/>
    <cellStyle name="Calculation 2 6 3 3 5" xfId="42255"/>
    <cellStyle name="Calculation 2 6 3 3 6" xfId="46956"/>
    <cellStyle name="Calculation 2 6 3 4" xfId="7918"/>
    <cellStyle name="Calculation 2 6 3 5" xfId="14320"/>
    <cellStyle name="Calculation 2 6 3 6" xfId="16182"/>
    <cellStyle name="Calculation 2 6 3 7" xfId="23936"/>
    <cellStyle name="Calculation 2 6 3 8" xfId="26394"/>
    <cellStyle name="Calculation 2 6 3 9" xfId="29267"/>
    <cellStyle name="Calculation 2 6 4" xfId="1902"/>
    <cellStyle name="Calculation 2 6 4 10" xfId="38195"/>
    <cellStyle name="Calculation 2 6 4 11" xfId="45200"/>
    <cellStyle name="Calculation 2 6 4 12" xfId="46957"/>
    <cellStyle name="Calculation 2 6 4 13" xfId="54082"/>
    <cellStyle name="Calculation 2 6 4 14" xfId="56697"/>
    <cellStyle name="Calculation 2 6 4 2" xfId="4114"/>
    <cellStyle name="Calculation 2 6 4 2 2" xfId="10353"/>
    <cellStyle name="Calculation 2 6 4 2 3" xfId="18756"/>
    <cellStyle name="Calculation 2 6 4 2 4" xfId="33643"/>
    <cellStyle name="Calculation 2 6 4 2 5" xfId="40384"/>
    <cellStyle name="Calculation 2 6 4 2 6" xfId="46958"/>
    <cellStyle name="Calculation 2 6 4 3" xfId="6243"/>
    <cellStyle name="Calculation 2 6 4 3 2" xfId="12470"/>
    <cellStyle name="Calculation 2 6 4 3 3" xfId="17474"/>
    <cellStyle name="Calculation 2 6 4 3 4" xfId="35765"/>
    <cellStyle name="Calculation 2 6 4 3 5" xfId="42501"/>
    <cellStyle name="Calculation 2 6 4 3 6" xfId="46959"/>
    <cellStyle name="Calculation 2 6 4 4" xfId="8164"/>
    <cellStyle name="Calculation 2 6 4 5" xfId="16428"/>
    <cellStyle name="Calculation 2 6 4 6" xfId="24182"/>
    <cellStyle name="Calculation 2 6 4 7" xfId="26640"/>
    <cellStyle name="Calculation 2 6 4 8" xfId="29513"/>
    <cellStyle name="Calculation 2 6 4 9" xfId="31454"/>
    <cellStyle name="Calculation 2 6 5" xfId="2145"/>
    <cellStyle name="Calculation 2 6 5 10" xfId="31695"/>
    <cellStyle name="Calculation 2 6 5 11" xfId="38436"/>
    <cellStyle name="Calculation 2 6 5 12" xfId="45441"/>
    <cellStyle name="Calculation 2 6 5 13" xfId="46960"/>
    <cellStyle name="Calculation 2 6 5 14" xfId="54323"/>
    <cellStyle name="Calculation 2 6 5 15" xfId="56938"/>
    <cellStyle name="Calculation 2 6 5 2" xfId="4355"/>
    <cellStyle name="Calculation 2 6 5 2 2" xfId="10594"/>
    <cellStyle name="Calculation 2 6 5 2 3" xfId="19478"/>
    <cellStyle name="Calculation 2 6 5 2 4" xfId="33884"/>
    <cellStyle name="Calculation 2 6 5 2 5" xfId="40625"/>
    <cellStyle name="Calculation 2 6 5 2 6" xfId="46961"/>
    <cellStyle name="Calculation 2 6 5 3" xfId="6484"/>
    <cellStyle name="Calculation 2 6 5 3 2" xfId="12711"/>
    <cellStyle name="Calculation 2 6 5 3 3" xfId="17755"/>
    <cellStyle name="Calculation 2 6 5 3 4" xfId="36006"/>
    <cellStyle name="Calculation 2 6 5 3 5" xfId="42742"/>
    <cellStyle name="Calculation 2 6 5 3 6" xfId="46962"/>
    <cellStyle name="Calculation 2 6 5 4" xfId="8405"/>
    <cellStyle name="Calculation 2 6 5 5" xfId="14517"/>
    <cellStyle name="Calculation 2 6 5 6" xfId="16669"/>
    <cellStyle name="Calculation 2 6 5 7" xfId="24423"/>
    <cellStyle name="Calculation 2 6 5 8" xfId="26881"/>
    <cellStyle name="Calculation 2 6 5 9" xfId="29754"/>
    <cellStyle name="Calculation 2 6 6" xfId="3234"/>
    <cellStyle name="Calculation 2 6 6 10" xfId="39522"/>
    <cellStyle name="Calculation 2 6 6 11" xfId="44338"/>
    <cellStyle name="Calculation 2 6 6 12" xfId="46963"/>
    <cellStyle name="Calculation 2 6 6 13" xfId="53220"/>
    <cellStyle name="Calculation 2 6 6 14" xfId="55832"/>
    <cellStyle name="Calculation 2 6 6 2" xfId="5378"/>
    <cellStyle name="Calculation 2 6 6 2 2" xfId="11608"/>
    <cellStyle name="Calculation 2 6 6 2 3" xfId="18992"/>
    <cellStyle name="Calculation 2 6 6 2 4" xfId="34900"/>
    <cellStyle name="Calculation 2 6 6 2 5" xfId="41639"/>
    <cellStyle name="Calculation 2 6 6 2 6" xfId="46964"/>
    <cellStyle name="Calculation 2 6 6 3" xfId="9491"/>
    <cellStyle name="Calculation 2 6 6 4" xfId="13704"/>
    <cellStyle name="Calculation 2 6 6 5" xfId="15566"/>
    <cellStyle name="Calculation 2 6 6 6" xfId="23320"/>
    <cellStyle name="Calculation 2 6 6 7" xfId="25778"/>
    <cellStyle name="Calculation 2 6 6 8" xfId="28651"/>
    <cellStyle name="Calculation 2 6 6 9" xfId="32781"/>
    <cellStyle name="Calculation 2 6 7" xfId="2889"/>
    <cellStyle name="Calculation 2 6 7 2" xfId="9146"/>
    <cellStyle name="Calculation 2 6 7 3" xfId="19602"/>
    <cellStyle name="Calculation 2 6 7 4" xfId="32436"/>
    <cellStyle name="Calculation 2 6 7 5" xfId="39177"/>
    <cellStyle name="Calculation 2 6 7 6" xfId="46965"/>
    <cellStyle name="Calculation 2 6 8" xfId="5016"/>
    <cellStyle name="Calculation 2 6 8 2" xfId="11255"/>
    <cellStyle name="Calculation 2 6 8 3" xfId="17769"/>
    <cellStyle name="Calculation 2 6 8 4" xfId="34545"/>
    <cellStyle name="Calculation 2 6 8 5" xfId="41286"/>
    <cellStyle name="Calculation 2 6 8 6" xfId="46966"/>
    <cellStyle name="Calculation 2 6 9" xfId="7302"/>
    <cellStyle name="Calculation 2 7" xfId="836"/>
    <cellStyle name="Calculation 2 7 10" xfId="15214"/>
    <cellStyle name="Calculation 2 7 11" xfId="23008"/>
    <cellStyle name="Calculation 2 7 12" xfId="25394"/>
    <cellStyle name="Calculation 2 7 13" xfId="28299"/>
    <cellStyle name="Calculation 2 7 14" xfId="30516"/>
    <cellStyle name="Calculation 2 7 15" xfId="37294"/>
    <cellStyle name="Calculation 2 7 16" xfId="43986"/>
    <cellStyle name="Calculation 2 7 17" xfId="46967"/>
    <cellStyle name="Calculation 2 7 18" xfId="52868"/>
    <cellStyle name="Calculation 2 7 19" xfId="55478"/>
    <cellStyle name="Calculation 2 7 2" xfId="1179"/>
    <cellStyle name="Calculation 2 7 2 10" xfId="30774"/>
    <cellStyle name="Calculation 2 7 2 11" xfId="37544"/>
    <cellStyle name="Calculation 2 7 2 12" xfId="44549"/>
    <cellStyle name="Calculation 2 7 2 13" xfId="46968"/>
    <cellStyle name="Calculation 2 7 2 14" xfId="53431"/>
    <cellStyle name="Calculation 2 7 2 15" xfId="56046"/>
    <cellStyle name="Calculation 2 7 2 2" xfId="3445"/>
    <cellStyle name="Calculation 2 7 2 2 2" xfId="9702"/>
    <cellStyle name="Calculation 2 7 2 2 3" xfId="19774"/>
    <cellStyle name="Calculation 2 7 2 2 4" xfId="32992"/>
    <cellStyle name="Calculation 2 7 2 2 5" xfId="39733"/>
    <cellStyle name="Calculation 2 7 2 2 6" xfId="46969"/>
    <cellStyle name="Calculation 2 7 2 3" xfId="5592"/>
    <cellStyle name="Calculation 2 7 2 3 2" xfId="11819"/>
    <cellStyle name="Calculation 2 7 2 3 3" xfId="19373"/>
    <cellStyle name="Calculation 2 7 2 3 4" xfId="35114"/>
    <cellStyle name="Calculation 2 7 2 3 5" xfId="41850"/>
    <cellStyle name="Calculation 2 7 2 3 6" xfId="46970"/>
    <cellStyle name="Calculation 2 7 2 4" xfId="7513"/>
    <cellStyle name="Calculation 2 7 2 5" xfId="13915"/>
    <cellStyle name="Calculation 2 7 2 6" xfId="15777"/>
    <cellStyle name="Calculation 2 7 2 7" xfId="23531"/>
    <cellStyle name="Calculation 2 7 2 8" xfId="25989"/>
    <cellStyle name="Calculation 2 7 2 9" xfId="28862"/>
    <cellStyle name="Calculation 2 7 3" xfId="1615"/>
    <cellStyle name="Calculation 2 7 3 10" xfId="31169"/>
    <cellStyle name="Calculation 2 7 3 11" xfId="37910"/>
    <cellStyle name="Calculation 2 7 3 12" xfId="44915"/>
    <cellStyle name="Calculation 2 7 3 13" xfId="46971"/>
    <cellStyle name="Calculation 2 7 3 14" xfId="53797"/>
    <cellStyle name="Calculation 2 7 3 15" xfId="56412"/>
    <cellStyle name="Calculation 2 7 3 2" xfId="3829"/>
    <cellStyle name="Calculation 2 7 3 2 2" xfId="10068"/>
    <cellStyle name="Calculation 2 7 3 2 3" xfId="19709"/>
    <cellStyle name="Calculation 2 7 3 2 4" xfId="33358"/>
    <cellStyle name="Calculation 2 7 3 2 5" xfId="40099"/>
    <cellStyle name="Calculation 2 7 3 2 6" xfId="46972"/>
    <cellStyle name="Calculation 2 7 3 3" xfId="5958"/>
    <cellStyle name="Calculation 2 7 3 3 2" xfId="12185"/>
    <cellStyle name="Calculation 2 7 3 3 3" xfId="18936"/>
    <cellStyle name="Calculation 2 7 3 3 4" xfId="35480"/>
    <cellStyle name="Calculation 2 7 3 3 5" xfId="42216"/>
    <cellStyle name="Calculation 2 7 3 3 6" xfId="46973"/>
    <cellStyle name="Calculation 2 7 3 4" xfId="7879"/>
    <cellStyle name="Calculation 2 7 3 5" xfId="14281"/>
    <cellStyle name="Calculation 2 7 3 6" xfId="16143"/>
    <cellStyle name="Calculation 2 7 3 7" xfId="23897"/>
    <cellStyle name="Calculation 2 7 3 8" xfId="26355"/>
    <cellStyle name="Calculation 2 7 3 9" xfId="29228"/>
    <cellStyle name="Calculation 2 7 4" xfId="1903"/>
    <cellStyle name="Calculation 2 7 4 10" xfId="38196"/>
    <cellStyle name="Calculation 2 7 4 11" xfId="45201"/>
    <cellStyle name="Calculation 2 7 4 12" xfId="46974"/>
    <cellStyle name="Calculation 2 7 4 13" xfId="54083"/>
    <cellStyle name="Calculation 2 7 4 14" xfId="56698"/>
    <cellStyle name="Calculation 2 7 4 2" xfId="4115"/>
    <cellStyle name="Calculation 2 7 4 2 2" xfId="10354"/>
    <cellStyle name="Calculation 2 7 4 2 3" xfId="17773"/>
    <cellStyle name="Calculation 2 7 4 2 4" xfId="33644"/>
    <cellStyle name="Calculation 2 7 4 2 5" xfId="40385"/>
    <cellStyle name="Calculation 2 7 4 2 6" xfId="46975"/>
    <cellStyle name="Calculation 2 7 4 3" xfId="6244"/>
    <cellStyle name="Calculation 2 7 4 3 2" xfId="12471"/>
    <cellStyle name="Calculation 2 7 4 3 3" xfId="17473"/>
    <cellStyle name="Calculation 2 7 4 3 4" xfId="35766"/>
    <cellStyle name="Calculation 2 7 4 3 5" xfId="42502"/>
    <cellStyle name="Calculation 2 7 4 3 6" xfId="46976"/>
    <cellStyle name="Calculation 2 7 4 4" xfId="8165"/>
    <cellStyle name="Calculation 2 7 4 5" xfId="16429"/>
    <cellStyle name="Calculation 2 7 4 6" xfId="24183"/>
    <cellStyle name="Calculation 2 7 4 7" xfId="26641"/>
    <cellStyle name="Calculation 2 7 4 8" xfId="29514"/>
    <cellStyle name="Calculation 2 7 4 9" xfId="31455"/>
    <cellStyle name="Calculation 2 7 5" xfId="2263"/>
    <cellStyle name="Calculation 2 7 5 10" xfId="31813"/>
    <cellStyle name="Calculation 2 7 5 11" xfId="38554"/>
    <cellStyle name="Calculation 2 7 5 12" xfId="45559"/>
    <cellStyle name="Calculation 2 7 5 13" xfId="46977"/>
    <cellStyle name="Calculation 2 7 5 14" xfId="54441"/>
    <cellStyle name="Calculation 2 7 5 15" xfId="57056"/>
    <cellStyle name="Calculation 2 7 5 2" xfId="4473"/>
    <cellStyle name="Calculation 2 7 5 2 2" xfId="10712"/>
    <cellStyle name="Calculation 2 7 5 2 3" xfId="19970"/>
    <cellStyle name="Calculation 2 7 5 2 4" xfId="34002"/>
    <cellStyle name="Calculation 2 7 5 2 5" xfId="40743"/>
    <cellStyle name="Calculation 2 7 5 2 6" xfId="46978"/>
    <cellStyle name="Calculation 2 7 5 3" xfId="6602"/>
    <cellStyle name="Calculation 2 7 5 3 2" xfId="12829"/>
    <cellStyle name="Calculation 2 7 5 3 3" xfId="20308"/>
    <cellStyle name="Calculation 2 7 5 3 4" xfId="36124"/>
    <cellStyle name="Calculation 2 7 5 3 5" xfId="42860"/>
    <cellStyle name="Calculation 2 7 5 3 6" xfId="46979"/>
    <cellStyle name="Calculation 2 7 5 4" xfId="8523"/>
    <cellStyle name="Calculation 2 7 5 5" xfId="14635"/>
    <cellStyle name="Calculation 2 7 5 6" xfId="16787"/>
    <cellStyle name="Calculation 2 7 5 7" xfId="24541"/>
    <cellStyle name="Calculation 2 7 5 8" xfId="26999"/>
    <cellStyle name="Calculation 2 7 5 9" xfId="29872"/>
    <cellStyle name="Calculation 2 7 6" xfId="3195"/>
    <cellStyle name="Calculation 2 7 6 10" xfId="39483"/>
    <cellStyle name="Calculation 2 7 6 11" xfId="44299"/>
    <cellStyle name="Calculation 2 7 6 12" xfId="46980"/>
    <cellStyle name="Calculation 2 7 6 13" xfId="53181"/>
    <cellStyle name="Calculation 2 7 6 14" xfId="55793"/>
    <cellStyle name="Calculation 2 7 6 2" xfId="5339"/>
    <cellStyle name="Calculation 2 7 6 2 2" xfId="11569"/>
    <cellStyle name="Calculation 2 7 6 2 3" xfId="20222"/>
    <cellStyle name="Calculation 2 7 6 2 4" xfId="34861"/>
    <cellStyle name="Calculation 2 7 6 2 5" xfId="41600"/>
    <cellStyle name="Calculation 2 7 6 2 6" xfId="46981"/>
    <cellStyle name="Calculation 2 7 6 3" xfId="9452"/>
    <cellStyle name="Calculation 2 7 6 4" xfId="13665"/>
    <cellStyle name="Calculation 2 7 6 5" xfId="15527"/>
    <cellStyle name="Calculation 2 7 6 6" xfId="23281"/>
    <cellStyle name="Calculation 2 7 6 7" xfId="25739"/>
    <cellStyle name="Calculation 2 7 6 8" xfId="28612"/>
    <cellStyle name="Calculation 2 7 6 9" xfId="32742"/>
    <cellStyle name="Calculation 2 7 7" xfId="2850"/>
    <cellStyle name="Calculation 2 7 7 2" xfId="9107"/>
    <cellStyle name="Calculation 2 7 7 3" xfId="17618"/>
    <cellStyle name="Calculation 2 7 7 4" xfId="32397"/>
    <cellStyle name="Calculation 2 7 7 5" xfId="39138"/>
    <cellStyle name="Calculation 2 7 7 6" xfId="46982"/>
    <cellStyle name="Calculation 2 7 8" xfId="5017"/>
    <cellStyle name="Calculation 2 7 8 2" xfId="11256"/>
    <cellStyle name="Calculation 2 7 8 3" xfId="17768"/>
    <cellStyle name="Calculation 2 7 8 4" xfId="34546"/>
    <cellStyle name="Calculation 2 7 8 5" xfId="41287"/>
    <cellStyle name="Calculation 2 7 8 6" xfId="46983"/>
    <cellStyle name="Calculation 2 7 9" xfId="7263"/>
    <cellStyle name="Calculation 2 8" xfId="886"/>
    <cellStyle name="Calculation 2 8 10" xfId="15215"/>
    <cellStyle name="Calculation 2 8 11" xfId="23058"/>
    <cellStyle name="Calculation 2 8 12" xfId="25444"/>
    <cellStyle name="Calculation 2 8 13" xfId="28300"/>
    <cellStyle name="Calculation 2 8 14" xfId="30566"/>
    <cellStyle name="Calculation 2 8 15" xfId="37344"/>
    <cellStyle name="Calculation 2 8 16" xfId="43987"/>
    <cellStyle name="Calculation 2 8 17" xfId="46984"/>
    <cellStyle name="Calculation 2 8 18" xfId="52869"/>
    <cellStyle name="Calculation 2 8 19" xfId="55479"/>
    <cellStyle name="Calculation 2 8 2" xfId="1180"/>
    <cellStyle name="Calculation 2 8 2 10" xfId="30775"/>
    <cellStyle name="Calculation 2 8 2 11" xfId="37545"/>
    <cellStyle name="Calculation 2 8 2 12" xfId="44550"/>
    <cellStyle name="Calculation 2 8 2 13" xfId="46985"/>
    <cellStyle name="Calculation 2 8 2 14" xfId="53432"/>
    <cellStyle name="Calculation 2 8 2 15" xfId="56047"/>
    <cellStyle name="Calculation 2 8 2 2" xfId="3446"/>
    <cellStyle name="Calculation 2 8 2 2 2" xfId="9703"/>
    <cellStyle name="Calculation 2 8 2 2 3" xfId="18920"/>
    <cellStyle name="Calculation 2 8 2 2 4" xfId="32993"/>
    <cellStyle name="Calculation 2 8 2 2 5" xfId="39734"/>
    <cellStyle name="Calculation 2 8 2 2 6" xfId="46986"/>
    <cellStyle name="Calculation 2 8 2 3" xfId="5593"/>
    <cellStyle name="Calculation 2 8 2 3 2" xfId="11820"/>
    <cellStyle name="Calculation 2 8 2 3 3" xfId="18458"/>
    <cellStyle name="Calculation 2 8 2 3 4" xfId="35115"/>
    <cellStyle name="Calculation 2 8 2 3 5" xfId="41851"/>
    <cellStyle name="Calculation 2 8 2 3 6" xfId="46987"/>
    <cellStyle name="Calculation 2 8 2 4" xfId="7514"/>
    <cellStyle name="Calculation 2 8 2 5" xfId="13916"/>
    <cellStyle name="Calculation 2 8 2 6" xfId="15778"/>
    <cellStyle name="Calculation 2 8 2 7" xfId="23532"/>
    <cellStyle name="Calculation 2 8 2 8" xfId="25990"/>
    <cellStyle name="Calculation 2 8 2 9" xfId="28863"/>
    <cellStyle name="Calculation 2 8 3" xfId="1665"/>
    <cellStyle name="Calculation 2 8 3 10" xfId="31219"/>
    <cellStyle name="Calculation 2 8 3 11" xfId="37960"/>
    <cellStyle name="Calculation 2 8 3 12" xfId="44965"/>
    <cellStyle name="Calculation 2 8 3 13" xfId="46988"/>
    <cellStyle name="Calculation 2 8 3 14" xfId="53847"/>
    <cellStyle name="Calculation 2 8 3 15" xfId="56462"/>
    <cellStyle name="Calculation 2 8 3 2" xfId="3879"/>
    <cellStyle name="Calculation 2 8 3 2 2" xfId="10118"/>
    <cellStyle name="Calculation 2 8 3 2 3" xfId="17986"/>
    <cellStyle name="Calculation 2 8 3 2 4" xfId="33408"/>
    <cellStyle name="Calculation 2 8 3 2 5" xfId="40149"/>
    <cellStyle name="Calculation 2 8 3 2 6" xfId="46989"/>
    <cellStyle name="Calculation 2 8 3 3" xfId="6008"/>
    <cellStyle name="Calculation 2 8 3 3 2" xfId="12235"/>
    <cellStyle name="Calculation 2 8 3 3 3" xfId="19817"/>
    <cellStyle name="Calculation 2 8 3 3 4" xfId="35530"/>
    <cellStyle name="Calculation 2 8 3 3 5" xfId="42266"/>
    <cellStyle name="Calculation 2 8 3 3 6" xfId="46990"/>
    <cellStyle name="Calculation 2 8 3 4" xfId="7929"/>
    <cellStyle name="Calculation 2 8 3 5" xfId="14331"/>
    <cellStyle name="Calculation 2 8 3 6" xfId="16193"/>
    <cellStyle name="Calculation 2 8 3 7" xfId="23947"/>
    <cellStyle name="Calculation 2 8 3 8" xfId="26405"/>
    <cellStyle name="Calculation 2 8 3 9" xfId="29278"/>
    <cellStyle name="Calculation 2 8 4" xfId="1904"/>
    <cellStyle name="Calculation 2 8 4 10" xfId="38197"/>
    <cellStyle name="Calculation 2 8 4 11" xfId="45202"/>
    <cellStyle name="Calculation 2 8 4 12" xfId="46991"/>
    <cellStyle name="Calculation 2 8 4 13" xfId="54084"/>
    <cellStyle name="Calculation 2 8 4 14" xfId="56699"/>
    <cellStyle name="Calculation 2 8 4 2" xfId="4116"/>
    <cellStyle name="Calculation 2 8 4 2 2" xfId="10355"/>
    <cellStyle name="Calculation 2 8 4 2 3" xfId="17598"/>
    <cellStyle name="Calculation 2 8 4 2 4" xfId="33645"/>
    <cellStyle name="Calculation 2 8 4 2 5" xfId="40386"/>
    <cellStyle name="Calculation 2 8 4 2 6" xfId="46992"/>
    <cellStyle name="Calculation 2 8 4 3" xfId="6245"/>
    <cellStyle name="Calculation 2 8 4 3 2" xfId="12472"/>
    <cellStyle name="Calculation 2 8 4 3 3" xfId="17472"/>
    <cellStyle name="Calculation 2 8 4 3 4" xfId="35767"/>
    <cellStyle name="Calculation 2 8 4 3 5" xfId="42503"/>
    <cellStyle name="Calculation 2 8 4 3 6" xfId="46993"/>
    <cellStyle name="Calculation 2 8 4 4" xfId="8166"/>
    <cellStyle name="Calculation 2 8 4 5" xfId="16430"/>
    <cellStyle name="Calculation 2 8 4 6" xfId="24184"/>
    <cellStyle name="Calculation 2 8 4 7" xfId="26642"/>
    <cellStyle name="Calculation 2 8 4 8" xfId="29515"/>
    <cellStyle name="Calculation 2 8 4 9" xfId="31456"/>
    <cellStyle name="Calculation 2 8 5" xfId="2225"/>
    <cellStyle name="Calculation 2 8 5 10" xfId="31775"/>
    <cellStyle name="Calculation 2 8 5 11" xfId="38516"/>
    <cellStyle name="Calculation 2 8 5 12" xfId="45521"/>
    <cellStyle name="Calculation 2 8 5 13" xfId="46994"/>
    <cellStyle name="Calculation 2 8 5 14" xfId="54403"/>
    <cellStyle name="Calculation 2 8 5 15" xfId="57018"/>
    <cellStyle name="Calculation 2 8 5 2" xfId="4435"/>
    <cellStyle name="Calculation 2 8 5 2 2" xfId="10674"/>
    <cellStyle name="Calculation 2 8 5 2 3" xfId="17991"/>
    <cellStyle name="Calculation 2 8 5 2 4" xfId="33964"/>
    <cellStyle name="Calculation 2 8 5 2 5" xfId="40705"/>
    <cellStyle name="Calculation 2 8 5 2 6" xfId="46995"/>
    <cellStyle name="Calculation 2 8 5 3" xfId="6564"/>
    <cellStyle name="Calculation 2 8 5 3 2" xfId="12791"/>
    <cellStyle name="Calculation 2 8 5 3 3" xfId="20281"/>
    <cellStyle name="Calculation 2 8 5 3 4" xfId="36086"/>
    <cellStyle name="Calculation 2 8 5 3 5" xfId="42822"/>
    <cellStyle name="Calculation 2 8 5 3 6" xfId="46996"/>
    <cellStyle name="Calculation 2 8 5 4" xfId="8485"/>
    <cellStyle name="Calculation 2 8 5 5" xfId="14597"/>
    <cellStyle name="Calculation 2 8 5 6" xfId="16749"/>
    <cellStyle name="Calculation 2 8 5 7" xfId="24503"/>
    <cellStyle name="Calculation 2 8 5 8" xfId="26961"/>
    <cellStyle name="Calculation 2 8 5 9" xfId="29834"/>
    <cellStyle name="Calculation 2 8 6" xfId="3245"/>
    <cellStyle name="Calculation 2 8 6 10" xfId="39533"/>
    <cellStyle name="Calculation 2 8 6 11" xfId="44349"/>
    <cellStyle name="Calculation 2 8 6 12" xfId="46997"/>
    <cellStyle name="Calculation 2 8 6 13" xfId="53231"/>
    <cellStyle name="Calculation 2 8 6 14" xfId="55843"/>
    <cellStyle name="Calculation 2 8 6 2" xfId="5389"/>
    <cellStyle name="Calculation 2 8 6 2 2" xfId="11619"/>
    <cellStyle name="Calculation 2 8 6 2 3" xfId="19157"/>
    <cellStyle name="Calculation 2 8 6 2 4" xfId="34911"/>
    <cellStyle name="Calculation 2 8 6 2 5" xfId="41650"/>
    <cellStyle name="Calculation 2 8 6 2 6" xfId="46998"/>
    <cellStyle name="Calculation 2 8 6 3" xfId="9502"/>
    <cellStyle name="Calculation 2 8 6 4" xfId="13715"/>
    <cellStyle name="Calculation 2 8 6 5" xfId="15577"/>
    <cellStyle name="Calculation 2 8 6 6" xfId="23331"/>
    <cellStyle name="Calculation 2 8 6 7" xfId="25789"/>
    <cellStyle name="Calculation 2 8 6 8" xfId="28662"/>
    <cellStyle name="Calculation 2 8 6 9" xfId="32792"/>
    <cellStyle name="Calculation 2 8 7" xfId="2900"/>
    <cellStyle name="Calculation 2 8 7 2" xfId="9157"/>
    <cellStyle name="Calculation 2 8 7 3" xfId="19730"/>
    <cellStyle name="Calculation 2 8 7 4" xfId="32447"/>
    <cellStyle name="Calculation 2 8 7 5" xfId="39188"/>
    <cellStyle name="Calculation 2 8 7 6" xfId="46999"/>
    <cellStyle name="Calculation 2 8 8" xfId="5018"/>
    <cellStyle name="Calculation 2 8 8 2" xfId="11257"/>
    <cellStyle name="Calculation 2 8 8 3" xfId="17655"/>
    <cellStyle name="Calculation 2 8 8 4" xfId="34547"/>
    <cellStyle name="Calculation 2 8 8 5" xfId="41288"/>
    <cellStyle name="Calculation 2 8 8 6" xfId="47000"/>
    <cellStyle name="Calculation 2 8 9" xfId="7313"/>
    <cellStyle name="Calculation 2 9" xfId="1027"/>
    <cellStyle name="Calculation 2 9 10" xfId="30691"/>
    <cellStyle name="Calculation 2 9 11" xfId="37461"/>
    <cellStyle name="Calculation 2 9 12" xfId="44466"/>
    <cellStyle name="Calculation 2 9 13" xfId="47001"/>
    <cellStyle name="Calculation 2 9 14" xfId="53348"/>
    <cellStyle name="Calculation 2 9 15" xfId="55963"/>
    <cellStyle name="Calculation 2 9 2" xfId="3362"/>
    <cellStyle name="Calculation 2 9 2 2" xfId="9619"/>
    <cellStyle name="Calculation 2 9 2 3" xfId="17777"/>
    <cellStyle name="Calculation 2 9 2 4" xfId="32909"/>
    <cellStyle name="Calculation 2 9 2 5" xfId="39650"/>
    <cellStyle name="Calculation 2 9 2 6" xfId="47002"/>
    <cellStyle name="Calculation 2 9 3" xfId="5509"/>
    <cellStyle name="Calculation 2 9 3 2" xfId="11736"/>
    <cellStyle name="Calculation 2 9 3 3" xfId="18249"/>
    <cellStyle name="Calculation 2 9 3 4" xfId="35031"/>
    <cellStyle name="Calculation 2 9 3 5" xfId="41767"/>
    <cellStyle name="Calculation 2 9 3 6" xfId="47003"/>
    <cellStyle name="Calculation 2 9 4" xfId="7430"/>
    <cellStyle name="Calculation 2 9 5" xfId="13832"/>
    <cellStyle name="Calculation 2 9 6" xfId="15694"/>
    <cellStyle name="Calculation 2 9 7" xfId="23448"/>
    <cellStyle name="Calculation 2 9 8" xfId="25906"/>
    <cellStyle name="Calculation 2 9 9" xfId="28779"/>
    <cellStyle name="Calculation 3" xfId="363"/>
    <cellStyle name="Calculation 3 10" xfId="1498"/>
    <cellStyle name="Calculation 3 10 10" xfId="31052"/>
    <cellStyle name="Calculation 3 10 11" xfId="37793"/>
    <cellStyle name="Calculation 3 10 12" xfId="44798"/>
    <cellStyle name="Calculation 3 10 13" xfId="47005"/>
    <cellStyle name="Calculation 3 10 14" xfId="53680"/>
    <cellStyle name="Calculation 3 10 15" xfId="56295"/>
    <cellStyle name="Calculation 3 10 2" xfId="3712"/>
    <cellStyle name="Calculation 3 10 2 2" xfId="9951"/>
    <cellStyle name="Calculation 3 10 2 3" xfId="20021"/>
    <cellStyle name="Calculation 3 10 2 4" xfId="33241"/>
    <cellStyle name="Calculation 3 10 2 5" xfId="39982"/>
    <cellStyle name="Calculation 3 10 2 6" xfId="47006"/>
    <cellStyle name="Calculation 3 10 3" xfId="5841"/>
    <cellStyle name="Calculation 3 10 3 2" xfId="12068"/>
    <cellStyle name="Calculation 3 10 3 3" xfId="19068"/>
    <cellStyle name="Calculation 3 10 3 4" xfId="35363"/>
    <cellStyle name="Calculation 3 10 3 5" xfId="42099"/>
    <cellStyle name="Calculation 3 10 3 6" xfId="47007"/>
    <cellStyle name="Calculation 3 10 4" xfId="7762"/>
    <cellStyle name="Calculation 3 10 5" xfId="14164"/>
    <cellStyle name="Calculation 3 10 6" xfId="16026"/>
    <cellStyle name="Calculation 3 10 7" xfId="23780"/>
    <cellStyle name="Calculation 3 10 8" xfId="26238"/>
    <cellStyle name="Calculation 3 10 9" xfId="29111"/>
    <cellStyle name="Calculation 3 11" xfId="1821"/>
    <cellStyle name="Calculation 3 11 10" xfId="38114"/>
    <cellStyle name="Calculation 3 11 11" xfId="45119"/>
    <cellStyle name="Calculation 3 11 12" xfId="47008"/>
    <cellStyle name="Calculation 3 11 13" xfId="54001"/>
    <cellStyle name="Calculation 3 11 14" xfId="56616"/>
    <cellStyle name="Calculation 3 11 2" xfId="4033"/>
    <cellStyle name="Calculation 3 11 2 2" xfId="10272"/>
    <cellStyle name="Calculation 3 11 2 3" xfId="20270"/>
    <cellStyle name="Calculation 3 11 2 4" xfId="33562"/>
    <cellStyle name="Calculation 3 11 2 5" xfId="40303"/>
    <cellStyle name="Calculation 3 11 2 6" xfId="47009"/>
    <cellStyle name="Calculation 3 11 3" xfId="6162"/>
    <cellStyle name="Calculation 3 11 3 2" xfId="12389"/>
    <cellStyle name="Calculation 3 11 3 3" xfId="17309"/>
    <cellStyle name="Calculation 3 11 3 4" xfId="35684"/>
    <cellStyle name="Calculation 3 11 3 5" xfId="42420"/>
    <cellStyle name="Calculation 3 11 3 6" xfId="47010"/>
    <cellStyle name="Calculation 3 11 4" xfId="8083"/>
    <cellStyle name="Calculation 3 11 5" xfId="16347"/>
    <cellStyle name="Calculation 3 11 6" xfId="24101"/>
    <cellStyle name="Calculation 3 11 7" xfId="26559"/>
    <cellStyle name="Calculation 3 11 8" xfId="29432"/>
    <cellStyle name="Calculation 3 11 9" xfId="31373"/>
    <cellStyle name="Calculation 3 12" xfId="2364"/>
    <cellStyle name="Calculation 3 12 10" xfId="31914"/>
    <cellStyle name="Calculation 3 12 11" xfId="38655"/>
    <cellStyle name="Calculation 3 12 12" xfId="45660"/>
    <cellStyle name="Calculation 3 12 13" xfId="47011"/>
    <cellStyle name="Calculation 3 12 14" xfId="54542"/>
    <cellStyle name="Calculation 3 12 15" xfId="57157"/>
    <cellStyle name="Calculation 3 12 2" xfId="4574"/>
    <cellStyle name="Calculation 3 12 2 2" xfId="10813"/>
    <cellStyle name="Calculation 3 12 2 3" xfId="18711"/>
    <cellStyle name="Calculation 3 12 2 4" xfId="34103"/>
    <cellStyle name="Calculation 3 12 2 5" xfId="40844"/>
    <cellStyle name="Calculation 3 12 2 6" xfId="47012"/>
    <cellStyle name="Calculation 3 12 3" xfId="6703"/>
    <cellStyle name="Calculation 3 12 3 2" xfId="12930"/>
    <cellStyle name="Calculation 3 12 3 3" xfId="20381"/>
    <cellStyle name="Calculation 3 12 3 4" xfId="36225"/>
    <cellStyle name="Calculation 3 12 3 5" xfId="42961"/>
    <cellStyle name="Calculation 3 12 3 6" xfId="47013"/>
    <cellStyle name="Calculation 3 12 4" xfId="8624"/>
    <cellStyle name="Calculation 3 12 5" xfId="14736"/>
    <cellStyle name="Calculation 3 12 6" xfId="16888"/>
    <cellStyle name="Calculation 3 12 7" xfId="24642"/>
    <cellStyle name="Calculation 3 12 8" xfId="27100"/>
    <cellStyle name="Calculation 3 12 9" xfId="29973"/>
    <cellStyle name="Calculation 3 13" xfId="2583"/>
    <cellStyle name="Calculation 3 13 10" xfId="32132"/>
    <cellStyle name="Calculation 3 13 11" xfId="38873"/>
    <cellStyle name="Calculation 3 13 12" xfId="45878"/>
    <cellStyle name="Calculation 3 13 13" xfId="47014"/>
    <cellStyle name="Calculation 3 13 14" xfId="54760"/>
    <cellStyle name="Calculation 3 13 15" xfId="57375"/>
    <cellStyle name="Calculation 3 13 2" xfId="4780"/>
    <cellStyle name="Calculation 3 13 2 2" xfId="11019"/>
    <cellStyle name="Calculation 3 13 2 3" xfId="18418"/>
    <cellStyle name="Calculation 3 13 2 4" xfId="34309"/>
    <cellStyle name="Calculation 3 13 2 5" xfId="41050"/>
    <cellStyle name="Calculation 3 13 2 6" xfId="47015"/>
    <cellStyle name="Calculation 3 13 3" xfId="6921"/>
    <cellStyle name="Calculation 3 13 3 2" xfId="13148"/>
    <cellStyle name="Calculation 3 13 3 3" xfId="20499"/>
    <cellStyle name="Calculation 3 13 3 4" xfId="36443"/>
    <cellStyle name="Calculation 3 13 3 5" xfId="43179"/>
    <cellStyle name="Calculation 3 13 3 6" xfId="47016"/>
    <cellStyle name="Calculation 3 13 4" xfId="8842"/>
    <cellStyle name="Calculation 3 13 5" xfId="14954"/>
    <cellStyle name="Calculation 3 13 6" xfId="17106"/>
    <cellStyle name="Calculation 3 13 7" xfId="24860"/>
    <cellStyle name="Calculation 3 13 8" xfId="27318"/>
    <cellStyle name="Calculation 3 13 9" xfId="30191"/>
    <cellStyle name="Calculation 3 14" xfId="2584"/>
    <cellStyle name="Calculation 3 14 10" xfId="32133"/>
    <cellStyle name="Calculation 3 14 11" xfId="38874"/>
    <cellStyle name="Calculation 3 14 12" xfId="45879"/>
    <cellStyle name="Calculation 3 14 13" xfId="47017"/>
    <cellStyle name="Calculation 3 14 14" xfId="54761"/>
    <cellStyle name="Calculation 3 14 15" xfId="57376"/>
    <cellStyle name="Calculation 3 14 2" xfId="4781"/>
    <cellStyle name="Calculation 3 14 2 2" xfId="11020"/>
    <cellStyle name="Calculation 3 14 2 3" xfId="20220"/>
    <cellStyle name="Calculation 3 14 2 4" xfId="34310"/>
    <cellStyle name="Calculation 3 14 2 5" xfId="41051"/>
    <cellStyle name="Calculation 3 14 2 6" xfId="47018"/>
    <cellStyle name="Calculation 3 14 3" xfId="6922"/>
    <cellStyle name="Calculation 3 14 3 2" xfId="13149"/>
    <cellStyle name="Calculation 3 14 3 3" xfId="20500"/>
    <cellStyle name="Calculation 3 14 3 4" xfId="36444"/>
    <cellStyle name="Calculation 3 14 3 5" xfId="43180"/>
    <cellStyle name="Calculation 3 14 3 6" xfId="47019"/>
    <cellStyle name="Calculation 3 14 4" xfId="8843"/>
    <cellStyle name="Calculation 3 14 5" xfId="14955"/>
    <cellStyle name="Calculation 3 14 6" xfId="17107"/>
    <cellStyle name="Calculation 3 14 7" xfId="24861"/>
    <cellStyle name="Calculation 3 14 8" xfId="27319"/>
    <cellStyle name="Calculation 3 14 9" xfId="30192"/>
    <cellStyle name="Calculation 3 15" xfId="2551"/>
    <cellStyle name="Calculation 3 15 10" xfId="32100"/>
    <cellStyle name="Calculation 3 15 11" xfId="38841"/>
    <cellStyle name="Calculation 3 15 12" xfId="45846"/>
    <cellStyle name="Calculation 3 15 13" xfId="47020"/>
    <cellStyle name="Calculation 3 15 14" xfId="54728"/>
    <cellStyle name="Calculation 3 15 15" xfId="57343"/>
    <cellStyle name="Calculation 3 15 2" xfId="4749"/>
    <cellStyle name="Calculation 3 15 2 2" xfId="10988"/>
    <cellStyle name="Calculation 3 15 2 3" xfId="19209"/>
    <cellStyle name="Calculation 3 15 2 4" xfId="34278"/>
    <cellStyle name="Calculation 3 15 2 5" xfId="41019"/>
    <cellStyle name="Calculation 3 15 2 6" xfId="47021"/>
    <cellStyle name="Calculation 3 15 3" xfId="6889"/>
    <cellStyle name="Calculation 3 15 3 2" xfId="13116"/>
    <cellStyle name="Calculation 3 15 3 3" xfId="20483"/>
    <cellStyle name="Calculation 3 15 3 4" xfId="36411"/>
    <cellStyle name="Calculation 3 15 3 5" xfId="43147"/>
    <cellStyle name="Calculation 3 15 3 6" xfId="47022"/>
    <cellStyle name="Calculation 3 15 4" xfId="8810"/>
    <cellStyle name="Calculation 3 15 5" xfId="14922"/>
    <cellStyle name="Calculation 3 15 6" xfId="17074"/>
    <cellStyle name="Calculation 3 15 7" xfId="24828"/>
    <cellStyle name="Calculation 3 15 8" xfId="27286"/>
    <cellStyle name="Calculation 3 15 9" xfId="30159"/>
    <cellStyle name="Calculation 3 16" xfId="2540"/>
    <cellStyle name="Calculation 3 16 10" xfId="32089"/>
    <cellStyle name="Calculation 3 16 11" xfId="38830"/>
    <cellStyle name="Calculation 3 16 12" xfId="45835"/>
    <cellStyle name="Calculation 3 16 13" xfId="47023"/>
    <cellStyle name="Calculation 3 16 14" xfId="54717"/>
    <cellStyle name="Calculation 3 16 15" xfId="57332"/>
    <cellStyle name="Calculation 3 16 2" xfId="4738"/>
    <cellStyle name="Calculation 3 16 2 2" xfId="10977"/>
    <cellStyle name="Calculation 3 16 2 3" xfId="18950"/>
    <cellStyle name="Calculation 3 16 2 4" xfId="34267"/>
    <cellStyle name="Calculation 3 16 2 5" xfId="41008"/>
    <cellStyle name="Calculation 3 16 2 6" xfId="47024"/>
    <cellStyle name="Calculation 3 16 3" xfId="6878"/>
    <cellStyle name="Calculation 3 16 3 2" xfId="13105"/>
    <cellStyle name="Calculation 3 16 3 3" xfId="20472"/>
    <cellStyle name="Calculation 3 16 3 4" xfId="36400"/>
    <cellStyle name="Calculation 3 16 3 5" xfId="43136"/>
    <cellStyle name="Calculation 3 16 3 6" xfId="47025"/>
    <cellStyle name="Calculation 3 16 4" xfId="8799"/>
    <cellStyle name="Calculation 3 16 5" xfId="14911"/>
    <cellStyle name="Calculation 3 16 6" xfId="17063"/>
    <cellStyle name="Calculation 3 16 7" xfId="24817"/>
    <cellStyle name="Calculation 3 16 8" xfId="27275"/>
    <cellStyle name="Calculation 3 16 9" xfId="30148"/>
    <cellStyle name="Calculation 3 17" xfId="2517"/>
    <cellStyle name="Calculation 3 17 10" xfId="32066"/>
    <cellStyle name="Calculation 3 17 11" xfId="38807"/>
    <cellStyle name="Calculation 3 17 12" xfId="45812"/>
    <cellStyle name="Calculation 3 17 13" xfId="47026"/>
    <cellStyle name="Calculation 3 17 14" xfId="54694"/>
    <cellStyle name="Calculation 3 17 15" xfId="57309"/>
    <cellStyle name="Calculation 3 17 2" xfId="4719"/>
    <cellStyle name="Calculation 3 17 2 2" xfId="10958"/>
    <cellStyle name="Calculation 3 17 2 3" xfId="18170"/>
    <cellStyle name="Calculation 3 17 2 4" xfId="34248"/>
    <cellStyle name="Calculation 3 17 2 5" xfId="40989"/>
    <cellStyle name="Calculation 3 17 2 6" xfId="47027"/>
    <cellStyle name="Calculation 3 17 3" xfId="6855"/>
    <cellStyle name="Calculation 3 17 3 2" xfId="13082"/>
    <cellStyle name="Calculation 3 17 3 3" xfId="20468"/>
    <cellStyle name="Calculation 3 17 3 4" xfId="36377"/>
    <cellStyle name="Calculation 3 17 3 5" xfId="43113"/>
    <cellStyle name="Calculation 3 17 3 6" xfId="47028"/>
    <cellStyle name="Calculation 3 17 4" xfId="8776"/>
    <cellStyle name="Calculation 3 17 5" xfId="14888"/>
    <cellStyle name="Calculation 3 17 6" xfId="17040"/>
    <cellStyle name="Calculation 3 17 7" xfId="24794"/>
    <cellStyle name="Calculation 3 17 8" xfId="27252"/>
    <cellStyle name="Calculation 3 17 9" xfId="30125"/>
    <cellStyle name="Calculation 3 18" xfId="2557"/>
    <cellStyle name="Calculation 3 18 10" xfId="32106"/>
    <cellStyle name="Calculation 3 18 11" xfId="38847"/>
    <cellStyle name="Calculation 3 18 12" xfId="45852"/>
    <cellStyle name="Calculation 3 18 13" xfId="47029"/>
    <cellStyle name="Calculation 3 18 14" xfId="54734"/>
    <cellStyle name="Calculation 3 18 15" xfId="57349"/>
    <cellStyle name="Calculation 3 18 2" xfId="4754"/>
    <cellStyle name="Calculation 3 18 2 2" xfId="10993"/>
    <cellStyle name="Calculation 3 18 2 3" xfId="19783"/>
    <cellStyle name="Calculation 3 18 2 4" xfId="34283"/>
    <cellStyle name="Calculation 3 18 2 5" xfId="41024"/>
    <cellStyle name="Calculation 3 18 2 6" xfId="47030"/>
    <cellStyle name="Calculation 3 18 3" xfId="6895"/>
    <cellStyle name="Calculation 3 18 3 2" xfId="13122"/>
    <cellStyle name="Calculation 3 18 3 3" xfId="20486"/>
    <cellStyle name="Calculation 3 18 3 4" xfId="36417"/>
    <cellStyle name="Calculation 3 18 3 5" xfId="43153"/>
    <cellStyle name="Calculation 3 18 3 6" xfId="47031"/>
    <cellStyle name="Calculation 3 18 4" xfId="8816"/>
    <cellStyle name="Calculation 3 18 5" xfId="14928"/>
    <cellStyle name="Calculation 3 18 6" xfId="17080"/>
    <cellStyle name="Calculation 3 18 7" xfId="24834"/>
    <cellStyle name="Calculation 3 18 8" xfId="27292"/>
    <cellStyle name="Calculation 3 18 9" xfId="30165"/>
    <cellStyle name="Calculation 3 19" xfId="2520"/>
    <cellStyle name="Calculation 3 19 10" xfId="32069"/>
    <cellStyle name="Calculation 3 19 11" xfId="38810"/>
    <cellStyle name="Calculation 3 19 12" xfId="45815"/>
    <cellStyle name="Calculation 3 19 13" xfId="47032"/>
    <cellStyle name="Calculation 3 19 14" xfId="54697"/>
    <cellStyle name="Calculation 3 19 15" xfId="57312"/>
    <cellStyle name="Calculation 3 19 2" xfId="4722"/>
    <cellStyle name="Calculation 3 19 2 2" xfId="10961"/>
    <cellStyle name="Calculation 3 19 2 3" xfId="18033"/>
    <cellStyle name="Calculation 3 19 2 4" xfId="34251"/>
    <cellStyle name="Calculation 3 19 2 5" xfId="40992"/>
    <cellStyle name="Calculation 3 19 2 6" xfId="47033"/>
    <cellStyle name="Calculation 3 19 3" xfId="6858"/>
    <cellStyle name="Calculation 3 19 3 2" xfId="13085"/>
    <cellStyle name="Calculation 3 19 3 3" xfId="20471"/>
    <cellStyle name="Calculation 3 19 3 4" xfId="36380"/>
    <cellStyle name="Calculation 3 19 3 5" xfId="43116"/>
    <cellStyle name="Calculation 3 19 3 6" xfId="47034"/>
    <cellStyle name="Calculation 3 19 4" xfId="8779"/>
    <cellStyle name="Calculation 3 19 5" xfId="14891"/>
    <cellStyle name="Calculation 3 19 6" xfId="17043"/>
    <cellStyle name="Calculation 3 19 7" xfId="24797"/>
    <cellStyle name="Calculation 3 19 8" xfId="27255"/>
    <cellStyle name="Calculation 3 19 9" xfId="30128"/>
    <cellStyle name="Calculation 3 2" xfId="853"/>
    <cellStyle name="Calculation 3 2 10" xfId="15216"/>
    <cellStyle name="Calculation 3 2 11" xfId="23025"/>
    <cellStyle name="Calculation 3 2 12" xfId="25411"/>
    <cellStyle name="Calculation 3 2 13" xfId="28301"/>
    <cellStyle name="Calculation 3 2 14" xfId="30533"/>
    <cellStyle name="Calculation 3 2 15" xfId="37311"/>
    <cellStyle name="Calculation 3 2 16" xfId="43988"/>
    <cellStyle name="Calculation 3 2 17" xfId="47035"/>
    <cellStyle name="Calculation 3 2 18" xfId="52870"/>
    <cellStyle name="Calculation 3 2 19" xfId="55480"/>
    <cellStyle name="Calculation 3 2 2" xfId="1181"/>
    <cellStyle name="Calculation 3 2 2 10" xfId="30776"/>
    <cellStyle name="Calculation 3 2 2 11" xfId="37546"/>
    <cellStyle name="Calculation 3 2 2 12" xfId="44551"/>
    <cellStyle name="Calculation 3 2 2 13" xfId="47036"/>
    <cellStyle name="Calculation 3 2 2 14" xfId="53433"/>
    <cellStyle name="Calculation 3 2 2 15" xfId="56048"/>
    <cellStyle name="Calculation 3 2 2 2" xfId="3447"/>
    <cellStyle name="Calculation 3 2 2 2 2" xfId="9704"/>
    <cellStyle name="Calculation 3 2 2 2 3" xfId="17985"/>
    <cellStyle name="Calculation 3 2 2 2 4" xfId="32994"/>
    <cellStyle name="Calculation 3 2 2 2 5" xfId="39735"/>
    <cellStyle name="Calculation 3 2 2 2 6" xfId="47037"/>
    <cellStyle name="Calculation 3 2 2 3" xfId="5594"/>
    <cellStyle name="Calculation 3 2 2 3 2" xfId="11821"/>
    <cellStyle name="Calculation 3 2 2 3 3" xfId="20182"/>
    <cellStyle name="Calculation 3 2 2 3 4" xfId="35116"/>
    <cellStyle name="Calculation 3 2 2 3 5" xfId="41852"/>
    <cellStyle name="Calculation 3 2 2 3 6" xfId="47038"/>
    <cellStyle name="Calculation 3 2 2 4" xfId="7515"/>
    <cellStyle name="Calculation 3 2 2 5" xfId="13917"/>
    <cellStyle name="Calculation 3 2 2 6" xfId="15779"/>
    <cellStyle name="Calculation 3 2 2 7" xfId="23533"/>
    <cellStyle name="Calculation 3 2 2 8" xfId="25991"/>
    <cellStyle name="Calculation 3 2 2 9" xfId="28864"/>
    <cellStyle name="Calculation 3 2 3" xfId="1632"/>
    <cellStyle name="Calculation 3 2 3 10" xfId="31186"/>
    <cellStyle name="Calculation 3 2 3 11" xfId="37927"/>
    <cellStyle name="Calculation 3 2 3 12" xfId="44932"/>
    <cellStyle name="Calculation 3 2 3 13" xfId="47039"/>
    <cellStyle name="Calculation 3 2 3 14" xfId="53814"/>
    <cellStyle name="Calculation 3 2 3 15" xfId="56429"/>
    <cellStyle name="Calculation 3 2 3 2" xfId="3846"/>
    <cellStyle name="Calculation 3 2 3 2 2" xfId="10085"/>
    <cellStyle name="Calculation 3 2 3 2 3" xfId="19708"/>
    <cellStyle name="Calculation 3 2 3 2 4" xfId="33375"/>
    <cellStyle name="Calculation 3 2 3 2 5" xfId="40116"/>
    <cellStyle name="Calculation 3 2 3 2 6" xfId="47040"/>
    <cellStyle name="Calculation 3 2 3 3" xfId="5975"/>
    <cellStyle name="Calculation 3 2 3 3 2" xfId="12202"/>
    <cellStyle name="Calculation 3 2 3 3 3" xfId="18965"/>
    <cellStyle name="Calculation 3 2 3 3 4" xfId="35497"/>
    <cellStyle name="Calculation 3 2 3 3 5" xfId="42233"/>
    <cellStyle name="Calculation 3 2 3 3 6" xfId="47041"/>
    <cellStyle name="Calculation 3 2 3 4" xfId="7896"/>
    <cellStyle name="Calculation 3 2 3 5" xfId="14298"/>
    <cellStyle name="Calculation 3 2 3 6" xfId="16160"/>
    <cellStyle name="Calculation 3 2 3 7" xfId="23914"/>
    <cellStyle name="Calculation 3 2 3 8" xfId="26372"/>
    <cellStyle name="Calculation 3 2 3 9" xfId="29245"/>
    <cellStyle name="Calculation 3 2 4" xfId="1905"/>
    <cellStyle name="Calculation 3 2 4 10" xfId="38198"/>
    <cellStyle name="Calculation 3 2 4 11" xfId="45203"/>
    <cellStyle name="Calculation 3 2 4 12" xfId="47042"/>
    <cellStyle name="Calculation 3 2 4 13" xfId="54085"/>
    <cellStyle name="Calculation 3 2 4 14" xfId="56700"/>
    <cellStyle name="Calculation 3 2 4 2" xfId="4117"/>
    <cellStyle name="Calculation 3 2 4 2 2" xfId="10356"/>
    <cellStyle name="Calculation 3 2 4 2 3" xfId="20253"/>
    <cellStyle name="Calculation 3 2 4 2 4" xfId="33646"/>
    <cellStyle name="Calculation 3 2 4 2 5" xfId="40387"/>
    <cellStyle name="Calculation 3 2 4 2 6" xfId="47043"/>
    <cellStyle name="Calculation 3 2 4 3" xfId="6246"/>
    <cellStyle name="Calculation 3 2 4 3 2" xfId="12473"/>
    <cellStyle name="Calculation 3 2 4 3 3" xfId="17471"/>
    <cellStyle name="Calculation 3 2 4 3 4" xfId="35768"/>
    <cellStyle name="Calculation 3 2 4 3 5" xfId="42504"/>
    <cellStyle name="Calculation 3 2 4 3 6" xfId="47044"/>
    <cellStyle name="Calculation 3 2 4 4" xfId="8167"/>
    <cellStyle name="Calculation 3 2 4 5" xfId="16431"/>
    <cellStyle name="Calculation 3 2 4 6" xfId="24185"/>
    <cellStyle name="Calculation 3 2 4 7" xfId="26643"/>
    <cellStyle name="Calculation 3 2 4 8" xfId="29516"/>
    <cellStyle name="Calculation 3 2 4 9" xfId="31457"/>
    <cellStyle name="Calculation 3 2 5" xfId="2247"/>
    <cellStyle name="Calculation 3 2 5 10" xfId="31797"/>
    <cellStyle name="Calculation 3 2 5 11" xfId="38538"/>
    <cellStyle name="Calculation 3 2 5 12" xfId="45543"/>
    <cellStyle name="Calculation 3 2 5 13" xfId="47045"/>
    <cellStyle name="Calculation 3 2 5 14" xfId="54425"/>
    <cellStyle name="Calculation 3 2 5 15" xfId="57040"/>
    <cellStyle name="Calculation 3 2 5 2" xfId="4457"/>
    <cellStyle name="Calculation 3 2 5 2 2" xfId="10696"/>
    <cellStyle name="Calculation 3 2 5 2 3" xfId="19400"/>
    <cellStyle name="Calculation 3 2 5 2 4" xfId="33986"/>
    <cellStyle name="Calculation 3 2 5 2 5" xfId="40727"/>
    <cellStyle name="Calculation 3 2 5 2 6" xfId="47046"/>
    <cellStyle name="Calculation 3 2 5 3" xfId="6586"/>
    <cellStyle name="Calculation 3 2 5 3 2" xfId="12813"/>
    <cellStyle name="Calculation 3 2 5 3 3" xfId="20294"/>
    <cellStyle name="Calculation 3 2 5 3 4" xfId="36108"/>
    <cellStyle name="Calculation 3 2 5 3 5" xfId="42844"/>
    <cellStyle name="Calculation 3 2 5 3 6" xfId="47047"/>
    <cellStyle name="Calculation 3 2 5 4" xfId="8507"/>
    <cellStyle name="Calculation 3 2 5 5" xfId="14619"/>
    <cellStyle name="Calculation 3 2 5 6" xfId="16771"/>
    <cellStyle name="Calculation 3 2 5 7" xfId="24525"/>
    <cellStyle name="Calculation 3 2 5 8" xfId="26983"/>
    <cellStyle name="Calculation 3 2 5 9" xfId="29856"/>
    <cellStyle name="Calculation 3 2 6" xfId="3212"/>
    <cellStyle name="Calculation 3 2 6 10" xfId="39500"/>
    <cellStyle name="Calculation 3 2 6 11" xfId="44316"/>
    <cellStyle name="Calculation 3 2 6 12" xfId="47048"/>
    <cellStyle name="Calculation 3 2 6 13" xfId="53198"/>
    <cellStyle name="Calculation 3 2 6 14" xfId="55810"/>
    <cellStyle name="Calculation 3 2 6 2" xfId="5356"/>
    <cellStyle name="Calculation 3 2 6 2 2" xfId="11586"/>
    <cellStyle name="Calculation 3 2 6 2 3" xfId="18447"/>
    <cellStyle name="Calculation 3 2 6 2 4" xfId="34878"/>
    <cellStyle name="Calculation 3 2 6 2 5" xfId="41617"/>
    <cellStyle name="Calculation 3 2 6 2 6" xfId="47049"/>
    <cellStyle name="Calculation 3 2 6 3" xfId="9469"/>
    <cellStyle name="Calculation 3 2 6 4" xfId="13682"/>
    <cellStyle name="Calculation 3 2 6 5" xfId="15544"/>
    <cellStyle name="Calculation 3 2 6 6" xfId="23298"/>
    <cellStyle name="Calculation 3 2 6 7" xfId="25756"/>
    <cellStyle name="Calculation 3 2 6 8" xfId="28629"/>
    <cellStyle name="Calculation 3 2 6 9" xfId="32759"/>
    <cellStyle name="Calculation 3 2 7" xfId="2867"/>
    <cellStyle name="Calculation 3 2 7 2" xfId="9124"/>
    <cellStyle name="Calculation 3 2 7 3" xfId="17605"/>
    <cellStyle name="Calculation 3 2 7 4" xfId="32414"/>
    <cellStyle name="Calculation 3 2 7 5" xfId="39155"/>
    <cellStyle name="Calculation 3 2 7 6" xfId="47050"/>
    <cellStyle name="Calculation 3 2 8" xfId="5019"/>
    <cellStyle name="Calculation 3 2 8 2" xfId="11258"/>
    <cellStyle name="Calculation 3 2 8 3" xfId="17534"/>
    <cellStyle name="Calculation 3 2 8 4" xfId="34548"/>
    <cellStyle name="Calculation 3 2 8 5" xfId="41289"/>
    <cellStyle name="Calculation 3 2 8 6" xfId="47051"/>
    <cellStyle name="Calculation 3 2 9" xfId="7280"/>
    <cellStyle name="Calculation 3 20" xfId="2591"/>
    <cellStyle name="Calculation 3 20 10" xfId="32140"/>
    <cellStyle name="Calculation 3 20 11" xfId="38881"/>
    <cellStyle name="Calculation 3 20 12" xfId="45886"/>
    <cellStyle name="Calculation 3 20 13" xfId="47052"/>
    <cellStyle name="Calculation 3 20 14" xfId="54768"/>
    <cellStyle name="Calculation 3 20 15" xfId="57383"/>
    <cellStyle name="Calculation 3 20 2" xfId="4788"/>
    <cellStyle name="Calculation 3 20 2 2" xfId="11027"/>
    <cellStyle name="Calculation 3 20 2 3" xfId="18500"/>
    <cellStyle name="Calculation 3 20 2 4" xfId="34317"/>
    <cellStyle name="Calculation 3 20 2 5" xfId="41058"/>
    <cellStyle name="Calculation 3 20 2 6" xfId="47053"/>
    <cellStyle name="Calculation 3 20 3" xfId="6929"/>
    <cellStyle name="Calculation 3 20 3 2" xfId="13156"/>
    <cellStyle name="Calculation 3 20 3 3" xfId="20507"/>
    <cellStyle name="Calculation 3 20 3 4" xfId="36451"/>
    <cellStyle name="Calculation 3 20 3 5" xfId="43187"/>
    <cellStyle name="Calculation 3 20 3 6" xfId="47054"/>
    <cellStyle name="Calculation 3 20 4" xfId="8850"/>
    <cellStyle name="Calculation 3 20 5" xfId="14962"/>
    <cellStyle name="Calculation 3 20 6" xfId="17114"/>
    <cellStyle name="Calculation 3 20 7" xfId="24868"/>
    <cellStyle name="Calculation 3 20 8" xfId="27326"/>
    <cellStyle name="Calculation 3 20 9" xfId="30199"/>
    <cellStyle name="Calculation 3 21" xfId="2506"/>
    <cellStyle name="Calculation 3 21 10" xfId="38796"/>
    <cellStyle name="Calculation 3 21 11" xfId="45801"/>
    <cellStyle name="Calculation 3 21 12" xfId="47055"/>
    <cellStyle name="Calculation 3 21 13" xfId="54683"/>
    <cellStyle name="Calculation 3 21 14" xfId="57298"/>
    <cellStyle name="Calculation 3 21 2" xfId="6844"/>
    <cellStyle name="Calculation 3 21 2 2" xfId="13071"/>
    <cellStyle name="Calculation 3 21 2 3" xfId="20457"/>
    <cellStyle name="Calculation 3 21 2 4" xfId="36366"/>
    <cellStyle name="Calculation 3 21 2 5" xfId="43102"/>
    <cellStyle name="Calculation 3 21 2 6" xfId="47056"/>
    <cellStyle name="Calculation 3 21 3" xfId="8765"/>
    <cellStyle name="Calculation 3 21 4" xfId="14877"/>
    <cellStyle name="Calculation 3 21 5" xfId="17029"/>
    <cellStyle name="Calculation 3 21 6" xfId="24783"/>
    <cellStyle name="Calculation 3 21 7" xfId="27241"/>
    <cellStyle name="Calculation 3 21 8" xfId="30114"/>
    <cellStyle name="Calculation 3 21 9" xfId="32055"/>
    <cellStyle name="Calculation 3 22" xfId="4935"/>
    <cellStyle name="Calculation 3 22 2" xfId="11174"/>
    <cellStyle name="Calculation 3 22 3" xfId="18104"/>
    <cellStyle name="Calculation 3 22 4" xfId="34464"/>
    <cellStyle name="Calculation 3 22 5" xfId="41205"/>
    <cellStyle name="Calculation 3 22 6" xfId="47057"/>
    <cellStyle name="Calculation 3 23" xfId="7141"/>
    <cellStyle name="Calculation 3 24" xfId="15132"/>
    <cellStyle name="Calculation 3 25" xfId="22891"/>
    <cellStyle name="Calculation 3 26" xfId="25277"/>
    <cellStyle name="Calculation 3 27" xfId="28217"/>
    <cellStyle name="Calculation 3 28" xfId="30397"/>
    <cellStyle name="Calculation 3 29" xfId="37177"/>
    <cellStyle name="Calculation 3 3" xfId="838"/>
    <cellStyle name="Calculation 3 3 10" xfId="15217"/>
    <cellStyle name="Calculation 3 3 11" xfId="23010"/>
    <cellStyle name="Calculation 3 3 12" xfId="25396"/>
    <cellStyle name="Calculation 3 3 13" xfId="28302"/>
    <cellStyle name="Calculation 3 3 14" xfId="30518"/>
    <cellStyle name="Calculation 3 3 15" xfId="37296"/>
    <cellStyle name="Calculation 3 3 16" xfId="43989"/>
    <cellStyle name="Calculation 3 3 17" xfId="47058"/>
    <cellStyle name="Calculation 3 3 18" xfId="52871"/>
    <cellStyle name="Calculation 3 3 19" xfId="55481"/>
    <cellStyle name="Calculation 3 3 2" xfId="1182"/>
    <cellStyle name="Calculation 3 3 2 10" xfId="30777"/>
    <cellStyle name="Calculation 3 3 2 11" xfId="37547"/>
    <cellStyle name="Calculation 3 3 2 12" xfId="44552"/>
    <cellStyle name="Calculation 3 3 2 13" xfId="47059"/>
    <cellStyle name="Calculation 3 3 2 14" xfId="53434"/>
    <cellStyle name="Calculation 3 3 2 15" xfId="56049"/>
    <cellStyle name="Calculation 3 3 2 2" xfId="3448"/>
    <cellStyle name="Calculation 3 3 2 2 2" xfId="9705"/>
    <cellStyle name="Calculation 3 3 2 2 3" xfId="19720"/>
    <cellStyle name="Calculation 3 3 2 2 4" xfId="32995"/>
    <cellStyle name="Calculation 3 3 2 2 5" xfId="39736"/>
    <cellStyle name="Calculation 3 3 2 2 6" xfId="47060"/>
    <cellStyle name="Calculation 3 3 2 3" xfId="5595"/>
    <cellStyle name="Calculation 3 3 2 3 2" xfId="11822"/>
    <cellStyle name="Calculation 3 3 2 3 3" xfId="19314"/>
    <cellStyle name="Calculation 3 3 2 3 4" xfId="35117"/>
    <cellStyle name="Calculation 3 3 2 3 5" xfId="41853"/>
    <cellStyle name="Calculation 3 3 2 3 6" xfId="47061"/>
    <cellStyle name="Calculation 3 3 2 4" xfId="7516"/>
    <cellStyle name="Calculation 3 3 2 5" xfId="13918"/>
    <cellStyle name="Calculation 3 3 2 6" xfId="15780"/>
    <cellStyle name="Calculation 3 3 2 7" xfId="23534"/>
    <cellStyle name="Calculation 3 3 2 8" xfId="25992"/>
    <cellStyle name="Calculation 3 3 2 9" xfId="28865"/>
    <cellStyle name="Calculation 3 3 3" xfId="1617"/>
    <cellStyle name="Calculation 3 3 3 10" xfId="31171"/>
    <cellStyle name="Calculation 3 3 3 11" xfId="37912"/>
    <cellStyle name="Calculation 3 3 3 12" xfId="44917"/>
    <cellStyle name="Calculation 3 3 3 13" xfId="47062"/>
    <cellStyle name="Calculation 3 3 3 14" xfId="53799"/>
    <cellStyle name="Calculation 3 3 3 15" xfId="56414"/>
    <cellStyle name="Calculation 3 3 3 2" xfId="3831"/>
    <cellStyle name="Calculation 3 3 3 2 2" xfId="10070"/>
    <cellStyle name="Calculation 3 3 3 2 3" xfId="17897"/>
    <cellStyle name="Calculation 3 3 3 2 4" xfId="33360"/>
    <cellStyle name="Calculation 3 3 3 2 5" xfId="40101"/>
    <cellStyle name="Calculation 3 3 3 2 6" xfId="47063"/>
    <cellStyle name="Calculation 3 3 3 3" xfId="5960"/>
    <cellStyle name="Calculation 3 3 3 3 2" xfId="12187"/>
    <cellStyle name="Calculation 3 3 3 3 3" xfId="19641"/>
    <cellStyle name="Calculation 3 3 3 3 4" xfId="35482"/>
    <cellStyle name="Calculation 3 3 3 3 5" xfId="42218"/>
    <cellStyle name="Calculation 3 3 3 3 6" xfId="47064"/>
    <cellStyle name="Calculation 3 3 3 4" xfId="7881"/>
    <cellStyle name="Calculation 3 3 3 5" xfId="14283"/>
    <cellStyle name="Calculation 3 3 3 6" xfId="16145"/>
    <cellStyle name="Calculation 3 3 3 7" xfId="23899"/>
    <cellStyle name="Calculation 3 3 3 8" xfId="26357"/>
    <cellStyle name="Calculation 3 3 3 9" xfId="29230"/>
    <cellStyle name="Calculation 3 3 4" xfId="1906"/>
    <cellStyle name="Calculation 3 3 4 10" xfId="38199"/>
    <cellStyle name="Calculation 3 3 4 11" xfId="45204"/>
    <cellStyle name="Calculation 3 3 4 12" xfId="47065"/>
    <cellStyle name="Calculation 3 3 4 13" xfId="54086"/>
    <cellStyle name="Calculation 3 3 4 14" xfId="56701"/>
    <cellStyle name="Calculation 3 3 4 2" xfId="4118"/>
    <cellStyle name="Calculation 3 3 4 2 2" xfId="10357"/>
    <cellStyle name="Calculation 3 3 4 2 3" xfId="19376"/>
    <cellStyle name="Calculation 3 3 4 2 4" xfId="33647"/>
    <cellStyle name="Calculation 3 3 4 2 5" xfId="40388"/>
    <cellStyle name="Calculation 3 3 4 2 6" xfId="47066"/>
    <cellStyle name="Calculation 3 3 4 3" xfId="6247"/>
    <cellStyle name="Calculation 3 3 4 3 2" xfId="12474"/>
    <cellStyle name="Calculation 3 3 4 3 3" xfId="17470"/>
    <cellStyle name="Calculation 3 3 4 3 4" xfId="35769"/>
    <cellStyle name="Calculation 3 3 4 3 5" xfId="42505"/>
    <cellStyle name="Calculation 3 3 4 3 6" xfId="47067"/>
    <cellStyle name="Calculation 3 3 4 4" xfId="8168"/>
    <cellStyle name="Calculation 3 3 4 5" xfId="16432"/>
    <cellStyle name="Calculation 3 3 4 6" xfId="24186"/>
    <cellStyle name="Calculation 3 3 4 7" xfId="26644"/>
    <cellStyle name="Calculation 3 3 4 8" xfId="29517"/>
    <cellStyle name="Calculation 3 3 4 9" xfId="31458"/>
    <cellStyle name="Calculation 3 3 5" xfId="2261"/>
    <cellStyle name="Calculation 3 3 5 10" xfId="31811"/>
    <cellStyle name="Calculation 3 3 5 11" xfId="38552"/>
    <cellStyle name="Calculation 3 3 5 12" xfId="45557"/>
    <cellStyle name="Calculation 3 3 5 13" xfId="47068"/>
    <cellStyle name="Calculation 3 3 5 14" xfId="54439"/>
    <cellStyle name="Calculation 3 3 5 15" xfId="57054"/>
    <cellStyle name="Calculation 3 3 5 2" xfId="4471"/>
    <cellStyle name="Calculation 3 3 5 2 2" xfId="10710"/>
    <cellStyle name="Calculation 3 3 5 2 3" xfId="19214"/>
    <cellStyle name="Calculation 3 3 5 2 4" xfId="34000"/>
    <cellStyle name="Calculation 3 3 5 2 5" xfId="40741"/>
    <cellStyle name="Calculation 3 3 5 2 6" xfId="47069"/>
    <cellStyle name="Calculation 3 3 5 3" xfId="6600"/>
    <cellStyle name="Calculation 3 3 5 3 2" xfId="12827"/>
    <cellStyle name="Calculation 3 3 5 3 3" xfId="20306"/>
    <cellStyle name="Calculation 3 3 5 3 4" xfId="36122"/>
    <cellStyle name="Calculation 3 3 5 3 5" xfId="42858"/>
    <cellStyle name="Calculation 3 3 5 3 6" xfId="47070"/>
    <cellStyle name="Calculation 3 3 5 4" xfId="8521"/>
    <cellStyle name="Calculation 3 3 5 5" xfId="14633"/>
    <cellStyle name="Calculation 3 3 5 6" xfId="16785"/>
    <cellStyle name="Calculation 3 3 5 7" xfId="24539"/>
    <cellStyle name="Calculation 3 3 5 8" xfId="26997"/>
    <cellStyle name="Calculation 3 3 5 9" xfId="29870"/>
    <cellStyle name="Calculation 3 3 6" xfId="3197"/>
    <cellStyle name="Calculation 3 3 6 10" xfId="39485"/>
    <cellStyle name="Calculation 3 3 6 11" xfId="44301"/>
    <cellStyle name="Calculation 3 3 6 12" xfId="47071"/>
    <cellStyle name="Calculation 3 3 6 13" xfId="53183"/>
    <cellStyle name="Calculation 3 3 6 14" xfId="55795"/>
    <cellStyle name="Calculation 3 3 6 2" xfId="5341"/>
    <cellStyle name="Calculation 3 3 6 2 2" xfId="11571"/>
    <cellStyle name="Calculation 3 3 6 2 3" xfId="18431"/>
    <cellStyle name="Calculation 3 3 6 2 4" xfId="34863"/>
    <cellStyle name="Calculation 3 3 6 2 5" xfId="41602"/>
    <cellStyle name="Calculation 3 3 6 2 6" xfId="47072"/>
    <cellStyle name="Calculation 3 3 6 3" xfId="9454"/>
    <cellStyle name="Calculation 3 3 6 4" xfId="13667"/>
    <cellStyle name="Calculation 3 3 6 5" xfId="15529"/>
    <cellStyle name="Calculation 3 3 6 6" xfId="23283"/>
    <cellStyle name="Calculation 3 3 6 7" xfId="25741"/>
    <cellStyle name="Calculation 3 3 6 8" xfId="28614"/>
    <cellStyle name="Calculation 3 3 6 9" xfId="32744"/>
    <cellStyle name="Calculation 3 3 7" xfId="2852"/>
    <cellStyle name="Calculation 3 3 7 2" xfId="9109"/>
    <cellStyle name="Calculation 3 3 7 3" xfId="17616"/>
    <cellStyle name="Calculation 3 3 7 4" xfId="32399"/>
    <cellStyle name="Calculation 3 3 7 5" xfId="39140"/>
    <cellStyle name="Calculation 3 3 7 6" xfId="47073"/>
    <cellStyle name="Calculation 3 3 8" xfId="5020"/>
    <cellStyle name="Calculation 3 3 8 2" xfId="11259"/>
    <cellStyle name="Calculation 3 3 8 3" xfId="17307"/>
    <cellStyle name="Calculation 3 3 8 4" xfId="34549"/>
    <cellStyle name="Calculation 3 3 8 5" xfId="41290"/>
    <cellStyle name="Calculation 3 3 8 6" xfId="47074"/>
    <cellStyle name="Calculation 3 3 9" xfId="7265"/>
    <cellStyle name="Calculation 3 30" xfId="43904"/>
    <cellStyle name="Calculation 3 31" xfId="47004"/>
    <cellStyle name="Calculation 3 32" xfId="52786"/>
    <cellStyle name="Calculation 3 33" xfId="55396"/>
    <cellStyle name="Calculation 3 4" xfId="867"/>
    <cellStyle name="Calculation 3 4 10" xfId="15218"/>
    <cellStyle name="Calculation 3 4 11" xfId="23039"/>
    <cellStyle name="Calculation 3 4 12" xfId="25425"/>
    <cellStyle name="Calculation 3 4 13" xfId="28303"/>
    <cellStyle name="Calculation 3 4 14" xfId="30547"/>
    <cellStyle name="Calculation 3 4 15" xfId="37325"/>
    <cellStyle name="Calculation 3 4 16" xfId="43990"/>
    <cellStyle name="Calculation 3 4 17" xfId="47075"/>
    <cellStyle name="Calculation 3 4 18" xfId="52872"/>
    <cellStyle name="Calculation 3 4 19" xfId="55482"/>
    <cellStyle name="Calculation 3 4 2" xfId="1183"/>
    <cellStyle name="Calculation 3 4 2 10" xfId="30778"/>
    <cellStyle name="Calculation 3 4 2 11" xfId="37548"/>
    <cellStyle name="Calculation 3 4 2 12" xfId="44553"/>
    <cellStyle name="Calculation 3 4 2 13" xfId="47076"/>
    <cellStyle name="Calculation 3 4 2 14" xfId="53435"/>
    <cellStyle name="Calculation 3 4 2 15" xfId="56050"/>
    <cellStyle name="Calculation 3 4 2 2" xfId="3449"/>
    <cellStyle name="Calculation 3 4 2 2 2" xfId="9706"/>
    <cellStyle name="Calculation 3 4 2 2 3" xfId="18860"/>
    <cellStyle name="Calculation 3 4 2 2 4" xfId="32996"/>
    <cellStyle name="Calculation 3 4 2 2 5" xfId="39737"/>
    <cellStyle name="Calculation 3 4 2 2 6" xfId="47077"/>
    <cellStyle name="Calculation 3 4 2 3" xfId="5596"/>
    <cellStyle name="Calculation 3 4 2 3 2" xfId="11823"/>
    <cellStyle name="Calculation 3 4 2 3 3" xfId="18394"/>
    <cellStyle name="Calculation 3 4 2 3 4" xfId="35118"/>
    <cellStyle name="Calculation 3 4 2 3 5" xfId="41854"/>
    <cellStyle name="Calculation 3 4 2 3 6" xfId="47078"/>
    <cellStyle name="Calculation 3 4 2 4" xfId="7517"/>
    <cellStyle name="Calculation 3 4 2 5" xfId="13919"/>
    <cellStyle name="Calculation 3 4 2 6" xfId="15781"/>
    <cellStyle name="Calculation 3 4 2 7" xfId="23535"/>
    <cellStyle name="Calculation 3 4 2 8" xfId="25993"/>
    <cellStyle name="Calculation 3 4 2 9" xfId="28866"/>
    <cellStyle name="Calculation 3 4 3" xfId="1646"/>
    <cellStyle name="Calculation 3 4 3 10" xfId="31200"/>
    <cellStyle name="Calculation 3 4 3 11" xfId="37941"/>
    <cellStyle name="Calculation 3 4 3 12" xfId="44946"/>
    <cellStyle name="Calculation 3 4 3 13" xfId="47079"/>
    <cellStyle name="Calculation 3 4 3 14" xfId="53828"/>
    <cellStyle name="Calculation 3 4 3 15" xfId="56443"/>
    <cellStyle name="Calculation 3 4 3 2" xfId="3860"/>
    <cellStyle name="Calculation 3 4 3 2 2" xfId="10099"/>
    <cellStyle name="Calculation 3 4 3 2 3" xfId="19841"/>
    <cellStyle name="Calculation 3 4 3 2 4" xfId="33389"/>
    <cellStyle name="Calculation 3 4 3 2 5" xfId="40130"/>
    <cellStyle name="Calculation 3 4 3 2 6" xfId="47080"/>
    <cellStyle name="Calculation 3 4 3 3" xfId="5989"/>
    <cellStyle name="Calculation 3 4 3 3 2" xfId="12216"/>
    <cellStyle name="Calculation 3 4 3 3 3" xfId="19061"/>
    <cellStyle name="Calculation 3 4 3 3 4" xfId="35511"/>
    <cellStyle name="Calculation 3 4 3 3 5" xfId="42247"/>
    <cellStyle name="Calculation 3 4 3 3 6" xfId="47081"/>
    <cellStyle name="Calculation 3 4 3 4" xfId="7910"/>
    <cellStyle name="Calculation 3 4 3 5" xfId="14312"/>
    <cellStyle name="Calculation 3 4 3 6" xfId="16174"/>
    <cellStyle name="Calculation 3 4 3 7" xfId="23928"/>
    <cellStyle name="Calculation 3 4 3 8" xfId="26386"/>
    <cellStyle name="Calculation 3 4 3 9" xfId="29259"/>
    <cellStyle name="Calculation 3 4 4" xfId="1907"/>
    <cellStyle name="Calculation 3 4 4 10" xfId="38200"/>
    <cellStyle name="Calculation 3 4 4 11" xfId="45205"/>
    <cellStyle name="Calculation 3 4 4 12" xfId="47082"/>
    <cellStyle name="Calculation 3 4 4 13" xfId="54087"/>
    <cellStyle name="Calculation 3 4 4 14" xfId="56702"/>
    <cellStyle name="Calculation 3 4 4 2" xfId="4119"/>
    <cellStyle name="Calculation 3 4 4 2 2" xfId="10358"/>
    <cellStyle name="Calculation 3 4 4 2 3" xfId="18461"/>
    <cellStyle name="Calculation 3 4 4 2 4" xfId="33648"/>
    <cellStyle name="Calculation 3 4 4 2 5" xfId="40389"/>
    <cellStyle name="Calculation 3 4 4 2 6" xfId="47083"/>
    <cellStyle name="Calculation 3 4 4 3" xfId="6248"/>
    <cellStyle name="Calculation 3 4 4 3 2" xfId="12475"/>
    <cellStyle name="Calculation 3 4 4 3 3" xfId="17469"/>
    <cellStyle name="Calculation 3 4 4 3 4" xfId="35770"/>
    <cellStyle name="Calculation 3 4 4 3 5" xfId="42506"/>
    <cellStyle name="Calculation 3 4 4 3 6" xfId="47084"/>
    <cellStyle name="Calculation 3 4 4 4" xfId="8169"/>
    <cellStyle name="Calculation 3 4 4 5" xfId="16433"/>
    <cellStyle name="Calculation 3 4 4 6" xfId="24187"/>
    <cellStyle name="Calculation 3 4 4 7" xfId="26645"/>
    <cellStyle name="Calculation 3 4 4 8" xfId="29518"/>
    <cellStyle name="Calculation 3 4 4 9" xfId="31459"/>
    <cellStyle name="Calculation 3 4 5" xfId="2387"/>
    <cellStyle name="Calculation 3 4 5 10" xfId="31937"/>
    <cellStyle name="Calculation 3 4 5 11" xfId="38678"/>
    <cellStyle name="Calculation 3 4 5 12" xfId="45683"/>
    <cellStyle name="Calculation 3 4 5 13" xfId="47085"/>
    <cellStyle name="Calculation 3 4 5 14" xfId="54565"/>
    <cellStyle name="Calculation 3 4 5 15" xfId="57180"/>
    <cellStyle name="Calculation 3 4 5 2" xfId="4597"/>
    <cellStyle name="Calculation 3 4 5 2 2" xfId="10836"/>
    <cellStyle name="Calculation 3 4 5 2 3" xfId="20194"/>
    <cellStyle name="Calculation 3 4 5 2 4" xfId="34126"/>
    <cellStyle name="Calculation 3 4 5 2 5" xfId="40867"/>
    <cellStyle name="Calculation 3 4 5 2 6" xfId="47086"/>
    <cellStyle name="Calculation 3 4 5 3" xfId="6726"/>
    <cellStyle name="Calculation 3 4 5 3 2" xfId="12953"/>
    <cellStyle name="Calculation 3 4 5 3 3" xfId="20401"/>
    <cellStyle name="Calculation 3 4 5 3 4" xfId="36248"/>
    <cellStyle name="Calculation 3 4 5 3 5" xfId="42984"/>
    <cellStyle name="Calculation 3 4 5 3 6" xfId="47087"/>
    <cellStyle name="Calculation 3 4 5 4" xfId="8647"/>
    <cellStyle name="Calculation 3 4 5 5" xfId="14759"/>
    <cellStyle name="Calculation 3 4 5 6" xfId="16911"/>
    <cellStyle name="Calculation 3 4 5 7" xfId="24665"/>
    <cellStyle name="Calculation 3 4 5 8" xfId="27123"/>
    <cellStyle name="Calculation 3 4 5 9" xfId="29996"/>
    <cellStyle name="Calculation 3 4 6" xfId="3226"/>
    <cellStyle name="Calculation 3 4 6 10" xfId="39514"/>
    <cellStyle name="Calculation 3 4 6 11" xfId="44330"/>
    <cellStyle name="Calculation 3 4 6 12" xfId="47088"/>
    <cellStyle name="Calculation 3 4 6 13" xfId="53212"/>
    <cellStyle name="Calculation 3 4 6 14" xfId="55824"/>
    <cellStyle name="Calculation 3 4 6 2" xfId="5370"/>
    <cellStyle name="Calculation 3 4 6 2 2" xfId="11600"/>
    <cellStyle name="Calculation 3 4 6 2 3" xfId="18747"/>
    <cellStyle name="Calculation 3 4 6 2 4" xfId="34892"/>
    <cellStyle name="Calculation 3 4 6 2 5" xfId="41631"/>
    <cellStyle name="Calculation 3 4 6 2 6" xfId="47089"/>
    <cellStyle name="Calculation 3 4 6 3" xfId="9483"/>
    <cellStyle name="Calculation 3 4 6 4" xfId="13696"/>
    <cellStyle name="Calculation 3 4 6 5" xfId="15558"/>
    <cellStyle name="Calculation 3 4 6 6" xfId="23312"/>
    <cellStyle name="Calculation 3 4 6 7" xfId="25770"/>
    <cellStyle name="Calculation 3 4 6 8" xfId="28643"/>
    <cellStyle name="Calculation 3 4 6 9" xfId="32773"/>
    <cellStyle name="Calculation 3 4 7" xfId="2881"/>
    <cellStyle name="Calculation 3 4 7 2" xfId="9138"/>
    <cellStyle name="Calculation 3 4 7 3" xfId="17956"/>
    <cellStyle name="Calculation 3 4 7 4" xfId="32428"/>
    <cellStyle name="Calculation 3 4 7 5" xfId="39169"/>
    <cellStyle name="Calculation 3 4 7 6" xfId="47090"/>
    <cellStyle name="Calculation 3 4 8" xfId="5021"/>
    <cellStyle name="Calculation 3 4 8 2" xfId="11260"/>
    <cellStyle name="Calculation 3 4 8 3" xfId="17867"/>
    <cellStyle name="Calculation 3 4 8 4" xfId="34550"/>
    <cellStyle name="Calculation 3 4 8 5" xfId="41291"/>
    <cellStyle name="Calculation 3 4 8 6" xfId="47091"/>
    <cellStyle name="Calculation 3 4 9" xfId="7294"/>
    <cellStyle name="Calculation 3 5" xfId="861"/>
    <cellStyle name="Calculation 3 5 10" xfId="15219"/>
    <cellStyle name="Calculation 3 5 11" xfId="23033"/>
    <cellStyle name="Calculation 3 5 12" xfId="25419"/>
    <cellStyle name="Calculation 3 5 13" xfId="28304"/>
    <cellStyle name="Calculation 3 5 14" xfId="30541"/>
    <cellStyle name="Calculation 3 5 15" xfId="37319"/>
    <cellStyle name="Calculation 3 5 16" xfId="43991"/>
    <cellStyle name="Calculation 3 5 17" xfId="47092"/>
    <cellStyle name="Calculation 3 5 18" xfId="52873"/>
    <cellStyle name="Calculation 3 5 19" xfId="55483"/>
    <cellStyle name="Calculation 3 5 2" xfId="1184"/>
    <cellStyle name="Calculation 3 5 2 10" xfId="30779"/>
    <cellStyle name="Calculation 3 5 2 11" xfId="37549"/>
    <cellStyle name="Calculation 3 5 2 12" xfId="44554"/>
    <cellStyle name="Calculation 3 5 2 13" xfId="47093"/>
    <cellStyle name="Calculation 3 5 2 14" xfId="53436"/>
    <cellStyle name="Calculation 3 5 2 15" xfId="56051"/>
    <cellStyle name="Calculation 3 5 2 2" xfId="3450"/>
    <cellStyle name="Calculation 3 5 2 2 2" xfId="9707"/>
    <cellStyle name="Calculation 3 5 2 2 3" xfId="17906"/>
    <cellStyle name="Calculation 3 5 2 2 4" xfId="32997"/>
    <cellStyle name="Calculation 3 5 2 2 5" xfId="39738"/>
    <cellStyle name="Calculation 3 5 2 2 6" xfId="47094"/>
    <cellStyle name="Calculation 3 5 2 3" xfId="5597"/>
    <cellStyle name="Calculation 3 5 2 3 2" xfId="11824"/>
    <cellStyle name="Calculation 3 5 2 3 3" xfId="19608"/>
    <cellStyle name="Calculation 3 5 2 3 4" xfId="35119"/>
    <cellStyle name="Calculation 3 5 2 3 5" xfId="41855"/>
    <cellStyle name="Calculation 3 5 2 3 6" xfId="47095"/>
    <cellStyle name="Calculation 3 5 2 4" xfId="7518"/>
    <cellStyle name="Calculation 3 5 2 5" xfId="13920"/>
    <cellStyle name="Calculation 3 5 2 6" xfId="15782"/>
    <cellStyle name="Calculation 3 5 2 7" xfId="23536"/>
    <cellStyle name="Calculation 3 5 2 8" xfId="25994"/>
    <cellStyle name="Calculation 3 5 2 9" xfId="28867"/>
    <cellStyle name="Calculation 3 5 3" xfId="1640"/>
    <cellStyle name="Calculation 3 5 3 10" xfId="31194"/>
    <cellStyle name="Calculation 3 5 3 11" xfId="37935"/>
    <cellStyle name="Calculation 3 5 3 12" xfId="44940"/>
    <cellStyle name="Calculation 3 5 3 13" xfId="47096"/>
    <cellStyle name="Calculation 3 5 3 14" xfId="53822"/>
    <cellStyle name="Calculation 3 5 3 15" xfId="56437"/>
    <cellStyle name="Calculation 3 5 3 2" xfId="3854"/>
    <cellStyle name="Calculation 3 5 3 2 2" xfId="10093"/>
    <cellStyle name="Calculation 3 5 3 2 3" xfId="20019"/>
    <cellStyle name="Calculation 3 5 3 2 4" xfId="33383"/>
    <cellStyle name="Calculation 3 5 3 2 5" xfId="40124"/>
    <cellStyle name="Calculation 3 5 3 2 6" xfId="47097"/>
    <cellStyle name="Calculation 3 5 3 3" xfId="5983"/>
    <cellStyle name="Calculation 3 5 3 3 2" xfId="12210"/>
    <cellStyle name="Calculation 3 5 3 3 3" xfId="19561"/>
    <cellStyle name="Calculation 3 5 3 3 4" xfId="35505"/>
    <cellStyle name="Calculation 3 5 3 3 5" xfId="42241"/>
    <cellStyle name="Calculation 3 5 3 3 6" xfId="47098"/>
    <cellStyle name="Calculation 3 5 3 4" xfId="7904"/>
    <cellStyle name="Calculation 3 5 3 5" xfId="14306"/>
    <cellStyle name="Calculation 3 5 3 6" xfId="16168"/>
    <cellStyle name="Calculation 3 5 3 7" xfId="23922"/>
    <cellStyle name="Calculation 3 5 3 8" xfId="26380"/>
    <cellStyle name="Calculation 3 5 3 9" xfId="29253"/>
    <cellStyle name="Calculation 3 5 4" xfId="1908"/>
    <cellStyle name="Calculation 3 5 4 10" xfId="38201"/>
    <cellStyle name="Calculation 3 5 4 11" xfId="45206"/>
    <cellStyle name="Calculation 3 5 4 12" xfId="47099"/>
    <cellStyle name="Calculation 3 5 4 13" xfId="54088"/>
    <cellStyle name="Calculation 3 5 4 14" xfId="56703"/>
    <cellStyle name="Calculation 3 5 4 2" xfId="4120"/>
    <cellStyle name="Calculation 3 5 4 2 2" xfId="10359"/>
    <cellStyle name="Calculation 3 5 4 2 3" xfId="20167"/>
    <cellStyle name="Calculation 3 5 4 2 4" xfId="33649"/>
    <cellStyle name="Calculation 3 5 4 2 5" xfId="40390"/>
    <cellStyle name="Calculation 3 5 4 2 6" xfId="47100"/>
    <cellStyle name="Calculation 3 5 4 3" xfId="6249"/>
    <cellStyle name="Calculation 3 5 4 3 2" xfId="12476"/>
    <cellStyle name="Calculation 3 5 4 3 3" xfId="17468"/>
    <cellStyle name="Calculation 3 5 4 3 4" xfId="35771"/>
    <cellStyle name="Calculation 3 5 4 3 5" xfId="42507"/>
    <cellStyle name="Calculation 3 5 4 3 6" xfId="47101"/>
    <cellStyle name="Calculation 3 5 4 4" xfId="8170"/>
    <cellStyle name="Calculation 3 5 4 5" xfId="16434"/>
    <cellStyle name="Calculation 3 5 4 6" xfId="24188"/>
    <cellStyle name="Calculation 3 5 4 7" xfId="26646"/>
    <cellStyle name="Calculation 3 5 4 8" xfId="29519"/>
    <cellStyle name="Calculation 3 5 4 9" xfId="31460"/>
    <cellStyle name="Calculation 3 5 5" xfId="2239"/>
    <cellStyle name="Calculation 3 5 5 10" xfId="31789"/>
    <cellStyle name="Calculation 3 5 5 11" xfId="38530"/>
    <cellStyle name="Calculation 3 5 5 12" xfId="45535"/>
    <cellStyle name="Calculation 3 5 5 13" xfId="47102"/>
    <cellStyle name="Calculation 3 5 5 14" xfId="54417"/>
    <cellStyle name="Calculation 3 5 5 15" xfId="57032"/>
    <cellStyle name="Calculation 3 5 5 2" xfId="4449"/>
    <cellStyle name="Calculation 3 5 5 2 2" xfId="10688"/>
    <cellStyle name="Calculation 3 5 5 2 3" xfId="18179"/>
    <cellStyle name="Calculation 3 5 5 2 4" xfId="33978"/>
    <cellStyle name="Calculation 3 5 5 2 5" xfId="40719"/>
    <cellStyle name="Calculation 3 5 5 2 6" xfId="47103"/>
    <cellStyle name="Calculation 3 5 5 3" xfId="6578"/>
    <cellStyle name="Calculation 3 5 5 3 2" xfId="12805"/>
    <cellStyle name="Calculation 3 5 5 3 3" xfId="20288"/>
    <cellStyle name="Calculation 3 5 5 3 4" xfId="36100"/>
    <cellStyle name="Calculation 3 5 5 3 5" xfId="42836"/>
    <cellStyle name="Calculation 3 5 5 3 6" xfId="47104"/>
    <cellStyle name="Calculation 3 5 5 4" xfId="8499"/>
    <cellStyle name="Calculation 3 5 5 5" xfId="14611"/>
    <cellStyle name="Calculation 3 5 5 6" xfId="16763"/>
    <cellStyle name="Calculation 3 5 5 7" xfId="24517"/>
    <cellStyle name="Calculation 3 5 5 8" xfId="26975"/>
    <cellStyle name="Calculation 3 5 5 9" xfId="29848"/>
    <cellStyle name="Calculation 3 5 6" xfId="3220"/>
    <cellStyle name="Calculation 3 5 6 10" xfId="39508"/>
    <cellStyle name="Calculation 3 5 6 11" xfId="44324"/>
    <cellStyle name="Calculation 3 5 6 12" xfId="47105"/>
    <cellStyle name="Calculation 3 5 6 13" xfId="53206"/>
    <cellStyle name="Calculation 3 5 6 14" xfId="55818"/>
    <cellStyle name="Calculation 3 5 6 2" xfId="5364"/>
    <cellStyle name="Calculation 3 5 6 2 2" xfId="11594"/>
    <cellStyle name="Calculation 3 5 6 2 3" xfId="18901"/>
    <cellStyle name="Calculation 3 5 6 2 4" xfId="34886"/>
    <cellStyle name="Calculation 3 5 6 2 5" xfId="41625"/>
    <cellStyle name="Calculation 3 5 6 2 6" xfId="47106"/>
    <cellStyle name="Calculation 3 5 6 3" xfId="9477"/>
    <cellStyle name="Calculation 3 5 6 4" xfId="13690"/>
    <cellStyle name="Calculation 3 5 6 5" xfId="15552"/>
    <cellStyle name="Calculation 3 5 6 6" xfId="23306"/>
    <cellStyle name="Calculation 3 5 6 7" xfId="25764"/>
    <cellStyle name="Calculation 3 5 6 8" xfId="28637"/>
    <cellStyle name="Calculation 3 5 6 9" xfId="32767"/>
    <cellStyle name="Calculation 3 5 7" xfId="2875"/>
    <cellStyle name="Calculation 3 5 7 2" xfId="9132"/>
    <cellStyle name="Calculation 3 5 7 3" xfId="18215"/>
    <cellStyle name="Calculation 3 5 7 4" xfId="32422"/>
    <cellStyle name="Calculation 3 5 7 5" xfId="39163"/>
    <cellStyle name="Calculation 3 5 7 6" xfId="47107"/>
    <cellStyle name="Calculation 3 5 8" xfId="5022"/>
    <cellStyle name="Calculation 3 5 8 2" xfId="11261"/>
    <cellStyle name="Calculation 3 5 8 3" xfId="17533"/>
    <cellStyle name="Calculation 3 5 8 4" xfId="34551"/>
    <cellStyle name="Calculation 3 5 8 5" xfId="41292"/>
    <cellStyle name="Calculation 3 5 8 6" xfId="47108"/>
    <cellStyle name="Calculation 3 5 9" xfId="7288"/>
    <cellStyle name="Calculation 3 6" xfId="874"/>
    <cellStyle name="Calculation 3 6 10" xfId="15220"/>
    <cellStyle name="Calculation 3 6 11" xfId="23046"/>
    <cellStyle name="Calculation 3 6 12" xfId="25432"/>
    <cellStyle name="Calculation 3 6 13" xfId="28305"/>
    <cellStyle name="Calculation 3 6 14" xfId="30554"/>
    <cellStyle name="Calculation 3 6 15" xfId="37332"/>
    <cellStyle name="Calculation 3 6 16" xfId="43992"/>
    <cellStyle name="Calculation 3 6 17" xfId="47109"/>
    <cellStyle name="Calculation 3 6 18" xfId="52874"/>
    <cellStyle name="Calculation 3 6 19" xfId="55484"/>
    <cellStyle name="Calculation 3 6 2" xfId="1185"/>
    <cellStyle name="Calculation 3 6 2 10" xfId="30780"/>
    <cellStyle name="Calculation 3 6 2 11" xfId="37550"/>
    <cellStyle name="Calculation 3 6 2 12" xfId="44555"/>
    <cellStyle name="Calculation 3 6 2 13" xfId="47110"/>
    <cellStyle name="Calculation 3 6 2 14" xfId="53437"/>
    <cellStyle name="Calculation 3 6 2 15" xfId="56052"/>
    <cellStyle name="Calculation 3 6 2 2" xfId="3451"/>
    <cellStyle name="Calculation 3 6 2 2 2" xfId="9708"/>
    <cellStyle name="Calculation 3 6 2 2 3" xfId="17674"/>
    <cellStyle name="Calculation 3 6 2 2 4" xfId="32998"/>
    <cellStyle name="Calculation 3 6 2 2 5" xfId="39739"/>
    <cellStyle name="Calculation 3 6 2 2 6" xfId="47111"/>
    <cellStyle name="Calculation 3 6 2 3" xfId="5598"/>
    <cellStyle name="Calculation 3 6 2 3 2" xfId="11825"/>
    <cellStyle name="Calculation 3 6 2 3 3" xfId="18751"/>
    <cellStyle name="Calculation 3 6 2 3 4" xfId="35120"/>
    <cellStyle name="Calculation 3 6 2 3 5" xfId="41856"/>
    <cellStyle name="Calculation 3 6 2 3 6" xfId="47112"/>
    <cellStyle name="Calculation 3 6 2 4" xfId="7519"/>
    <cellStyle name="Calculation 3 6 2 5" xfId="13921"/>
    <cellStyle name="Calculation 3 6 2 6" xfId="15783"/>
    <cellStyle name="Calculation 3 6 2 7" xfId="23537"/>
    <cellStyle name="Calculation 3 6 2 8" xfId="25995"/>
    <cellStyle name="Calculation 3 6 2 9" xfId="28868"/>
    <cellStyle name="Calculation 3 6 3" xfId="1653"/>
    <cellStyle name="Calculation 3 6 3 10" xfId="31207"/>
    <cellStyle name="Calculation 3 6 3 11" xfId="37948"/>
    <cellStyle name="Calculation 3 6 3 12" xfId="44953"/>
    <cellStyle name="Calculation 3 6 3 13" xfId="47113"/>
    <cellStyle name="Calculation 3 6 3 14" xfId="53835"/>
    <cellStyle name="Calculation 3 6 3 15" xfId="56450"/>
    <cellStyle name="Calculation 3 6 3 2" xfId="3867"/>
    <cellStyle name="Calculation 3 6 3 2 2" xfId="10106"/>
    <cellStyle name="Calculation 3 6 3 2 3" xfId="19490"/>
    <cellStyle name="Calculation 3 6 3 2 4" xfId="33396"/>
    <cellStyle name="Calculation 3 6 3 2 5" xfId="40137"/>
    <cellStyle name="Calculation 3 6 3 2 6" xfId="47114"/>
    <cellStyle name="Calculation 3 6 3 3" xfId="5996"/>
    <cellStyle name="Calculation 3 6 3 3 2" xfId="12223"/>
    <cellStyle name="Calculation 3 6 3 3 3" xfId="17835"/>
    <cellStyle name="Calculation 3 6 3 3 4" xfId="35518"/>
    <cellStyle name="Calculation 3 6 3 3 5" xfId="42254"/>
    <cellStyle name="Calculation 3 6 3 3 6" xfId="47115"/>
    <cellStyle name="Calculation 3 6 3 4" xfId="7917"/>
    <cellStyle name="Calculation 3 6 3 5" xfId="14319"/>
    <cellStyle name="Calculation 3 6 3 6" xfId="16181"/>
    <cellStyle name="Calculation 3 6 3 7" xfId="23935"/>
    <cellStyle name="Calculation 3 6 3 8" xfId="26393"/>
    <cellStyle name="Calculation 3 6 3 9" xfId="29266"/>
    <cellStyle name="Calculation 3 6 4" xfId="1909"/>
    <cellStyle name="Calculation 3 6 4 10" xfId="38202"/>
    <cellStyle name="Calculation 3 6 4 11" xfId="45207"/>
    <cellStyle name="Calculation 3 6 4 12" xfId="47116"/>
    <cellStyle name="Calculation 3 6 4 13" xfId="54089"/>
    <cellStyle name="Calculation 3 6 4 14" xfId="56704"/>
    <cellStyle name="Calculation 3 6 4 2" xfId="4121"/>
    <cellStyle name="Calculation 3 6 4 2 2" xfId="10360"/>
    <cellStyle name="Calculation 3 6 4 2 3" xfId="19306"/>
    <cellStyle name="Calculation 3 6 4 2 4" xfId="33650"/>
    <cellStyle name="Calculation 3 6 4 2 5" xfId="40391"/>
    <cellStyle name="Calculation 3 6 4 2 6" xfId="47117"/>
    <cellStyle name="Calculation 3 6 4 3" xfId="6250"/>
    <cellStyle name="Calculation 3 6 4 3 2" xfId="12477"/>
    <cellStyle name="Calculation 3 6 4 3 3" xfId="17467"/>
    <cellStyle name="Calculation 3 6 4 3 4" xfId="35772"/>
    <cellStyle name="Calculation 3 6 4 3 5" xfId="42508"/>
    <cellStyle name="Calculation 3 6 4 3 6" xfId="47118"/>
    <cellStyle name="Calculation 3 6 4 4" xfId="8171"/>
    <cellStyle name="Calculation 3 6 4 5" xfId="16435"/>
    <cellStyle name="Calculation 3 6 4 6" xfId="24189"/>
    <cellStyle name="Calculation 3 6 4 7" xfId="26647"/>
    <cellStyle name="Calculation 3 6 4 8" xfId="29520"/>
    <cellStyle name="Calculation 3 6 4 9" xfId="31461"/>
    <cellStyle name="Calculation 3 6 5" xfId="2233"/>
    <cellStyle name="Calculation 3 6 5 10" xfId="31783"/>
    <cellStyle name="Calculation 3 6 5 11" xfId="38524"/>
    <cellStyle name="Calculation 3 6 5 12" xfId="45529"/>
    <cellStyle name="Calculation 3 6 5 13" xfId="47119"/>
    <cellStyle name="Calculation 3 6 5 14" xfId="54411"/>
    <cellStyle name="Calculation 3 6 5 15" xfId="57026"/>
    <cellStyle name="Calculation 3 6 5 2" xfId="4443"/>
    <cellStyle name="Calculation 3 6 5 2 2" xfId="10682"/>
    <cellStyle name="Calculation 3 6 5 2 3" xfId="18710"/>
    <cellStyle name="Calculation 3 6 5 2 4" xfId="33972"/>
    <cellStyle name="Calculation 3 6 5 2 5" xfId="40713"/>
    <cellStyle name="Calculation 3 6 5 2 6" xfId="47120"/>
    <cellStyle name="Calculation 3 6 5 3" xfId="6572"/>
    <cellStyle name="Calculation 3 6 5 3 2" xfId="12799"/>
    <cellStyle name="Calculation 3 6 5 3 3" xfId="20286"/>
    <cellStyle name="Calculation 3 6 5 3 4" xfId="36094"/>
    <cellStyle name="Calculation 3 6 5 3 5" xfId="42830"/>
    <cellStyle name="Calculation 3 6 5 3 6" xfId="47121"/>
    <cellStyle name="Calculation 3 6 5 4" xfId="8493"/>
    <cellStyle name="Calculation 3 6 5 5" xfId="14605"/>
    <cellStyle name="Calculation 3 6 5 6" xfId="16757"/>
    <cellStyle name="Calculation 3 6 5 7" xfId="24511"/>
    <cellStyle name="Calculation 3 6 5 8" xfId="26969"/>
    <cellStyle name="Calculation 3 6 5 9" xfId="29842"/>
    <cellStyle name="Calculation 3 6 6" xfId="3233"/>
    <cellStyle name="Calculation 3 6 6 10" xfId="39521"/>
    <cellStyle name="Calculation 3 6 6 11" xfId="44337"/>
    <cellStyle name="Calculation 3 6 6 12" xfId="47122"/>
    <cellStyle name="Calculation 3 6 6 13" xfId="53219"/>
    <cellStyle name="Calculation 3 6 6 14" xfId="55831"/>
    <cellStyle name="Calculation 3 6 6 2" xfId="5377"/>
    <cellStyle name="Calculation 3 6 6 2 2" xfId="11607"/>
    <cellStyle name="Calculation 3 6 6 2 3" xfId="19848"/>
    <cellStyle name="Calculation 3 6 6 2 4" xfId="34899"/>
    <cellStyle name="Calculation 3 6 6 2 5" xfId="41638"/>
    <cellStyle name="Calculation 3 6 6 2 6" xfId="47123"/>
    <cellStyle name="Calculation 3 6 6 3" xfId="9490"/>
    <cellStyle name="Calculation 3 6 6 4" xfId="13703"/>
    <cellStyle name="Calculation 3 6 6 5" xfId="15565"/>
    <cellStyle name="Calculation 3 6 6 6" xfId="23319"/>
    <cellStyle name="Calculation 3 6 6 7" xfId="25777"/>
    <cellStyle name="Calculation 3 6 6 8" xfId="28650"/>
    <cellStyle name="Calculation 3 6 6 9" xfId="32780"/>
    <cellStyle name="Calculation 3 6 7" xfId="2888"/>
    <cellStyle name="Calculation 3 6 7 2" xfId="9145"/>
    <cellStyle name="Calculation 3 6 7 3" xfId="18570"/>
    <cellStyle name="Calculation 3 6 7 4" xfId="32435"/>
    <cellStyle name="Calculation 3 6 7 5" xfId="39176"/>
    <cellStyle name="Calculation 3 6 7 6" xfId="47124"/>
    <cellStyle name="Calculation 3 6 8" xfId="5023"/>
    <cellStyle name="Calculation 3 6 8 2" xfId="11262"/>
    <cellStyle name="Calculation 3 6 8 3" xfId="17532"/>
    <cellStyle name="Calculation 3 6 8 4" xfId="34552"/>
    <cellStyle name="Calculation 3 6 8 5" xfId="41293"/>
    <cellStyle name="Calculation 3 6 8 6" xfId="47125"/>
    <cellStyle name="Calculation 3 6 9" xfId="7301"/>
    <cellStyle name="Calculation 3 7" xfId="837"/>
    <cellStyle name="Calculation 3 7 10" xfId="15221"/>
    <cellStyle name="Calculation 3 7 11" xfId="23009"/>
    <cellStyle name="Calculation 3 7 12" xfId="25395"/>
    <cellStyle name="Calculation 3 7 13" xfId="28306"/>
    <cellStyle name="Calculation 3 7 14" xfId="30517"/>
    <cellStyle name="Calculation 3 7 15" xfId="37295"/>
    <cellStyle name="Calculation 3 7 16" xfId="43993"/>
    <cellStyle name="Calculation 3 7 17" xfId="47126"/>
    <cellStyle name="Calculation 3 7 18" xfId="52875"/>
    <cellStyle name="Calculation 3 7 19" xfId="55485"/>
    <cellStyle name="Calculation 3 7 2" xfId="1186"/>
    <cellStyle name="Calculation 3 7 2 10" xfId="30781"/>
    <cellStyle name="Calculation 3 7 2 11" xfId="37551"/>
    <cellStyle name="Calculation 3 7 2 12" xfId="44556"/>
    <cellStyle name="Calculation 3 7 2 13" xfId="47127"/>
    <cellStyle name="Calculation 3 7 2 14" xfId="53438"/>
    <cellStyle name="Calculation 3 7 2 15" xfId="56053"/>
    <cellStyle name="Calculation 3 7 2 2" xfId="3452"/>
    <cellStyle name="Calculation 3 7 2 2 2" xfId="9709"/>
    <cellStyle name="Calculation 3 7 2 2 3" xfId="19503"/>
    <cellStyle name="Calculation 3 7 2 2 4" xfId="32999"/>
    <cellStyle name="Calculation 3 7 2 2 5" xfId="39740"/>
    <cellStyle name="Calculation 3 7 2 2 6" xfId="47128"/>
    <cellStyle name="Calculation 3 7 2 3" xfId="5599"/>
    <cellStyle name="Calculation 3 7 2 3 2" xfId="11826"/>
    <cellStyle name="Calculation 3 7 2 3 3" xfId="17766"/>
    <cellStyle name="Calculation 3 7 2 3 4" xfId="35121"/>
    <cellStyle name="Calculation 3 7 2 3 5" xfId="41857"/>
    <cellStyle name="Calculation 3 7 2 3 6" xfId="47129"/>
    <cellStyle name="Calculation 3 7 2 4" xfId="7520"/>
    <cellStyle name="Calculation 3 7 2 5" xfId="13922"/>
    <cellStyle name="Calculation 3 7 2 6" xfId="15784"/>
    <cellStyle name="Calculation 3 7 2 7" xfId="23538"/>
    <cellStyle name="Calculation 3 7 2 8" xfId="25996"/>
    <cellStyle name="Calculation 3 7 2 9" xfId="28869"/>
    <cellStyle name="Calculation 3 7 3" xfId="1616"/>
    <cellStyle name="Calculation 3 7 3 10" xfId="31170"/>
    <cellStyle name="Calculation 3 7 3 11" xfId="37911"/>
    <cellStyle name="Calculation 3 7 3 12" xfId="44916"/>
    <cellStyle name="Calculation 3 7 3 13" xfId="47130"/>
    <cellStyle name="Calculation 3 7 3 14" xfId="53798"/>
    <cellStyle name="Calculation 3 7 3 15" xfId="56413"/>
    <cellStyle name="Calculation 3 7 3 2" xfId="3830"/>
    <cellStyle name="Calculation 3 7 3 2 2" xfId="10069"/>
    <cellStyle name="Calculation 3 7 3 2 3" xfId="18850"/>
    <cellStyle name="Calculation 3 7 3 2 4" xfId="33359"/>
    <cellStyle name="Calculation 3 7 3 2 5" xfId="40100"/>
    <cellStyle name="Calculation 3 7 3 2 6" xfId="47131"/>
    <cellStyle name="Calculation 3 7 3 3" xfId="5959"/>
    <cellStyle name="Calculation 3 7 3 3 2" xfId="12186"/>
    <cellStyle name="Calculation 3 7 3 3 3" xfId="17999"/>
    <cellStyle name="Calculation 3 7 3 3 4" xfId="35481"/>
    <cellStyle name="Calculation 3 7 3 3 5" xfId="42217"/>
    <cellStyle name="Calculation 3 7 3 3 6" xfId="47132"/>
    <cellStyle name="Calculation 3 7 3 4" xfId="7880"/>
    <cellStyle name="Calculation 3 7 3 5" xfId="14282"/>
    <cellStyle name="Calculation 3 7 3 6" xfId="16144"/>
    <cellStyle name="Calculation 3 7 3 7" xfId="23898"/>
    <cellStyle name="Calculation 3 7 3 8" xfId="26356"/>
    <cellStyle name="Calculation 3 7 3 9" xfId="29229"/>
    <cellStyle name="Calculation 3 7 4" xfId="1910"/>
    <cellStyle name="Calculation 3 7 4 10" xfId="38203"/>
    <cellStyle name="Calculation 3 7 4 11" xfId="45208"/>
    <cellStyle name="Calculation 3 7 4 12" xfId="47133"/>
    <cellStyle name="Calculation 3 7 4 13" xfId="54090"/>
    <cellStyle name="Calculation 3 7 4 14" xfId="56705"/>
    <cellStyle name="Calculation 3 7 4 2" xfId="4122"/>
    <cellStyle name="Calculation 3 7 4 2 2" xfId="10361"/>
    <cellStyle name="Calculation 3 7 4 2 3" xfId="18380"/>
    <cellStyle name="Calculation 3 7 4 2 4" xfId="33651"/>
    <cellStyle name="Calculation 3 7 4 2 5" xfId="40392"/>
    <cellStyle name="Calculation 3 7 4 2 6" xfId="47134"/>
    <cellStyle name="Calculation 3 7 4 3" xfId="6251"/>
    <cellStyle name="Calculation 3 7 4 3 2" xfId="12478"/>
    <cellStyle name="Calculation 3 7 4 3 3" xfId="17466"/>
    <cellStyle name="Calculation 3 7 4 3 4" xfId="35773"/>
    <cellStyle name="Calculation 3 7 4 3 5" xfId="42509"/>
    <cellStyle name="Calculation 3 7 4 3 6" xfId="47135"/>
    <cellStyle name="Calculation 3 7 4 4" xfId="8172"/>
    <cellStyle name="Calculation 3 7 4 5" xfId="16436"/>
    <cellStyle name="Calculation 3 7 4 6" xfId="24190"/>
    <cellStyle name="Calculation 3 7 4 7" xfId="26648"/>
    <cellStyle name="Calculation 3 7 4 8" xfId="29521"/>
    <cellStyle name="Calculation 3 7 4 9" xfId="31462"/>
    <cellStyle name="Calculation 3 7 5" xfId="2262"/>
    <cellStyle name="Calculation 3 7 5 10" xfId="31812"/>
    <cellStyle name="Calculation 3 7 5 11" xfId="38553"/>
    <cellStyle name="Calculation 3 7 5 12" xfId="45558"/>
    <cellStyle name="Calculation 3 7 5 13" xfId="47136"/>
    <cellStyle name="Calculation 3 7 5 14" xfId="54440"/>
    <cellStyle name="Calculation 3 7 5 15" xfId="57055"/>
    <cellStyle name="Calculation 3 7 5 2" xfId="4472"/>
    <cellStyle name="Calculation 3 7 5 2 2" xfId="10711"/>
    <cellStyle name="Calculation 3 7 5 2 3" xfId="18286"/>
    <cellStyle name="Calculation 3 7 5 2 4" xfId="34001"/>
    <cellStyle name="Calculation 3 7 5 2 5" xfId="40742"/>
    <cellStyle name="Calculation 3 7 5 2 6" xfId="47137"/>
    <cellStyle name="Calculation 3 7 5 3" xfId="6601"/>
    <cellStyle name="Calculation 3 7 5 3 2" xfId="12828"/>
    <cellStyle name="Calculation 3 7 5 3 3" xfId="20307"/>
    <cellStyle name="Calculation 3 7 5 3 4" xfId="36123"/>
    <cellStyle name="Calculation 3 7 5 3 5" xfId="42859"/>
    <cellStyle name="Calculation 3 7 5 3 6" xfId="47138"/>
    <cellStyle name="Calculation 3 7 5 4" xfId="8522"/>
    <cellStyle name="Calculation 3 7 5 5" xfId="14634"/>
    <cellStyle name="Calculation 3 7 5 6" xfId="16786"/>
    <cellStyle name="Calculation 3 7 5 7" xfId="24540"/>
    <cellStyle name="Calculation 3 7 5 8" xfId="26998"/>
    <cellStyle name="Calculation 3 7 5 9" xfId="29871"/>
    <cellStyle name="Calculation 3 7 6" xfId="3196"/>
    <cellStyle name="Calculation 3 7 6 10" xfId="39484"/>
    <cellStyle name="Calculation 3 7 6 11" xfId="44300"/>
    <cellStyle name="Calculation 3 7 6 12" xfId="47139"/>
    <cellStyle name="Calculation 3 7 6 13" xfId="53182"/>
    <cellStyle name="Calculation 3 7 6 14" xfId="55794"/>
    <cellStyle name="Calculation 3 7 6 2" xfId="5340"/>
    <cellStyle name="Calculation 3 7 6 2 2" xfId="11570"/>
    <cellStyle name="Calculation 3 7 6 2 3" xfId="19347"/>
    <cellStyle name="Calculation 3 7 6 2 4" xfId="34862"/>
    <cellStyle name="Calculation 3 7 6 2 5" xfId="41601"/>
    <cellStyle name="Calculation 3 7 6 2 6" xfId="47140"/>
    <cellStyle name="Calculation 3 7 6 3" xfId="9453"/>
    <cellStyle name="Calculation 3 7 6 4" xfId="13666"/>
    <cellStyle name="Calculation 3 7 6 5" xfId="15528"/>
    <cellStyle name="Calculation 3 7 6 6" xfId="23282"/>
    <cellStyle name="Calculation 3 7 6 7" xfId="25740"/>
    <cellStyle name="Calculation 3 7 6 8" xfId="28613"/>
    <cellStyle name="Calculation 3 7 6 9" xfId="32743"/>
    <cellStyle name="Calculation 3 7 7" xfId="2851"/>
    <cellStyle name="Calculation 3 7 7 2" xfId="9108"/>
    <cellStyle name="Calculation 3 7 7 3" xfId="17617"/>
    <cellStyle name="Calculation 3 7 7 4" xfId="32398"/>
    <cellStyle name="Calculation 3 7 7 5" xfId="39139"/>
    <cellStyle name="Calculation 3 7 7 6" xfId="47141"/>
    <cellStyle name="Calculation 3 7 8" xfId="5024"/>
    <cellStyle name="Calculation 3 7 8 2" xfId="11263"/>
    <cellStyle name="Calculation 3 7 8 3" xfId="17531"/>
    <cellStyle name="Calculation 3 7 8 4" xfId="34553"/>
    <cellStyle name="Calculation 3 7 8 5" xfId="41294"/>
    <cellStyle name="Calculation 3 7 8 6" xfId="47142"/>
    <cellStyle name="Calculation 3 7 9" xfId="7264"/>
    <cellStyle name="Calculation 3 8" xfId="885"/>
    <cellStyle name="Calculation 3 8 10" xfId="15222"/>
    <cellStyle name="Calculation 3 8 11" xfId="23057"/>
    <cellStyle name="Calculation 3 8 12" xfId="25443"/>
    <cellStyle name="Calculation 3 8 13" xfId="28307"/>
    <cellStyle name="Calculation 3 8 14" xfId="30565"/>
    <cellStyle name="Calculation 3 8 15" xfId="37343"/>
    <cellStyle name="Calculation 3 8 16" xfId="43994"/>
    <cellStyle name="Calculation 3 8 17" xfId="47143"/>
    <cellStyle name="Calculation 3 8 18" xfId="52876"/>
    <cellStyle name="Calculation 3 8 19" xfId="55486"/>
    <cellStyle name="Calculation 3 8 2" xfId="1187"/>
    <cellStyle name="Calculation 3 8 2 10" xfId="30782"/>
    <cellStyle name="Calculation 3 8 2 11" xfId="37552"/>
    <cellStyle name="Calculation 3 8 2 12" xfId="44557"/>
    <cellStyle name="Calculation 3 8 2 13" xfId="47144"/>
    <cellStyle name="Calculation 3 8 2 14" xfId="53439"/>
    <cellStyle name="Calculation 3 8 2 15" xfId="56054"/>
    <cellStyle name="Calculation 3 8 2 2" xfId="3453"/>
    <cellStyle name="Calculation 3 8 2 2 2" xfId="9710"/>
    <cellStyle name="Calculation 3 8 2 2 3" xfId="18557"/>
    <cellStyle name="Calculation 3 8 2 2 4" xfId="33000"/>
    <cellStyle name="Calculation 3 8 2 2 5" xfId="39741"/>
    <cellStyle name="Calculation 3 8 2 2 6" xfId="47145"/>
    <cellStyle name="Calculation 3 8 2 3" xfId="5600"/>
    <cellStyle name="Calculation 3 8 2 3 2" xfId="11827"/>
    <cellStyle name="Calculation 3 8 2 3 3" xfId="19440"/>
    <cellStyle name="Calculation 3 8 2 3 4" xfId="35122"/>
    <cellStyle name="Calculation 3 8 2 3 5" xfId="41858"/>
    <cellStyle name="Calculation 3 8 2 3 6" xfId="47146"/>
    <cellStyle name="Calculation 3 8 2 4" xfId="7521"/>
    <cellStyle name="Calculation 3 8 2 5" xfId="13923"/>
    <cellStyle name="Calculation 3 8 2 6" xfId="15785"/>
    <cellStyle name="Calculation 3 8 2 7" xfId="23539"/>
    <cellStyle name="Calculation 3 8 2 8" xfId="25997"/>
    <cellStyle name="Calculation 3 8 2 9" xfId="28870"/>
    <cellStyle name="Calculation 3 8 3" xfId="1664"/>
    <cellStyle name="Calculation 3 8 3 10" xfId="31218"/>
    <cellStyle name="Calculation 3 8 3 11" xfId="37959"/>
    <cellStyle name="Calculation 3 8 3 12" xfId="44964"/>
    <cellStyle name="Calculation 3 8 3 13" xfId="47147"/>
    <cellStyle name="Calculation 3 8 3 14" xfId="53846"/>
    <cellStyle name="Calculation 3 8 3 15" xfId="56461"/>
    <cellStyle name="Calculation 3 8 3 2" xfId="3878"/>
    <cellStyle name="Calculation 3 8 3 2 2" xfId="10117"/>
    <cellStyle name="Calculation 3 8 3 2 3" xfId="18921"/>
    <cellStyle name="Calculation 3 8 3 2 4" xfId="33407"/>
    <cellStyle name="Calculation 3 8 3 2 5" xfId="40148"/>
    <cellStyle name="Calculation 3 8 3 2 6" xfId="47148"/>
    <cellStyle name="Calculation 3 8 3 3" xfId="6007"/>
    <cellStyle name="Calculation 3 8 3 3 2" xfId="12234"/>
    <cellStyle name="Calculation 3 8 3 3 3" xfId="18129"/>
    <cellStyle name="Calculation 3 8 3 3 4" xfId="35529"/>
    <cellStyle name="Calculation 3 8 3 3 5" xfId="42265"/>
    <cellStyle name="Calculation 3 8 3 3 6" xfId="47149"/>
    <cellStyle name="Calculation 3 8 3 4" xfId="7928"/>
    <cellStyle name="Calculation 3 8 3 5" xfId="14330"/>
    <cellStyle name="Calculation 3 8 3 6" xfId="16192"/>
    <cellStyle name="Calculation 3 8 3 7" xfId="23946"/>
    <cellStyle name="Calculation 3 8 3 8" xfId="26404"/>
    <cellStyle name="Calculation 3 8 3 9" xfId="29277"/>
    <cellStyle name="Calculation 3 8 4" xfId="1911"/>
    <cellStyle name="Calculation 3 8 4 10" xfId="38204"/>
    <cellStyle name="Calculation 3 8 4 11" xfId="45209"/>
    <cellStyle name="Calculation 3 8 4 12" xfId="47150"/>
    <cellStyle name="Calculation 3 8 4 13" xfId="54091"/>
    <cellStyle name="Calculation 3 8 4 14" xfId="56706"/>
    <cellStyle name="Calculation 3 8 4 2" xfId="4123"/>
    <cellStyle name="Calculation 3 8 4 2 2" xfId="10362"/>
    <cellStyle name="Calculation 3 8 4 2 3" xfId="20257"/>
    <cellStyle name="Calculation 3 8 4 2 4" xfId="33652"/>
    <cellStyle name="Calculation 3 8 4 2 5" xfId="40393"/>
    <cellStyle name="Calculation 3 8 4 2 6" xfId="47151"/>
    <cellStyle name="Calculation 3 8 4 3" xfId="6252"/>
    <cellStyle name="Calculation 3 8 4 3 2" xfId="12479"/>
    <cellStyle name="Calculation 3 8 4 3 3" xfId="17303"/>
    <cellStyle name="Calculation 3 8 4 3 4" xfId="35774"/>
    <cellStyle name="Calculation 3 8 4 3 5" xfId="42510"/>
    <cellStyle name="Calculation 3 8 4 3 6" xfId="47152"/>
    <cellStyle name="Calculation 3 8 4 4" xfId="8173"/>
    <cellStyle name="Calculation 3 8 4 5" xfId="16437"/>
    <cellStyle name="Calculation 3 8 4 6" xfId="24191"/>
    <cellStyle name="Calculation 3 8 4 7" xfId="26649"/>
    <cellStyle name="Calculation 3 8 4 8" xfId="29522"/>
    <cellStyle name="Calculation 3 8 4 9" xfId="31463"/>
    <cellStyle name="Calculation 3 8 5" xfId="2226"/>
    <cellStyle name="Calculation 3 8 5 10" xfId="31776"/>
    <cellStyle name="Calculation 3 8 5 11" xfId="38517"/>
    <cellStyle name="Calculation 3 8 5 12" xfId="45522"/>
    <cellStyle name="Calculation 3 8 5 13" xfId="47153"/>
    <cellStyle name="Calculation 3 8 5 14" xfId="54404"/>
    <cellStyle name="Calculation 3 8 5 15" xfId="57019"/>
    <cellStyle name="Calculation 3 8 5 2" xfId="4436"/>
    <cellStyle name="Calculation 3 8 5 2 2" xfId="10675"/>
    <cellStyle name="Calculation 3 8 5 2 3" xfId="19688"/>
    <cellStyle name="Calculation 3 8 5 2 4" xfId="33965"/>
    <cellStyle name="Calculation 3 8 5 2 5" xfId="40706"/>
    <cellStyle name="Calculation 3 8 5 2 6" xfId="47154"/>
    <cellStyle name="Calculation 3 8 5 3" xfId="6565"/>
    <cellStyle name="Calculation 3 8 5 3 2" xfId="12792"/>
    <cellStyle name="Calculation 3 8 5 3 3" xfId="20282"/>
    <cellStyle name="Calculation 3 8 5 3 4" xfId="36087"/>
    <cellStyle name="Calculation 3 8 5 3 5" xfId="42823"/>
    <cellStyle name="Calculation 3 8 5 3 6" xfId="47155"/>
    <cellStyle name="Calculation 3 8 5 4" xfId="8486"/>
    <cellStyle name="Calculation 3 8 5 5" xfId="14598"/>
    <cellStyle name="Calculation 3 8 5 6" xfId="16750"/>
    <cellStyle name="Calculation 3 8 5 7" xfId="24504"/>
    <cellStyle name="Calculation 3 8 5 8" xfId="26962"/>
    <cellStyle name="Calculation 3 8 5 9" xfId="29835"/>
    <cellStyle name="Calculation 3 8 6" xfId="3244"/>
    <cellStyle name="Calculation 3 8 6 10" xfId="39532"/>
    <cellStyle name="Calculation 3 8 6 11" xfId="44348"/>
    <cellStyle name="Calculation 3 8 6 12" xfId="47156"/>
    <cellStyle name="Calculation 3 8 6 13" xfId="53230"/>
    <cellStyle name="Calculation 3 8 6 14" xfId="55842"/>
    <cellStyle name="Calculation 3 8 6 2" xfId="5388"/>
    <cellStyle name="Calculation 3 8 6 2 2" xfId="11618"/>
    <cellStyle name="Calculation 3 8 6 2 3" xfId="20011"/>
    <cellStyle name="Calculation 3 8 6 2 4" xfId="34910"/>
    <cellStyle name="Calculation 3 8 6 2 5" xfId="41649"/>
    <cellStyle name="Calculation 3 8 6 2 6" xfId="47157"/>
    <cellStyle name="Calculation 3 8 6 3" xfId="9501"/>
    <cellStyle name="Calculation 3 8 6 4" xfId="13714"/>
    <cellStyle name="Calculation 3 8 6 5" xfId="15576"/>
    <cellStyle name="Calculation 3 8 6 6" xfId="23330"/>
    <cellStyle name="Calculation 3 8 6 7" xfId="25788"/>
    <cellStyle name="Calculation 3 8 6 8" xfId="28661"/>
    <cellStyle name="Calculation 3 8 6 9" xfId="32791"/>
    <cellStyle name="Calculation 3 8 7" xfId="2899"/>
    <cellStyle name="Calculation 3 8 7 2" xfId="9156"/>
    <cellStyle name="Calculation 3 8 7 3" xfId="18056"/>
    <cellStyle name="Calculation 3 8 7 4" xfId="32446"/>
    <cellStyle name="Calculation 3 8 7 5" xfId="39187"/>
    <cellStyle name="Calculation 3 8 7 6" xfId="47158"/>
    <cellStyle name="Calculation 3 8 8" xfId="5025"/>
    <cellStyle name="Calculation 3 8 8 2" xfId="11264"/>
    <cellStyle name="Calculation 3 8 8 3" xfId="17530"/>
    <cellStyle name="Calculation 3 8 8 4" xfId="34554"/>
    <cellStyle name="Calculation 3 8 8 5" xfId="41295"/>
    <cellStyle name="Calculation 3 8 8 6" xfId="47159"/>
    <cellStyle name="Calculation 3 8 9" xfId="7312"/>
    <cellStyle name="Calculation 3 9" xfId="1028"/>
    <cellStyle name="Calculation 3 9 10" xfId="30692"/>
    <cellStyle name="Calculation 3 9 11" xfId="37462"/>
    <cellStyle name="Calculation 3 9 12" xfId="44467"/>
    <cellStyle name="Calculation 3 9 13" xfId="47160"/>
    <cellStyle name="Calculation 3 9 14" xfId="53349"/>
    <cellStyle name="Calculation 3 9 15" xfId="55964"/>
    <cellStyle name="Calculation 3 9 2" xfId="3363"/>
    <cellStyle name="Calculation 3 9 2 2" xfId="9620"/>
    <cellStyle name="Calculation 3 9 2 3" xfId="17776"/>
    <cellStyle name="Calculation 3 9 2 4" xfId="32910"/>
    <cellStyle name="Calculation 3 9 2 5" xfId="39651"/>
    <cellStyle name="Calculation 3 9 2 6" xfId="47161"/>
    <cellStyle name="Calculation 3 9 3" xfId="5510"/>
    <cellStyle name="Calculation 3 9 3 2" xfId="11737"/>
    <cellStyle name="Calculation 3 9 3 3" xfId="19934"/>
    <cellStyle name="Calculation 3 9 3 4" xfId="35032"/>
    <cellStyle name="Calculation 3 9 3 5" xfId="41768"/>
    <cellStyle name="Calculation 3 9 3 6" xfId="47162"/>
    <cellStyle name="Calculation 3 9 4" xfId="7431"/>
    <cellStyle name="Calculation 3 9 5" xfId="13833"/>
    <cellStyle name="Calculation 3 9 6" xfId="15695"/>
    <cellStyle name="Calculation 3 9 7" xfId="23449"/>
    <cellStyle name="Calculation 3 9 8" xfId="25907"/>
    <cellStyle name="Calculation 3 9 9" xfId="28780"/>
    <cellStyle name="Calculation 4" xfId="1188"/>
    <cellStyle name="Calculation 4 10" xfId="22881"/>
    <cellStyle name="Calculation 4 11" xfId="25267"/>
    <cellStyle name="Calculation 4 12" xfId="28308"/>
    <cellStyle name="Calculation 4 13" xfId="30783"/>
    <cellStyle name="Calculation 4 14" xfId="37553"/>
    <cellStyle name="Calculation 4 15" xfId="43995"/>
    <cellStyle name="Calculation 4 16" xfId="47163"/>
    <cellStyle name="Calculation 4 17" xfId="52877"/>
    <cellStyle name="Calculation 4 18" xfId="55487"/>
    <cellStyle name="Calculation 4 2" xfId="1488"/>
    <cellStyle name="Calculation 4 2 10" xfId="31042"/>
    <cellStyle name="Calculation 4 2 11" xfId="37783"/>
    <cellStyle name="Calculation 4 2 12" xfId="44788"/>
    <cellStyle name="Calculation 4 2 13" xfId="47164"/>
    <cellStyle name="Calculation 4 2 14" xfId="53670"/>
    <cellStyle name="Calculation 4 2 15" xfId="56285"/>
    <cellStyle name="Calculation 4 2 2" xfId="3702"/>
    <cellStyle name="Calculation 4 2 2 2" xfId="9941"/>
    <cellStyle name="Calculation 4 2 2 3" xfId="19405"/>
    <cellStyle name="Calculation 4 2 2 4" xfId="33231"/>
    <cellStyle name="Calculation 4 2 2 5" xfId="39972"/>
    <cellStyle name="Calculation 4 2 2 6" xfId="47165"/>
    <cellStyle name="Calculation 4 2 3" xfId="5831"/>
    <cellStyle name="Calculation 4 2 3 2" xfId="12058"/>
    <cellStyle name="Calculation 4 2 3 3" xfId="17839"/>
    <cellStyle name="Calculation 4 2 3 4" xfId="35353"/>
    <cellStyle name="Calculation 4 2 3 5" xfId="42089"/>
    <cellStyle name="Calculation 4 2 3 6" xfId="47166"/>
    <cellStyle name="Calculation 4 2 4" xfId="7752"/>
    <cellStyle name="Calculation 4 2 5" xfId="14154"/>
    <cellStyle name="Calculation 4 2 6" xfId="16016"/>
    <cellStyle name="Calculation 4 2 7" xfId="23770"/>
    <cellStyle name="Calculation 4 2 8" xfId="26228"/>
    <cellStyle name="Calculation 4 2 9" xfId="29101"/>
    <cellStyle name="Calculation 4 3" xfId="1912"/>
    <cellStyle name="Calculation 4 3 10" xfId="38205"/>
    <cellStyle name="Calculation 4 3 11" xfId="45210"/>
    <cellStyle name="Calculation 4 3 12" xfId="47167"/>
    <cellStyle name="Calculation 4 3 13" xfId="54092"/>
    <cellStyle name="Calculation 4 3 14" xfId="56707"/>
    <cellStyle name="Calculation 4 3 2" xfId="4124"/>
    <cellStyle name="Calculation 4 3 2 2" xfId="10363"/>
    <cellStyle name="Calculation 4 3 2 3" xfId="19380"/>
    <cellStyle name="Calculation 4 3 2 4" xfId="33653"/>
    <cellStyle name="Calculation 4 3 2 5" xfId="40394"/>
    <cellStyle name="Calculation 4 3 2 6" xfId="47168"/>
    <cellStyle name="Calculation 4 3 3" xfId="6253"/>
    <cellStyle name="Calculation 4 3 3 2" xfId="12480"/>
    <cellStyle name="Calculation 4 3 3 3" xfId="17828"/>
    <cellStyle name="Calculation 4 3 3 4" xfId="35775"/>
    <cellStyle name="Calculation 4 3 3 5" xfId="42511"/>
    <cellStyle name="Calculation 4 3 3 6" xfId="47169"/>
    <cellStyle name="Calculation 4 3 4" xfId="8174"/>
    <cellStyle name="Calculation 4 3 5" xfId="16438"/>
    <cellStyle name="Calculation 4 3 6" xfId="24192"/>
    <cellStyle name="Calculation 4 3 7" xfId="26650"/>
    <cellStyle name="Calculation 4 3 8" xfId="29523"/>
    <cellStyle name="Calculation 4 3 9" xfId="31464"/>
    <cellStyle name="Calculation 4 4" xfId="2399"/>
    <cellStyle name="Calculation 4 4 10" xfId="31949"/>
    <cellStyle name="Calculation 4 4 11" xfId="38690"/>
    <cellStyle name="Calculation 4 4 12" xfId="45695"/>
    <cellStyle name="Calculation 4 4 13" xfId="47170"/>
    <cellStyle name="Calculation 4 4 14" xfId="54577"/>
    <cellStyle name="Calculation 4 4 15" xfId="57192"/>
    <cellStyle name="Calculation 4 4 2" xfId="4609"/>
    <cellStyle name="Calculation 4 4 2 2" xfId="10848"/>
    <cellStyle name="Calculation 4 4 2 3" xfId="20091"/>
    <cellStyle name="Calculation 4 4 2 4" xfId="34138"/>
    <cellStyle name="Calculation 4 4 2 5" xfId="40879"/>
    <cellStyle name="Calculation 4 4 2 6" xfId="47171"/>
    <cellStyle name="Calculation 4 4 3" xfId="6738"/>
    <cellStyle name="Calculation 4 4 3 2" xfId="12965"/>
    <cellStyle name="Calculation 4 4 3 3" xfId="20412"/>
    <cellStyle name="Calculation 4 4 3 4" xfId="36260"/>
    <cellStyle name="Calculation 4 4 3 5" xfId="42996"/>
    <cellStyle name="Calculation 4 4 3 6" xfId="47172"/>
    <cellStyle name="Calculation 4 4 4" xfId="8659"/>
    <cellStyle name="Calculation 4 4 5" xfId="14771"/>
    <cellStyle name="Calculation 4 4 6" xfId="16923"/>
    <cellStyle name="Calculation 4 4 7" xfId="24677"/>
    <cellStyle name="Calculation 4 4 8" xfId="27135"/>
    <cellStyle name="Calculation 4 4 9" xfId="30008"/>
    <cellStyle name="Calculation 4 5" xfId="3454"/>
    <cellStyle name="Calculation 4 5 10" xfId="39742"/>
    <cellStyle name="Calculation 4 5 11" xfId="44558"/>
    <cellStyle name="Calculation 4 5 12" xfId="47173"/>
    <cellStyle name="Calculation 4 5 13" xfId="53440"/>
    <cellStyle name="Calculation 4 5 14" xfId="56055"/>
    <cellStyle name="Calculation 4 5 2" xfId="5601"/>
    <cellStyle name="Calculation 4 5 2 2" xfId="11828"/>
    <cellStyle name="Calculation 4 5 2 3" xfId="18550"/>
    <cellStyle name="Calculation 4 5 2 4" xfId="35123"/>
    <cellStyle name="Calculation 4 5 2 5" xfId="41859"/>
    <cellStyle name="Calculation 4 5 2 6" xfId="47174"/>
    <cellStyle name="Calculation 4 5 3" xfId="9711"/>
    <cellStyle name="Calculation 4 5 4" xfId="13924"/>
    <cellStyle name="Calculation 4 5 5" xfId="15786"/>
    <cellStyle name="Calculation 4 5 6" xfId="23540"/>
    <cellStyle name="Calculation 4 5 7" xfId="25998"/>
    <cellStyle name="Calculation 4 5 8" xfId="28871"/>
    <cellStyle name="Calculation 4 5 9" xfId="33001"/>
    <cellStyle name="Calculation 4 6" xfId="2758"/>
    <cellStyle name="Calculation 4 6 2" xfId="9015"/>
    <cellStyle name="Calculation 4 6 3" xfId="17954"/>
    <cellStyle name="Calculation 4 6 4" xfId="32305"/>
    <cellStyle name="Calculation 4 6 5" xfId="39046"/>
    <cellStyle name="Calculation 4 6 6" xfId="47175"/>
    <cellStyle name="Calculation 4 7" xfId="5026"/>
    <cellStyle name="Calculation 4 7 2" xfId="11265"/>
    <cellStyle name="Calculation 4 7 3" xfId="17529"/>
    <cellStyle name="Calculation 4 7 4" xfId="34555"/>
    <cellStyle name="Calculation 4 7 5" xfId="41296"/>
    <cellStyle name="Calculation 4 7 6" xfId="47176"/>
    <cellStyle name="Calculation 4 8" xfId="7522"/>
    <cellStyle name="Calculation 4 9" xfId="15223"/>
    <cellStyle name="Calculation 5" xfId="7124"/>
    <cellStyle name="Calculation 5 2" xfId="17921"/>
    <cellStyle name="Calculation 5 2 2" xfId="36616"/>
    <cellStyle name="Calculation 5 2 3" xfId="43352"/>
    <cellStyle name="Calculation 5 2 4" xfId="47178"/>
    <cellStyle name="Calculation 5 3" xfId="30386"/>
    <cellStyle name="Calculation 5 4" xfId="37167"/>
    <cellStyle name="Calculation 5 5" xfId="47177"/>
    <cellStyle name="Card" xfId="364"/>
    <cellStyle name="Card B" xfId="365"/>
    <cellStyle name="Card BL" xfId="366"/>
    <cellStyle name="Card BR" xfId="367"/>
    <cellStyle name="Card L" xfId="368"/>
    <cellStyle name="Card R" xfId="369"/>
    <cellStyle name="Card T" xfId="370"/>
    <cellStyle name="Card TL" xfId="371"/>
    <cellStyle name="Card TR" xfId="372"/>
    <cellStyle name="Cellule liée" xfId="373"/>
    <cellStyle name="Check Cell" xfId="39" builtinId="23" customBuiltin="1"/>
    <cellStyle name="Check Cell 2" xfId="374"/>
    <cellStyle name="Check Cell 3" xfId="375"/>
    <cellStyle name="Check Cell 4" xfId="1189"/>
    <cellStyle name="Check Cell 5" xfId="7118"/>
    <cellStyle name="Column Header" xfId="376"/>
    <cellStyle name="Comma [0] 2" xfId="710"/>
    <cellStyle name="Comma 2" xfId="1029"/>
    <cellStyle name="Comma 3" xfId="1030"/>
    <cellStyle name="Commentaire" xfId="377"/>
    <cellStyle name="Commentaire 10" xfId="821"/>
    <cellStyle name="Commentaire 10 10" xfId="15224"/>
    <cellStyle name="Commentaire 10 11" xfId="22993"/>
    <cellStyle name="Commentaire 10 12" xfId="25379"/>
    <cellStyle name="Commentaire 10 13" xfId="28309"/>
    <cellStyle name="Commentaire 10 14" xfId="30501"/>
    <cellStyle name="Commentaire 10 15" xfId="37279"/>
    <cellStyle name="Commentaire 10 16" xfId="43996"/>
    <cellStyle name="Commentaire 10 17" xfId="47180"/>
    <cellStyle name="Commentaire 10 18" xfId="52878"/>
    <cellStyle name="Commentaire 10 19" xfId="55488"/>
    <cellStyle name="Commentaire 10 2" xfId="1190"/>
    <cellStyle name="Commentaire 10 2 10" xfId="30784"/>
    <cellStyle name="Commentaire 10 2 11" xfId="37554"/>
    <cellStyle name="Commentaire 10 2 12" xfId="44559"/>
    <cellStyle name="Commentaire 10 2 13" xfId="47181"/>
    <cellStyle name="Commentaire 10 2 14" xfId="53441"/>
    <cellStyle name="Commentaire 10 2 15" xfId="56056"/>
    <cellStyle name="Commentaire 10 2 2" xfId="3455"/>
    <cellStyle name="Commentaire 10 2 2 2" xfId="9712"/>
    <cellStyle name="Commentaire 10 2 2 3" xfId="21281"/>
    <cellStyle name="Commentaire 10 2 2 4" xfId="33002"/>
    <cellStyle name="Commentaire 10 2 2 5" xfId="39743"/>
    <cellStyle name="Commentaire 10 2 2 6" xfId="47182"/>
    <cellStyle name="Commentaire 10 2 3" xfId="5602"/>
    <cellStyle name="Commentaire 10 2 3 2" xfId="11829"/>
    <cellStyle name="Commentaire 10 2 3 3" xfId="21887"/>
    <cellStyle name="Commentaire 10 2 3 4" xfId="35124"/>
    <cellStyle name="Commentaire 10 2 3 5" xfId="41860"/>
    <cellStyle name="Commentaire 10 2 3 6" xfId="47183"/>
    <cellStyle name="Commentaire 10 2 4" xfId="7523"/>
    <cellStyle name="Commentaire 10 2 5" xfId="13925"/>
    <cellStyle name="Commentaire 10 2 6" xfId="15787"/>
    <cellStyle name="Commentaire 10 2 7" xfId="23541"/>
    <cellStyle name="Commentaire 10 2 8" xfId="25999"/>
    <cellStyle name="Commentaire 10 2 9" xfId="28872"/>
    <cellStyle name="Commentaire 10 3" xfId="1600"/>
    <cellStyle name="Commentaire 10 3 10" xfId="29213"/>
    <cellStyle name="Commentaire 10 3 11" xfId="31154"/>
    <cellStyle name="Commentaire 10 3 12" xfId="37895"/>
    <cellStyle name="Commentaire 10 3 13" xfId="44900"/>
    <cellStyle name="Commentaire 10 3 14" xfId="47184"/>
    <cellStyle name="Commentaire 10 3 15" xfId="53782"/>
    <cellStyle name="Commentaire 10 3 16" xfId="56397"/>
    <cellStyle name="Commentaire 10 3 2" xfId="3814"/>
    <cellStyle name="Commentaire 10 3 2 2" xfId="10053"/>
    <cellStyle name="Commentaire 10 3 2 3" xfId="21379"/>
    <cellStyle name="Commentaire 10 3 2 4" xfId="33343"/>
    <cellStyle name="Commentaire 10 3 2 5" xfId="40084"/>
    <cellStyle name="Commentaire 10 3 2 6" xfId="47185"/>
    <cellStyle name="Commentaire 10 3 3" xfId="5943"/>
    <cellStyle name="Commentaire 10 3 3 2" xfId="12170"/>
    <cellStyle name="Commentaire 10 3 3 3" xfId="21985"/>
    <cellStyle name="Commentaire 10 3 3 4" xfId="35465"/>
    <cellStyle name="Commentaire 10 3 3 5" xfId="42201"/>
    <cellStyle name="Commentaire 10 3 3 6" xfId="47186"/>
    <cellStyle name="Commentaire 10 3 4" xfId="7864"/>
    <cellStyle name="Commentaire 10 3 5" xfId="14266"/>
    <cellStyle name="Commentaire 10 3 6" xfId="16128"/>
    <cellStyle name="Commentaire 10 3 7" xfId="20701"/>
    <cellStyle name="Commentaire 10 3 8" xfId="23882"/>
    <cellStyle name="Commentaire 10 3 9" xfId="26340"/>
    <cellStyle name="Commentaire 10 4" xfId="1913"/>
    <cellStyle name="Commentaire 10 4 10" xfId="31465"/>
    <cellStyle name="Commentaire 10 4 11" xfId="38206"/>
    <cellStyle name="Commentaire 10 4 12" xfId="45211"/>
    <cellStyle name="Commentaire 10 4 13" xfId="47187"/>
    <cellStyle name="Commentaire 10 4 14" xfId="54093"/>
    <cellStyle name="Commentaire 10 4 15" xfId="56708"/>
    <cellStyle name="Commentaire 10 4 2" xfId="4125"/>
    <cellStyle name="Commentaire 10 4 2 2" xfId="10364"/>
    <cellStyle name="Commentaire 10 4 2 3" xfId="21485"/>
    <cellStyle name="Commentaire 10 4 2 4" xfId="33654"/>
    <cellStyle name="Commentaire 10 4 2 5" xfId="40395"/>
    <cellStyle name="Commentaire 10 4 2 6" xfId="47188"/>
    <cellStyle name="Commentaire 10 4 3" xfId="6254"/>
    <cellStyle name="Commentaire 10 4 3 2" xfId="12481"/>
    <cellStyle name="Commentaire 10 4 3 3" xfId="22091"/>
    <cellStyle name="Commentaire 10 4 3 4" xfId="35776"/>
    <cellStyle name="Commentaire 10 4 3 5" xfId="42512"/>
    <cellStyle name="Commentaire 10 4 3 6" xfId="47189"/>
    <cellStyle name="Commentaire 10 4 4" xfId="8175"/>
    <cellStyle name="Commentaire 10 4 5" xfId="16439"/>
    <cellStyle name="Commentaire 10 4 6" xfId="20807"/>
    <cellStyle name="Commentaire 10 4 7" xfId="24193"/>
    <cellStyle name="Commentaire 10 4 8" xfId="26651"/>
    <cellStyle name="Commentaire 10 4 9" xfId="29524"/>
    <cellStyle name="Commentaire 10 5" xfId="2278"/>
    <cellStyle name="Commentaire 10 5 10" xfId="29887"/>
    <cellStyle name="Commentaire 10 5 11" xfId="31828"/>
    <cellStyle name="Commentaire 10 5 12" xfId="38569"/>
    <cellStyle name="Commentaire 10 5 13" xfId="45574"/>
    <cellStyle name="Commentaire 10 5 14" xfId="47190"/>
    <cellStyle name="Commentaire 10 5 15" xfId="54456"/>
    <cellStyle name="Commentaire 10 5 16" xfId="57071"/>
    <cellStyle name="Commentaire 10 5 2" xfId="4488"/>
    <cellStyle name="Commentaire 10 5 2 2" xfId="10727"/>
    <cellStyle name="Commentaire 10 5 2 3" xfId="21583"/>
    <cellStyle name="Commentaire 10 5 2 4" xfId="34017"/>
    <cellStyle name="Commentaire 10 5 2 5" xfId="40758"/>
    <cellStyle name="Commentaire 10 5 2 6" xfId="47191"/>
    <cellStyle name="Commentaire 10 5 3" xfId="6617"/>
    <cellStyle name="Commentaire 10 5 3 2" xfId="12844"/>
    <cellStyle name="Commentaire 10 5 3 3" xfId="22189"/>
    <cellStyle name="Commentaire 10 5 3 4" xfId="36139"/>
    <cellStyle name="Commentaire 10 5 3 5" xfId="42875"/>
    <cellStyle name="Commentaire 10 5 3 6" xfId="47192"/>
    <cellStyle name="Commentaire 10 5 4" xfId="8538"/>
    <cellStyle name="Commentaire 10 5 5" xfId="14650"/>
    <cellStyle name="Commentaire 10 5 6" xfId="16802"/>
    <cellStyle name="Commentaire 10 5 7" xfId="20905"/>
    <cellStyle name="Commentaire 10 5 8" xfId="24556"/>
    <cellStyle name="Commentaire 10 5 9" xfId="27014"/>
    <cellStyle name="Commentaire 10 6" xfId="3180"/>
    <cellStyle name="Commentaire 10 6 10" xfId="32727"/>
    <cellStyle name="Commentaire 10 6 11" xfId="39468"/>
    <cellStyle name="Commentaire 10 6 12" xfId="44284"/>
    <cellStyle name="Commentaire 10 6 13" xfId="47193"/>
    <cellStyle name="Commentaire 10 6 14" xfId="53166"/>
    <cellStyle name="Commentaire 10 6 15" xfId="55778"/>
    <cellStyle name="Commentaire 10 6 2" xfId="5324"/>
    <cellStyle name="Commentaire 10 6 2 2" xfId="11554"/>
    <cellStyle name="Commentaire 10 6 2 3" xfId="21817"/>
    <cellStyle name="Commentaire 10 6 2 4" xfId="34846"/>
    <cellStyle name="Commentaire 10 6 2 5" xfId="41585"/>
    <cellStyle name="Commentaire 10 6 2 6" xfId="47194"/>
    <cellStyle name="Commentaire 10 6 3" xfId="9437"/>
    <cellStyle name="Commentaire 10 6 4" xfId="13650"/>
    <cellStyle name="Commentaire 10 6 5" xfId="15512"/>
    <cellStyle name="Commentaire 10 6 6" xfId="21211"/>
    <cellStyle name="Commentaire 10 6 7" xfId="23266"/>
    <cellStyle name="Commentaire 10 6 8" xfId="25724"/>
    <cellStyle name="Commentaire 10 6 9" xfId="28597"/>
    <cellStyle name="Commentaire 10 7" xfId="2835"/>
    <cellStyle name="Commentaire 10 7 2" xfId="9092"/>
    <cellStyle name="Commentaire 10 7 3" xfId="21063"/>
    <cellStyle name="Commentaire 10 7 4" xfId="32382"/>
    <cellStyle name="Commentaire 10 7 5" xfId="39123"/>
    <cellStyle name="Commentaire 10 7 6" xfId="47195"/>
    <cellStyle name="Commentaire 10 8" xfId="5027"/>
    <cellStyle name="Commentaire 10 8 2" xfId="11266"/>
    <cellStyle name="Commentaire 10 8 3" xfId="21745"/>
    <cellStyle name="Commentaire 10 8 4" xfId="34556"/>
    <cellStyle name="Commentaire 10 8 5" xfId="41297"/>
    <cellStyle name="Commentaire 10 8 6" xfId="47196"/>
    <cellStyle name="Commentaire 10 9" xfId="7248"/>
    <cellStyle name="Commentaire 11" xfId="1031"/>
    <cellStyle name="Commentaire 11 10" xfId="30693"/>
    <cellStyle name="Commentaire 11 11" xfId="37463"/>
    <cellStyle name="Commentaire 11 12" xfId="44468"/>
    <cellStyle name="Commentaire 11 13" xfId="47197"/>
    <cellStyle name="Commentaire 11 14" xfId="53350"/>
    <cellStyle name="Commentaire 11 15" xfId="55965"/>
    <cellStyle name="Commentaire 11 2" xfId="3364"/>
    <cellStyle name="Commentaire 11 2 2" xfId="9621"/>
    <cellStyle name="Commentaire 11 2 3" xfId="21256"/>
    <cellStyle name="Commentaire 11 2 4" xfId="32911"/>
    <cellStyle name="Commentaire 11 2 5" xfId="39652"/>
    <cellStyle name="Commentaire 11 2 6" xfId="47198"/>
    <cellStyle name="Commentaire 11 3" xfId="5511"/>
    <cellStyle name="Commentaire 11 3 2" xfId="11738"/>
    <cellStyle name="Commentaire 11 3 3" xfId="21862"/>
    <cellStyle name="Commentaire 11 3 4" xfId="35033"/>
    <cellStyle name="Commentaire 11 3 5" xfId="41769"/>
    <cellStyle name="Commentaire 11 3 6" xfId="47199"/>
    <cellStyle name="Commentaire 11 4" xfId="7432"/>
    <cellStyle name="Commentaire 11 5" xfId="13834"/>
    <cellStyle name="Commentaire 11 6" xfId="15696"/>
    <cellStyle name="Commentaire 11 7" xfId="23450"/>
    <cellStyle name="Commentaire 11 8" xfId="25908"/>
    <cellStyle name="Commentaire 11 9" xfId="28781"/>
    <cellStyle name="Commentaire 12" xfId="1499"/>
    <cellStyle name="Commentaire 12 10" xfId="29112"/>
    <cellStyle name="Commentaire 12 11" xfId="31053"/>
    <cellStyle name="Commentaire 12 12" xfId="37794"/>
    <cellStyle name="Commentaire 12 13" xfId="44799"/>
    <cellStyle name="Commentaire 12 14" xfId="47200"/>
    <cellStyle name="Commentaire 12 15" xfId="53681"/>
    <cellStyle name="Commentaire 12 16" xfId="56296"/>
    <cellStyle name="Commentaire 12 2" xfId="3713"/>
    <cellStyle name="Commentaire 12 2 2" xfId="9952"/>
    <cellStyle name="Commentaire 12 2 3" xfId="21359"/>
    <cellStyle name="Commentaire 12 2 4" xfId="33242"/>
    <cellStyle name="Commentaire 12 2 5" xfId="39983"/>
    <cellStyle name="Commentaire 12 2 6" xfId="47201"/>
    <cellStyle name="Commentaire 12 3" xfId="5842"/>
    <cellStyle name="Commentaire 12 3 2" xfId="12069"/>
    <cellStyle name="Commentaire 12 3 3" xfId="21965"/>
    <cellStyle name="Commentaire 12 3 4" xfId="35364"/>
    <cellStyle name="Commentaire 12 3 5" xfId="42100"/>
    <cellStyle name="Commentaire 12 3 6" xfId="47202"/>
    <cellStyle name="Commentaire 12 4" xfId="7763"/>
    <cellStyle name="Commentaire 12 5" xfId="14165"/>
    <cellStyle name="Commentaire 12 6" xfId="16027"/>
    <cellStyle name="Commentaire 12 7" xfId="20681"/>
    <cellStyle name="Commentaire 12 8" xfId="23781"/>
    <cellStyle name="Commentaire 12 9" xfId="26239"/>
    <cellStyle name="Commentaire 13" xfId="1822"/>
    <cellStyle name="Commentaire 13 10" xfId="31374"/>
    <cellStyle name="Commentaire 13 11" xfId="38115"/>
    <cellStyle name="Commentaire 13 12" xfId="45120"/>
    <cellStyle name="Commentaire 13 13" xfId="47203"/>
    <cellStyle name="Commentaire 13 14" xfId="54002"/>
    <cellStyle name="Commentaire 13 15" xfId="56617"/>
    <cellStyle name="Commentaire 13 2" xfId="4034"/>
    <cellStyle name="Commentaire 13 2 2" xfId="10273"/>
    <cellStyle name="Commentaire 13 2 3" xfId="21460"/>
    <cellStyle name="Commentaire 13 2 4" xfId="33563"/>
    <cellStyle name="Commentaire 13 2 5" xfId="40304"/>
    <cellStyle name="Commentaire 13 2 6" xfId="47204"/>
    <cellStyle name="Commentaire 13 3" xfId="6163"/>
    <cellStyle name="Commentaire 13 3 2" xfId="12390"/>
    <cellStyle name="Commentaire 13 3 3" xfId="22066"/>
    <cellStyle name="Commentaire 13 3 4" xfId="35685"/>
    <cellStyle name="Commentaire 13 3 5" xfId="42421"/>
    <cellStyle name="Commentaire 13 3 6" xfId="47205"/>
    <cellStyle name="Commentaire 13 4" xfId="8084"/>
    <cellStyle name="Commentaire 13 5" xfId="16348"/>
    <cellStyle name="Commentaire 13 6" xfId="20782"/>
    <cellStyle name="Commentaire 13 7" xfId="24102"/>
    <cellStyle name="Commentaire 13 8" xfId="26560"/>
    <cellStyle name="Commentaire 13 9" xfId="29433"/>
    <cellStyle name="Commentaire 14" xfId="2363"/>
    <cellStyle name="Commentaire 14 10" xfId="29972"/>
    <cellStyle name="Commentaire 14 11" xfId="31913"/>
    <cellStyle name="Commentaire 14 12" xfId="38654"/>
    <cellStyle name="Commentaire 14 13" xfId="45659"/>
    <cellStyle name="Commentaire 14 14" xfId="47206"/>
    <cellStyle name="Commentaire 14 15" xfId="54541"/>
    <cellStyle name="Commentaire 14 16" xfId="57156"/>
    <cellStyle name="Commentaire 14 2" xfId="4573"/>
    <cellStyle name="Commentaire 14 2 2" xfId="10812"/>
    <cellStyle name="Commentaire 14 2 3" xfId="21600"/>
    <cellStyle name="Commentaire 14 2 4" xfId="34102"/>
    <cellStyle name="Commentaire 14 2 5" xfId="40843"/>
    <cellStyle name="Commentaire 14 2 6" xfId="47207"/>
    <cellStyle name="Commentaire 14 3" xfId="6702"/>
    <cellStyle name="Commentaire 14 3 2" xfId="12929"/>
    <cellStyle name="Commentaire 14 3 3" xfId="22206"/>
    <cellStyle name="Commentaire 14 3 4" xfId="36224"/>
    <cellStyle name="Commentaire 14 3 5" xfId="42960"/>
    <cellStyle name="Commentaire 14 3 6" xfId="47208"/>
    <cellStyle name="Commentaire 14 4" xfId="8623"/>
    <cellStyle name="Commentaire 14 5" xfId="14735"/>
    <cellStyle name="Commentaire 14 6" xfId="16887"/>
    <cellStyle name="Commentaire 14 7" xfId="20922"/>
    <cellStyle name="Commentaire 14 8" xfId="24641"/>
    <cellStyle name="Commentaire 14 9" xfId="27099"/>
    <cellStyle name="Commentaire 15" xfId="2592"/>
    <cellStyle name="Commentaire 15 10" xfId="30200"/>
    <cellStyle name="Commentaire 15 11" xfId="32141"/>
    <cellStyle name="Commentaire 15 12" xfId="38882"/>
    <cellStyle name="Commentaire 15 13" xfId="45887"/>
    <cellStyle name="Commentaire 15 14" xfId="47209"/>
    <cellStyle name="Commentaire 15 15" xfId="54769"/>
    <cellStyle name="Commentaire 15 16" xfId="57384"/>
    <cellStyle name="Commentaire 15 2" xfId="4789"/>
    <cellStyle name="Commentaire 15 2 2" xfId="11028"/>
    <cellStyle name="Commentaire 15 2 3" xfId="21696"/>
    <cellStyle name="Commentaire 15 2 4" xfId="34318"/>
    <cellStyle name="Commentaire 15 2 5" xfId="41059"/>
    <cellStyle name="Commentaire 15 2 6" xfId="47210"/>
    <cellStyle name="Commentaire 15 3" xfId="6930"/>
    <cellStyle name="Commentaire 15 3 2" xfId="13157"/>
    <cellStyle name="Commentaire 15 3 3" xfId="22307"/>
    <cellStyle name="Commentaire 15 3 4" xfId="36452"/>
    <cellStyle name="Commentaire 15 3 5" xfId="43188"/>
    <cellStyle name="Commentaire 15 3 6" xfId="47211"/>
    <cellStyle name="Commentaire 15 4" xfId="8851"/>
    <cellStyle name="Commentaire 15 5" xfId="14963"/>
    <cellStyle name="Commentaire 15 6" xfId="17115"/>
    <cellStyle name="Commentaire 15 7" xfId="21023"/>
    <cellStyle name="Commentaire 15 8" xfId="24869"/>
    <cellStyle name="Commentaire 15 9" xfId="27327"/>
    <cellStyle name="Commentaire 16" xfId="2567"/>
    <cellStyle name="Commentaire 16 10" xfId="30175"/>
    <cellStyle name="Commentaire 16 11" xfId="32116"/>
    <cellStyle name="Commentaire 16 12" xfId="38857"/>
    <cellStyle name="Commentaire 16 13" xfId="45862"/>
    <cellStyle name="Commentaire 16 14" xfId="47212"/>
    <cellStyle name="Commentaire 16 15" xfId="54744"/>
    <cellStyle name="Commentaire 16 16" xfId="57359"/>
    <cellStyle name="Commentaire 16 2" xfId="4764"/>
    <cellStyle name="Commentaire 16 2 2" xfId="11003"/>
    <cellStyle name="Commentaire 16 2 3" xfId="21690"/>
    <cellStyle name="Commentaire 16 2 4" xfId="34293"/>
    <cellStyle name="Commentaire 16 2 5" xfId="41034"/>
    <cellStyle name="Commentaire 16 2 6" xfId="47213"/>
    <cellStyle name="Commentaire 16 3" xfId="6905"/>
    <cellStyle name="Commentaire 16 3 2" xfId="13132"/>
    <cellStyle name="Commentaire 16 3 3" xfId="22301"/>
    <cellStyle name="Commentaire 16 3 4" xfId="36427"/>
    <cellStyle name="Commentaire 16 3 5" xfId="43163"/>
    <cellStyle name="Commentaire 16 3 6" xfId="47214"/>
    <cellStyle name="Commentaire 16 4" xfId="8826"/>
    <cellStyle name="Commentaire 16 5" xfId="14938"/>
    <cellStyle name="Commentaire 16 6" xfId="17090"/>
    <cellStyle name="Commentaire 16 7" xfId="21017"/>
    <cellStyle name="Commentaire 16 8" xfId="24844"/>
    <cellStyle name="Commentaire 16 9" xfId="27302"/>
    <cellStyle name="Commentaire 17" xfId="2560"/>
    <cellStyle name="Commentaire 17 10" xfId="30168"/>
    <cellStyle name="Commentaire 17 11" xfId="32109"/>
    <cellStyle name="Commentaire 17 12" xfId="38850"/>
    <cellStyle name="Commentaire 17 13" xfId="45855"/>
    <cellStyle name="Commentaire 17 14" xfId="47215"/>
    <cellStyle name="Commentaire 17 15" xfId="54737"/>
    <cellStyle name="Commentaire 17 16" xfId="57352"/>
    <cellStyle name="Commentaire 17 2" xfId="4757"/>
    <cellStyle name="Commentaire 17 2 2" xfId="10996"/>
    <cellStyle name="Commentaire 17 2 3" xfId="21683"/>
    <cellStyle name="Commentaire 17 2 4" xfId="34286"/>
    <cellStyle name="Commentaire 17 2 5" xfId="41027"/>
    <cellStyle name="Commentaire 17 2 6" xfId="47216"/>
    <cellStyle name="Commentaire 17 3" xfId="6898"/>
    <cellStyle name="Commentaire 17 3 2" xfId="13125"/>
    <cellStyle name="Commentaire 17 3 3" xfId="22294"/>
    <cellStyle name="Commentaire 17 3 4" xfId="36420"/>
    <cellStyle name="Commentaire 17 3 5" xfId="43156"/>
    <cellStyle name="Commentaire 17 3 6" xfId="47217"/>
    <cellStyle name="Commentaire 17 4" xfId="8819"/>
    <cellStyle name="Commentaire 17 5" xfId="14931"/>
    <cellStyle name="Commentaire 17 6" xfId="17083"/>
    <cellStyle name="Commentaire 17 7" xfId="21010"/>
    <cellStyle name="Commentaire 17 8" xfId="24837"/>
    <cellStyle name="Commentaire 17 9" xfId="27295"/>
    <cellStyle name="Commentaire 18" xfId="2526"/>
    <cellStyle name="Commentaire 18 10" xfId="30134"/>
    <cellStyle name="Commentaire 18 11" xfId="32075"/>
    <cellStyle name="Commentaire 18 12" xfId="38816"/>
    <cellStyle name="Commentaire 18 13" xfId="45821"/>
    <cellStyle name="Commentaire 18 14" xfId="47218"/>
    <cellStyle name="Commentaire 18 15" xfId="54703"/>
    <cellStyle name="Commentaire 18 16" xfId="57318"/>
    <cellStyle name="Commentaire 18 2" xfId="4728"/>
    <cellStyle name="Commentaire 18 2 2" xfId="10967"/>
    <cellStyle name="Commentaire 18 2 3" xfId="21671"/>
    <cellStyle name="Commentaire 18 2 4" xfId="34257"/>
    <cellStyle name="Commentaire 18 2 5" xfId="40998"/>
    <cellStyle name="Commentaire 18 2 6" xfId="47219"/>
    <cellStyle name="Commentaire 18 3" xfId="6864"/>
    <cellStyle name="Commentaire 18 3 2" xfId="13091"/>
    <cellStyle name="Commentaire 18 3 3" xfId="22277"/>
    <cellStyle name="Commentaire 18 3 4" xfId="36386"/>
    <cellStyle name="Commentaire 18 3 5" xfId="43122"/>
    <cellStyle name="Commentaire 18 3 6" xfId="47220"/>
    <cellStyle name="Commentaire 18 4" xfId="8785"/>
    <cellStyle name="Commentaire 18 5" xfId="14897"/>
    <cellStyle name="Commentaire 18 6" xfId="17049"/>
    <cellStyle name="Commentaire 18 7" xfId="20993"/>
    <cellStyle name="Commentaire 18 8" xfId="24803"/>
    <cellStyle name="Commentaire 18 9" xfId="27261"/>
    <cellStyle name="Commentaire 19" xfId="2534"/>
    <cellStyle name="Commentaire 19 10" xfId="30142"/>
    <cellStyle name="Commentaire 19 11" xfId="32083"/>
    <cellStyle name="Commentaire 19 12" xfId="38824"/>
    <cellStyle name="Commentaire 19 13" xfId="45829"/>
    <cellStyle name="Commentaire 19 14" xfId="47221"/>
    <cellStyle name="Commentaire 19 15" xfId="54711"/>
    <cellStyle name="Commentaire 19 16" xfId="57326"/>
    <cellStyle name="Commentaire 19 2" xfId="4733"/>
    <cellStyle name="Commentaire 19 2 2" xfId="10972"/>
    <cellStyle name="Commentaire 19 2 3" xfId="21676"/>
    <cellStyle name="Commentaire 19 2 4" xfId="34262"/>
    <cellStyle name="Commentaire 19 2 5" xfId="41003"/>
    <cellStyle name="Commentaire 19 2 6" xfId="47222"/>
    <cellStyle name="Commentaire 19 3" xfId="6872"/>
    <cellStyle name="Commentaire 19 3 2" xfId="13099"/>
    <cellStyle name="Commentaire 19 3 3" xfId="22285"/>
    <cellStyle name="Commentaire 19 3 4" xfId="36394"/>
    <cellStyle name="Commentaire 19 3 5" xfId="43130"/>
    <cellStyle name="Commentaire 19 3 6" xfId="47223"/>
    <cellStyle name="Commentaire 19 4" xfId="8793"/>
    <cellStyle name="Commentaire 19 5" xfId="14905"/>
    <cellStyle name="Commentaire 19 6" xfId="17057"/>
    <cellStyle name="Commentaire 19 7" xfId="21001"/>
    <cellStyle name="Commentaire 19 8" xfId="24811"/>
    <cellStyle name="Commentaire 19 9" xfId="27269"/>
    <cellStyle name="Commentaire 2" xfId="378"/>
    <cellStyle name="Commentaire 2 10" xfId="1032"/>
    <cellStyle name="Commentaire 2 10 10" xfId="30694"/>
    <cellStyle name="Commentaire 2 10 11" xfId="37464"/>
    <cellStyle name="Commentaire 2 10 12" xfId="44469"/>
    <cellStyle name="Commentaire 2 10 13" xfId="47225"/>
    <cellStyle name="Commentaire 2 10 14" xfId="53351"/>
    <cellStyle name="Commentaire 2 10 15" xfId="55966"/>
    <cellStyle name="Commentaire 2 10 2" xfId="3365"/>
    <cellStyle name="Commentaire 2 10 2 2" xfId="9622"/>
    <cellStyle name="Commentaire 2 10 2 3" xfId="21257"/>
    <cellStyle name="Commentaire 2 10 2 4" xfId="32912"/>
    <cellStyle name="Commentaire 2 10 2 5" xfId="39653"/>
    <cellStyle name="Commentaire 2 10 2 6" xfId="47226"/>
    <cellStyle name="Commentaire 2 10 3" xfId="5512"/>
    <cellStyle name="Commentaire 2 10 3 2" xfId="11739"/>
    <cellStyle name="Commentaire 2 10 3 3" xfId="21863"/>
    <cellStyle name="Commentaire 2 10 3 4" xfId="35034"/>
    <cellStyle name="Commentaire 2 10 3 5" xfId="41770"/>
    <cellStyle name="Commentaire 2 10 3 6" xfId="47227"/>
    <cellStyle name="Commentaire 2 10 4" xfId="7433"/>
    <cellStyle name="Commentaire 2 10 5" xfId="13835"/>
    <cellStyle name="Commentaire 2 10 6" xfId="15697"/>
    <cellStyle name="Commentaire 2 10 7" xfId="23451"/>
    <cellStyle name="Commentaire 2 10 8" xfId="25909"/>
    <cellStyle name="Commentaire 2 10 9" xfId="28782"/>
    <cellStyle name="Commentaire 2 11" xfId="1500"/>
    <cellStyle name="Commentaire 2 11 10" xfId="29113"/>
    <cellStyle name="Commentaire 2 11 11" xfId="31054"/>
    <cellStyle name="Commentaire 2 11 12" xfId="37795"/>
    <cellStyle name="Commentaire 2 11 13" xfId="44800"/>
    <cellStyle name="Commentaire 2 11 14" xfId="47228"/>
    <cellStyle name="Commentaire 2 11 15" xfId="53682"/>
    <cellStyle name="Commentaire 2 11 16" xfId="56297"/>
    <cellStyle name="Commentaire 2 11 2" xfId="3714"/>
    <cellStyle name="Commentaire 2 11 2 2" xfId="9953"/>
    <cellStyle name="Commentaire 2 11 2 3" xfId="21360"/>
    <cellStyle name="Commentaire 2 11 2 4" xfId="33243"/>
    <cellStyle name="Commentaire 2 11 2 5" xfId="39984"/>
    <cellStyle name="Commentaire 2 11 2 6" xfId="47229"/>
    <cellStyle name="Commentaire 2 11 3" xfId="5843"/>
    <cellStyle name="Commentaire 2 11 3 2" xfId="12070"/>
    <cellStyle name="Commentaire 2 11 3 3" xfId="21966"/>
    <cellStyle name="Commentaire 2 11 3 4" xfId="35365"/>
    <cellStyle name="Commentaire 2 11 3 5" xfId="42101"/>
    <cellStyle name="Commentaire 2 11 3 6" xfId="47230"/>
    <cellStyle name="Commentaire 2 11 4" xfId="7764"/>
    <cellStyle name="Commentaire 2 11 5" xfId="14166"/>
    <cellStyle name="Commentaire 2 11 6" xfId="16028"/>
    <cellStyle name="Commentaire 2 11 7" xfId="20682"/>
    <cellStyle name="Commentaire 2 11 8" xfId="23782"/>
    <cellStyle name="Commentaire 2 11 9" xfId="26240"/>
    <cellStyle name="Commentaire 2 12" xfId="1823"/>
    <cellStyle name="Commentaire 2 12 10" xfId="31375"/>
    <cellStyle name="Commentaire 2 12 11" xfId="38116"/>
    <cellStyle name="Commentaire 2 12 12" xfId="45121"/>
    <cellStyle name="Commentaire 2 12 13" xfId="47231"/>
    <cellStyle name="Commentaire 2 12 14" xfId="54003"/>
    <cellStyle name="Commentaire 2 12 15" xfId="56618"/>
    <cellStyle name="Commentaire 2 12 2" xfId="4035"/>
    <cellStyle name="Commentaire 2 12 2 2" xfId="10274"/>
    <cellStyle name="Commentaire 2 12 2 3" xfId="21461"/>
    <cellStyle name="Commentaire 2 12 2 4" xfId="33564"/>
    <cellStyle name="Commentaire 2 12 2 5" xfId="40305"/>
    <cellStyle name="Commentaire 2 12 2 6" xfId="47232"/>
    <cellStyle name="Commentaire 2 12 3" xfId="6164"/>
    <cellStyle name="Commentaire 2 12 3 2" xfId="12391"/>
    <cellStyle name="Commentaire 2 12 3 3" xfId="22067"/>
    <cellStyle name="Commentaire 2 12 3 4" xfId="35686"/>
    <cellStyle name="Commentaire 2 12 3 5" xfId="42422"/>
    <cellStyle name="Commentaire 2 12 3 6" xfId="47233"/>
    <cellStyle name="Commentaire 2 12 4" xfId="8085"/>
    <cellStyle name="Commentaire 2 12 5" xfId="16349"/>
    <cellStyle name="Commentaire 2 12 6" xfId="20783"/>
    <cellStyle name="Commentaire 2 12 7" xfId="24103"/>
    <cellStyle name="Commentaire 2 12 8" xfId="26561"/>
    <cellStyle name="Commentaire 2 12 9" xfId="29434"/>
    <cellStyle name="Commentaire 2 13" xfId="2432"/>
    <cellStyle name="Commentaire 2 13 10" xfId="30041"/>
    <cellStyle name="Commentaire 2 13 11" xfId="31982"/>
    <cellStyle name="Commentaire 2 13 12" xfId="38723"/>
    <cellStyle name="Commentaire 2 13 13" xfId="45728"/>
    <cellStyle name="Commentaire 2 13 14" xfId="47234"/>
    <cellStyle name="Commentaire 2 13 15" xfId="54610"/>
    <cellStyle name="Commentaire 2 13 16" xfId="57225"/>
    <cellStyle name="Commentaire 2 13 2" xfId="4642"/>
    <cellStyle name="Commentaire 2 13 2 2" xfId="10881"/>
    <cellStyle name="Commentaire 2 13 2 3" xfId="21627"/>
    <cellStyle name="Commentaire 2 13 2 4" xfId="34171"/>
    <cellStyle name="Commentaire 2 13 2 5" xfId="40912"/>
    <cellStyle name="Commentaire 2 13 2 6" xfId="47235"/>
    <cellStyle name="Commentaire 2 13 3" xfId="6771"/>
    <cellStyle name="Commentaire 2 13 3 2" xfId="12998"/>
    <cellStyle name="Commentaire 2 13 3 3" xfId="22233"/>
    <cellStyle name="Commentaire 2 13 3 4" xfId="36293"/>
    <cellStyle name="Commentaire 2 13 3 5" xfId="43029"/>
    <cellStyle name="Commentaire 2 13 3 6" xfId="47236"/>
    <cellStyle name="Commentaire 2 13 4" xfId="8692"/>
    <cellStyle name="Commentaire 2 13 5" xfId="14804"/>
    <cellStyle name="Commentaire 2 13 6" xfId="16956"/>
    <cellStyle name="Commentaire 2 13 7" xfId="20949"/>
    <cellStyle name="Commentaire 2 13 8" xfId="24710"/>
    <cellStyle name="Commentaire 2 13 9" xfId="27168"/>
    <cellStyle name="Commentaire 2 14" xfId="2593"/>
    <cellStyle name="Commentaire 2 14 10" xfId="30201"/>
    <cellStyle name="Commentaire 2 14 11" xfId="32142"/>
    <cellStyle name="Commentaire 2 14 12" xfId="38883"/>
    <cellStyle name="Commentaire 2 14 13" xfId="45888"/>
    <cellStyle name="Commentaire 2 14 14" xfId="47237"/>
    <cellStyle name="Commentaire 2 14 15" xfId="54770"/>
    <cellStyle name="Commentaire 2 14 16" xfId="57385"/>
    <cellStyle name="Commentaire 2 14 2" xfId="4790"/>
    <cellStyle name="Commentaire 2 14 2 2" xfId="11029"/>
    <cellStyle name="Commentaire 2 14 2 3" xfId="21697"/>
    <cellStyle name="Commentaire 2 14 2 4" xfId="34319"/>
    <cellStyle name="Commentaire 2 14 2 5" xfId="41060"/>
    <cellStyle name="Commentaire 2 14 2 6" xfId="47238"/>
    <cellStyle name="Commentaire 2 14 3" xfId="6931"/>
    <cellStyle name="Commentaire 2 14 3 2" xfId="13158"/>
    <cellStyle name="Commentaire 2 14 3 3" xfId="22308"/>
    <cellStyle name="Commentaire 2 14 3 4" xfId="36453"/>
    <cellStyle name="Commentaire 2 14 3 5" xfId="43189"/>
    <cellStyle name="Commentaire 2 14 3 6" xfId="47239"/>
    <cellStyle name="Commentaire 2 14 4" xfId="8852"/>
    <cellStyle name="Commentaire 2 14 5" xfId="14964"/>
    <cellStyle name="Commentaire 2 14 6" xfId="17116"/>
    <cellStyle name="Commentaire 2 14 7" xfId="21024"/>
    <cellStyle name="Commentaire 2 14 8" xfId="24870"/>
    <cellStyle name="Commentaire 2 14 9" xfId="27328"/>
    <cellStyle name="Commentaire 2 15" xfId="2566"/>
    <cellStyle name="Commentaire 2 15 10" xfId="30174"/>
    <cellStyle name="Commentaire 2 15 11" xfId="32115"/>
    <cellStyle name="Commentaire 2 15 12" xfId="38856"/>
    <cellStyle name="Commentaire 2 15 13" xfId="45861"/>
    <cellStyle name="Commentaire 2 15 14" xfId="47240"/>
    <cellStyle name="Commentaire 2 15 15" xfId="54743"/>
    <cellStyle name="Commentaire 2 15 16" xfId="57358"/>
    <cellStyle name="Commentaire 2 15 2" xfId="4763"/>
    <cellStyle name="Commentaire 2 15 2 2" xfId="11002"/>
    <cellStyle name="Commentaire 2 15 2 3" xfId="21689"/>
    <cellStyle name="Commentaire 2 15 2 4" xfId="34292"/>
    <cellStyle name="Commentaire 2 15 2 5" xfId="41033"/>
    <cellStyle name="Commentaire 2 15 2 6" xfId="47241"/>
    <cellStyle name="Commentaire 2 15 3" xfId="6904"/>
    <cellStyle name="Commentaire 2 15 3 2" xfId="13131"/>
    <cellStyle name="Commentaire 2 15 3 3" xfId="22300"/>
    <cellStyle name="Commentaire 2 15 3 4" xfId="36426"/>
    <cellStyle name="Commentaire 2 15 3 5" xfId="43162"/>
    <cellStyle name="Commentaire 2 15 3 6" xfId="47242"/>
    <cellStyle name="Commentaire 2 15 4" xfId="8825"/>
    <cellStyle name="Commentaire 2 15 5" xfId="14937"/>
    <cellStyle name="Commentaire 2 15 6" xfId="17089"/>
    <cellStyle name="Commentaire 2 15 7" xfId="21016"/>
    <cellStyle name="Commentaire 2 15 8" xfId="24843"/>
    <cellStyle name="Commentaire 2 15 9" xfId="27301"/>
    <cellStyle name="Commentaire 2 16" xfId="2561"/>
    <cellStyle name="Commentaire 2 16 10" xfId="30169"/>
    <cellStyle name="Commentaire 2 16 11" xfId="32110"/>
    <cellStyle name="Commentaire 2 16 12" xfId="38851"/>
    <cellStyle name="Commentaire 2 16 13" xfId="45856"/>
    <cellStyle name="Commentaire 2 16 14" xfId="47243"/>
    <cellStyle name="Commentaire 2 16 15" xfId="54738"/>
    <cellStyle name="Commentaire 2 16 16" xfId="57353"/>
    <cellStyle name="Commentaire 2 16 2" xfId="4758"/>
    <cellStyle name="Commentaire 2 16 2 2" xfId="10997"/>
    <cellStyle name="Commentaire 2 16 2 3" xfId="21684"/>
    <cellStyle name="Commentaire 2 16 2 4" xfId="34287"/>
    <cellStyle name="Commentaire 2 16 2 5" xfId="41028"/>
    <cellStyle name="Commentaire 2 16 2 6" xfId="47244"/>
    <cellStyle name="Commentaire 2 16 3" xfId="6899"/>
    <cellStyle name="Commentaire 2 16 3 2" xfId="13126"/>
    <cellStyle name="Commentaire 2 16 3 3" xfId="22295"/>
    <cellStyle name="Commentaire 2 16 3 4" xfId="36421"/>
    <cellStyle name="Commentaire 2 16 3 5" xfId="43157"/>
    <cellStyle name="Commentaire 2 16 3 6" xfId="47245"/>
    <cellStyle name="Commentaire 2 16 4" xfId="8820"/>
    <cellStyle name="Commentaire 2 16 5" xfId="14932"/>
    <cellStyle name="Commentaire 2 16 6" xfId="17084"/>
    <cellStyle name="Commentaire 2 16 7" xfId="21011"/>
    <cellStyle name="Commentaire 2 16 8" xfId="24838"/>
    <cellStyle name="Commentaire 2 16 9" xfId="27296"/>
    <cellStyle name="Commentaire 2 17" xfId="2525"/>
    <cellStyle name="Commentaire 2 17 10" xfId="30133"/>
    <cellStyle name="Commentaire 2 17 11" xfId="32074"/>
    <cellStyle name="Commentaire 2 17 12" xfId="38815"/>
    <cellStyle name="Commentaire 2 17 13" xfId="45820"/>
    <cellStyle name="Commentaire 2 17 14" xfId="47246"/>
    <cellStyle name="Commentaire 2 17 15" xfId="54702"/>
    <cellStyle name="Commentaire 2 17 16" xfId="57317"/>
    <cellStyle name="Commentaire 2 17 2" xfId="4727"/>
    <cellStyle name="Commentaire 2 17 2 2" xfId="10966"/>
    <cellStyle name="Commentaire 2 17 2 3" xfId="21670"/>
    <cellStyle name="Commentaire 2 17 2 4" xfId="34256"/>
    <cellStyle name="Commentaire 2 17 2 5" xfId="40997"/>
    <cellStyle name="Commentaire 2 17 2 6" xfId="47247"/>
    <cellStyle name="Commentaire 2 17 3" xfId="6863"/>
    <cellStyle name="Commentaire 2 17 3 2" xfId="13090"/>
    <cellStyle name="Commentaire 2 17 3 3" xfId="22276"/>
    <cellStyle name="Commentaire 2 17 3 4" xfId="36385"/>
    <cellStyle name="Commentaire 2 17 3 5" xfId="43121"/>
    <cellStyle name="Commentaire 2 17 3 6" xfId="47248"/>
    <cellStyle name="Commentaire 2 17 4" xfId="8784"/>
    <cellStyle name="Commentaire 2 17 5" xfId="14896"/>
    <cellStyle name="Commentaire 2 17 6" xfId="17048"/>
    <cellStyle name="Commentaire 2 17 7" xfId="20992"/>
    <cellStyle name="Commentaire 2 17 8" xfId="24802"/>
    <cellStyle name="Commentaire 2 17 9" xfId="27260"/>
    <cellStyle name="Commentaire 2 18" xfId="2535"/>
    <cellStyle name="Commentaire 2 18 10" xfId="30143"/>
    <cellStyle name="Commentaire 2 18 11" xfId="32084"/>
    <cellStyle name="Commentaire 2 18 12" xfId="38825"/>
    <cellStyle name="Commentaire 2 18 13" xfId="45830"/>
    <cellStyle name="Commentaire 2 18 14" xfId="47249"/>
    <cellStyle name="Commentaire 2 18 15" xfId="54712"/>
    <cellStyle name="Commentaire 2 18 16" xfId="57327"/>
    <cellStyle name="Commentaire 2 18 2" xfId="4734"/>
    <cellStyle name="Commentaire 2 18 2 2" xfId="10973"/>
    <cellStyle name="Commentaire 2 18 2 3" xfId="21677"/>
    <cellStyle name="Commentaire 2 18 2 4" xfId="34263"/>
    <cellStyle name="Commentaire 2 18 2 5" xfId="41004"/>
    <cellStyle name="Commentaire 2 18 2 6" xfId="47250"/>
    <cellStyle name="Commentaire 2 18 3" xfId="6873"/>
    <cellStyle name="Commentaire 2 18 3 2" xfId="13100"/>
    <cellStyle name="Commentaire 2 18 3 3" xfId="22286"/>
    <cellStyle name="Commentaire 2 18 3 4" xfId="36395"/>
    <cellStyle name="Commentaire 2 18 3 5" xfId="43131"/>
    <cellStyle name="Commentaire 2 18 3 6" xfId="47251"/>
    <cellStyle name="Commentaire 2 18 4" xfId="8794"/>
    <cellStyle name="Commentaire 2 18 5" xfId="14906"/>
    <cellStyle name="Commentaire 2 18 6" xfId="17058"/>
    <cellStyle name="Commentaire 2 18 7" xfId="21002"/>
    <cellStyle name="Commentaire 2 18 8" xfId="24812"/>
    <cellStyle name="Commentaire 2 18 9" xfId="27270"/>
    <cellStyle name="Commentaire 2 19" xfId="2529"/>
    <cellStyle name="Commentaire 2 19 10" xfId="30137"/>
    <cellStyle name="Commentaire 2 19 11" xfId="32078"/>
    <cellStyle name="Commentaire 2 19 12" xfId="38819"/>
    <cellStyle name="Commentaire 2 19 13" xfId="45824"/>
    <cellStyle name="Commentaire 2 19 14" xfId="47252"/>
    <cellStyle name="Commentaire 2 19 15" xfId="54706"/>
    <cellStyle name="Commentaire 2 19 16" xfId="57321"/>
    <cellStyle name="Commentaire 2 19 2" xfId="4731"/>
    <cellStyle name="Commentaire 2 19 2 2" xfId="10970"/>
    <cellStyle name="Commentaire 2 19 2 3" xfId="21674"/>
    <cellStyle name="Commentaire 2 19 2 4" xfId="34260"/>
    <cellStyle name="Commentaire 2 19 2 5" xfId="41001"/>
    <cellStyle name="Commentaire 2 19 2 6" xfId="47253"/>
    <cellStyle name="Commentaire 2 19 3" xfId="6867"/>
    <cellStyle name="Commentaire 2 19 3 2" xfId="13094"/>
    <cellStyle name="Commentaire 2 19 3 3" xfId="22280"/>
    <cellStyle name="Commentaire 2 19 3 4" xfId="36389"/>
    <cellStyle name="Commentaire 2 19 3 5" xfId="43125"/>
    <cellStyle name="Commentaire 2 19 3 6" xfId="47254"/>
    <cellStyle name="Commentaire 2 19 4" xfId="8788"/>
    <cellStyle name="Commentaire 2 19 5" xfId="14900"/>
    <cellStyle name="Commentaire 2 19 6" xfId="17052"/>
    <cellStyle name="Commentaire 2 19 7" xfId="20996"/>
    <cellStyle name="Commentaire 2 19 8" xfId="24806"/>
    <cellStyle name="Commentaire 2 19 9" xfId="27264"/>
    <cellStyle name="Commentaire 2 2" xfId="379"/>
    <cellStyle name="Commentaire 2 2 10" xfId="1501"/>
    <cellStyle name="Commentaire 2 2 10 10" xfId="29114"/>
    <cellStyle name="Commentaire 2 2 10 11" xfId="31055"/>
    <cellStyle name="Commentaire 2 2 10 12" xfId="37796"/>
    <cellStyle name="Commentaire 2 2 10 13" xfId="44801"/>
    <cellStyle name="Commentaire 2 2 10 14" xfId="47256"/>
    <cellStyle name="Commentaire 2 2 10 15" xfId="53683"/>
    <cellStyle name="Commentaire 2 2 10 16" xfId="56298"/>
    <cellStyle name="Commentaire 2 2 10 2" xfId="3715"/>
    <cellStyle name="Commentaire 2 2 10 2 2" xfId="9954"/>
    <cellStyle name="Commentaire 2 2 10 2 3" xfId="21361"/>
    <cellStyle name="Commentaire 2 2 10 2 4" xfId="33244"/>
    <cellStyle name="Commentaire 2 2 10 2 5" xfId="39985"/>
    <cellStyle name="Commentaire 2 2 10 2 6" xfId="47257"/>
    <cellStyle name="Commentaire 2 2 10 3" xfId="5844"/>
    <cellStyle name="Commentaire 2 2 10 3 2" xfId="12071"/>
    <cellStyle name="Commentaire 2 2 10 3 3" xfId="21967"/>
    <cellStyle name="Commentaire 2 2 10 3 4" xfId="35366"/>
    <cellStyle name="Commentaire 2 2 10 3 5" xfId="42102"/>
    <cellStyle name="Commentaire 2 2 10 3 6" xfId="47258"/>
    <cellStyle name="Commentaire 2 2 10 4" xfId="7765"/>
    <cellStyle name="Commentaire 2 2 10 5" xfId="14167"/>
    <cellStyle name="Commentaire 2 2 10 6" xfId="16029"/>
    <cellStyle name="Commentaire 2 2 10 7" xfId="20683"/>
    <cellStyle name="Commentaire 2 2 10 8" xfId="23783"/>
    <cellStyle name="Commentaire 2 2 10 9" xfId="26241"/>
    <cellStyle name="Commentaire 2 2 11" xfId="1824"/>
    <cellStyle name="Commentaire 2 2 11 10" xfId="31376"/>
    <cellStyle name="Commentaire 2 2 11 11" xfId="38117"/>
    <cellStyle name="Commentaire 2 2 11 12" xfId="45122"/>
    <cellStyle name="Commentaire 2 2 11 13" xfId="47259"/>
    <cellStyle name="Commentaire 2 2 11 14" xfId="54004"/>
    <cellStyle name="Commentaire 2 2 11 15" xfId="56619"/>
    <cellStyle name="Commentaire 2 2 11 2" xfId="4036"/>
    <cellStyle name="Commentaire 2 2 11 2 2" xfId="10275"/>
    <cellStyle name="Commentaire 2 2 11 2 3" xfId="21462"/>
    <cellStyle name="Commentaire 2 2 11 2 4" xfId="33565"/>
    <cellStyle name="Commentaire 2 2 11 2 5" xfId="40306"/>
    <cellStyle name="Commentaire 2 2 11 2 6" xfId="47260"/>
    <cellStyle name="Commentaire 2 2 11 3" xfId="6165"/>
    <cellStyle name="Commentaire 2 2 11 3 2" xfId="12392"/>
    <cellStyle name="Commentaire 2 2 11 3 3" xfId="22068"/>
    <cellStyle name="Commentaire 2 2 11 3 4" xfId="35687"/>
    <cellStyle name="Commentaire 2 2 11 3 5" xfId="42423"/>
    <cellStyle name="Commentaire 2 2 11 3 6" xfId="47261"/>
    <cellStyle name="Commentaire 2 2 11 4" xfId="8086"/>
    <cellStyle name="Commentaire 2 2 11 5" xfId="16350"/>
    <cellStyle name="Commentaire 2 2 11 6" xfId="20784"/>
    <cellStyle name="Commentaire 2 2 11 7" xfId="24104"/>
    <cellStyle name="Commentaire 2 2 11 8" xfId="26562"/>
    <cellStyle name="Commentaire 2 2 11 9" xfId="29435"/>
    <cellStyle name="Commentaire 2 2 12" xfId="2413"/>
    <cellStyle name="Commentaire 2 2 12 10" xfId="30022"/>
    <cellStyle name="Commentaire 2 2 12 11" xfId="31963"/>
    <cellStyle name="Commentaire 2 2 12 12" xfId="38704"/>
    <cellStyle name="Commentaire 2 2 12 13" xfId="45709"/>
    <cellStyle name="Commentaire 2 2 12 14" xfId="47262"/>
    <cellStyle name="Commentaire 2 2 12 15" xfId="54591"/>
    <cellStyle name="Commentaire 2 2 12 16" xfId="57206"/>
    <cellStyle name="Commentaire 2 2 12 2" xfId="4623"/>
    <cellStyle name="Commentaire 2 2 12 2 2" xfId="10862"/>
    <cellStyle name="Commentaire 2 2 12 2 3" xfId="21608"/>
    <cellStyle name="Commentaire 2 2 12 2 4" xfId="34152"/>
    <cellStyle name="Commentaire 2 2 12 2 5" xfId="40893"/>
    <cellStyle name="Commentaire 2 2 12 2 6" xfId="47263"/>
    <cellStyle name="Commentaire 2 2 12 3" xfId="6752"/>
    <cellStyle name="Commentaire 2 2 12 3 2" xfId="12979"/>
    <cellStyle name="Commentaire 2 2 12 3 3" xfId="22214"/>
    <cellStyle name="Commentaire 2 2 12 3 4" xfId="36274"/>
    <cellStyle name="Commentaire 2 2 12 3 5" xfId="43010"/>
    <cellStyle name="Commentaire 2 2 12 3 6" xfId="47264"/>
    <cellStyle name="Commentaire 2 2 12 4" xfId="8673"/>
    <cellStyle name="Commentaire 2 2 12 5" xfId="14785"/>
    <cellStyle name="Commentaire 2 2 12 6" xfId="16937"/>
    <cellStyle name="Commentaire 2 2 12 7" xfId="20930"/>
    <cellStyle name="Commentaire 2 2 12 8" xfId="24691"/>
    <cellStyle name="Commentaire 2 2 12 9" xfId="27149"/>
    <cellStyle name="Commentaire 2 2 13" xfId="2594"/>
    <cellStyle name="Commentaire 2 2 13 10" xfId="30202"/>
    <cellStyle name="Commentaire 2 2 13 11" xfId="32143"/>
    <cellStyle name="Commentaire 2 2 13 12" xfId="38884"/>
    <cellStyle name="Commentaire 2 2 13 13" xfId="45889"/>
    <cellStyle name="Commentaire 2 2 13 14" xfId="47265"/>
    <cellStyle name="Commentaire 2 2 13 15" xfId="54771"/>
    <cellStyle name="Commentaire 2 2 13 16" xfId="57386"/>
    <cellStyle name="Commentaire 2 2 13 2" xfId="4791"/>
    <cellStyle name="Commentaire 2 2 13 2 2" xfId="11030"/>
    <cellStyle name="Commentaire 2 2 13 2 3" xfId="21698"/>
    <cellStyle name="Commentaire 2 2 13 2 4" xfId="34320"/>
    <cellStyle name="Commentaire 2 2 13 2 5" xfId="41061"/>
    <cellStyle name="Commentaire 2 2 13 2 6" xfId="47266"/>
    <cellStyle name="Commentaire 2 2 13 3" xfId="6932"/>
    <cellStyle name="Commentaire 2 2 13 3 2" xfId="13159"/>
    <cellStyle name="Commentaire 2 2 13 3 3" xfId="22309"/>
    <cellStyle name="Commentaire 2 2 13 3 4" xfId="36454"/>
    <cellStyle name="Commentaire 2 2 13 3 5" xfId="43190"/>
    <cellStyle name="Commentaire 2 2 13 3 6" xfId="47267"/>
    <cellStyle name="Commentaire 2 2 13 4" xfId="8853"/>
    <cellStyle name="Commentaire 2 2 13 5" xfId="14965"/>
    <cellStyle name="Commentaire 2 2 13 6" xfId="17117"/>
    <cellStyle name="Commentaire 2 2 13 7" xfId="21025"/>
    <cellStyle name="Commentaire 2 2 13 8" xfId="24871"/>
    <cellStyle name="Commentaire 2 2 13 9" xfId="27329"/>
    <cellStyle name="Commentaire 2 2 14" xfId="2565"/>
    <cellStyle name="Commentaire 2 2 14 10" xfId="30173"/>
    <cellStyle name="Commentaire 2 2 14 11" xfId="32114"/>
    <cellStyle name="Commentaire 2 2 14 12" xfId="38855"/>
    <cellStyle name="Commentaire 2 2 14 13" xfId="45860"/>
    <cellStyle name="Commentaire 2 2 14 14" xfId="47268"/>
    <cellStyle name="Commentaire 2 2 14 15" xfId="54742"/>
    <cellStyle name="Commentaire 2 2 14 16" xfId="57357"/>
    <cellStyle name="Commentaire 2 2 14 2" xfId="4762"/>
    <cellStyle name="Commentaire 2 2 14 2 2" xfId="11001"/>
    <cellStyle name="Commentaire 2 2 14 2 3" xfId="21688"/>
    <cellStyle name="Commentaire 2 2 14 2 4" xfId="34291"/>
    <cellStyle name="Commentaire 2 2 14 2 5" xfId="41032"/>
    <cellStyle name="Commentaire 2 2 14 2 6" xfId="47269"/>
    <cellStyle name="Commentaire 2 2 14 3" xfId="6903"/>
    <cellStyle name="Commentaire 2 2 14 3 2" xfId="13130"/>
    <cellStyle name="Commentaire 2 2 14 3 3" xfId="22299"/>
    <cellStyle name="Commentaire 2 2 14 3 4" xfId="36425"/>
    <cellStyle name="Commentaire 2 2 14 3 5" xfId="43161"/>
    <cellStyle name="Commentaire 2 2 14 3 6" xfId="47270"/>
    <cellStyle name="Commentaire 2 2 14 4" xfId="8824"/>
    <cellStyle name="Commentaire 2 2 14 5" xfId="14936"/>
    <cellStyle name="Commentaire 2 2 14 6" xfId="17088"/>
    <cellStyle name="Commentaire 2 2 14 7" xfId="21015"/>
    <cellStyle name="Commentaire 2 2 14 8" xfId="24842"/>
    <cellStyle name="Commentaire 2 2 14 9" xfId="27300"/>
    <cellStyle name="Commentaire 2 2 15" xfId="2562"/>
    <cellStyle name="Commentaire 2 2 15 10" xfId="30170"/>
    <cellStyle name="Commentaire 2 2 15 11" xfId="32111"/>
    <cellStyle name="Commentaire 2 2 15 12" xfId="38852"/>
    <cellStyle name="Commentaire 2 2 15 13" xfId="45857"/>
    <cellStyle name="Commentaire 2 2 15 14" xfId="47271"/>
    <cellStyle name="Commentaire 2 2 15 15" xfId="54739"/>
    <cellStyle name="Commentaire 2 2 15 16" xfId="57354"/>
    <cellStyle name="Commentaire 2 2 15 2" xfId="4759"/>
    <cellStyle name="Commentaire 2 2 15 2 2" xfId="10998"/>
    <cellStyle name="Commentaire 2 2 15 2 3" xfId="21685"/>
    <cellStyle name="Commentaire 2 2 15 2 4" xfId="34288"/>
    <cellStyle name="Commentaire 2 2 15 2 5" xfId="41029"/>
    <cellStyle name="Commentaire 2 2 15 2 6" xfId="47272"/>
    <cellStyle name="Commentaire 2 2 15 3" xfId="6900"/>
    <cellStyle name="Commentaire 2 2 15 3 2" xfId="13127"/>
    <cellStyle name="Commentaire 2 2 15 3 3" xfId="22296"/>
    <cellStyle name="Commentaire 2 2 15 3 4" xfId="36422"/>
    <cellStyle name="Commentaire 2 2 15 3 5" xfId="43158"/>
    <cellStyle name="Commentaire 2 2 15 3 6" xfId="47273"/>
    <cellStyle name="Commentaire 2 2 15 4" xfId="8821"/>
    <cellStyle name="Commentaire 2 2 15 5" xfId="14933"/>
    <cellStyle name="Commentaire 2 2 15 6" xfId="17085"/>
    <cellStyle name="Commentaire 2 2 15 7" xfId="21012"/>
    <cellStyle name="Commentaire 2 2 15 8" xfId="24839"/>
    <cellStyle name="Commentaire 2 2 15 9" xfId="27297"/>
    <cellStyle name="Commentaire 2 2 16" xfId="2524"/>
    <cellStyle name="Commentaire 2 2 16 10" xfId="30132"/>
    <cellStyle name="Commentaire 2 2 16 11" xfId="32073"/>
    <cellStyle name="Commentaire 2 2 16 12" xfId="38814"/>
    <cellStyle name="Commentaire 2 2 16 13" xfId="45819"/>
    <cellStyle name="Commentaire 2 2 16 14" xfId="47274"/>
    <cellStyle name="Commentaire 2 2 16 15" xfId="54701"/>
    <cellStyle name="Commentaire 2 2 16 16" xfId="57316"/>
    <cellStyle name="Commentaire 2 2 16 2" xfId="4726"/>
    <cellStyle name="Commentaire 2 2 16 2 2" xfId="10965"/>
    <cellStyle name="Commentaire 2 2 16 2 3" xfId="21669"/>
    <cellStyle name="Commentaire 2 2 16 2 4" xfId="34255"/>
    <cellStyle name="Commentaire 2 2 16 2 5" xfId="40996"/>
    <cellStyle name="Commentaire 2 2 16 2 6" xfId="47275"/>
    <cellStyle name="Commentaire 2 2 16 3" xfId="6862"/>
    <cellStyle name="Commentaire 2 2 16 3 2" xfId="13089"/>
    <cellStyle name="Commentaire 2 2 16 3 3" xfId="22275"/>
    <cellStyle name="Commentaire 2 2 16 3 4" xfId="36384"/>
    <cellStyle name="Commentaire 2 2 16 3 5" xfId="43120"/>
    <cellStyle name="Commentaire 2 2 16 3 6" xfId="47276"/>
    <cellStyle name="Commentaire 2 2 16 4" xfId="8783"/>
    <cellStyle name="Commentaire 2 2 16 5" xfId="14895"/>
    <cellStyle name="Commentaire 2 2 16 6" xfId="17047"/>
    <cellStyle name="Commentaire 2 2 16 7" xfId="20991"/>
    <cellStyle name="Commentaire 2 2 16 8" xfId="24801"/>
    <cellStyle name="Commentaire 2 2 16 9" xfId="27259"/>
    <cellStyle name="Commentaire 2 2 17" xfId="2536"/>
    <cellStyle name="Commentaire 2 2 17 10" xfId="30144"/>
    <cellStyle name="Commentaire 2 2 17 11" xfId="32085"/>
    <cellStyle name="Commentaire 2 2 17 12" xfId="38826"/>
    <cellStyle name="Commentaire 2 2 17 13" xfId="45831"/>
    <cellStyle name="Commentaire 2 2 17 14" xfId="47277"/>
    <cellStyle name="Commentaire 2 2 17 15" xfId="54713"/>
    <cellStyle name="Commentaire 2 2 17 16" xfId="57328"/>
    <cellStyle name="Commentaire 2 2 17 2" xfId="4735"/>
    <cellStyle name="Commentaire 2 2 17 2 2" xfId="10974"/>
    <cellStyle name="Commentaire 2 2 17 2 3" xfId="21678"/>
    <cellStyle name="Commentaire 2 2 17 2 4" xfId="34264"/>
    <cellStyle name="Commentaire 2 2 17 2 5" xfId="41005"/>
    <cellStyle name="Commentaire 2 2 17 2 6" xfId="47278"/>
    <cellStyle name="Commentaire 2 2 17 3" xfId="6874"/>
    <cellStyle name="Commentaire 2 2 17 3 2" xfId="13101"/>
    <cellStyle name="Commentaire 2 2 17 3 3" xfId="22287"/>
    <cellStyle name="Commentaire 2 2 17 3 4" xfId="36396"/>
    <cellStyle name="Commentaire 2 2 17 3 5" xfId="43132"/>
    <cellStyle name="Commentaire 2 2 17 3 6" xfId="47279"/>
    <cellStyle name="Commentaire 2 2 17 4" xfId="8795"/>
    <cellStyle name="Commentaire 2 2 17 5" xfId="14907"/>
    <cellStyle name="Commentaire 2 2 17 6" xfId="17059"/>
    <cellStyle name="Commentaire 2 2 17 7" xfId="21003"/>
    <cellStyle name="Commentaire 2 2 17 8" xfId="24813"/>
    <cellStyle name="Commentaire 2 2 17 9" xfId="27271"/>
    <cellStyle name="Commentaire 2 2 18" xfId="2528"/>
    <cellStyle name="Commentaire 2 2 18 10" xfId="30136"/>
    <cellStyle name="Commentaire 2 2 18 11" xfId="32077"/>
    <cellStyle name="Commentaire 2 2 18 12" xfId="38818"/>
    <cellStyle name="Commentaire 2 2 18 13" xfId="45823"/>
    <cellStyle name="Commentaire 2 2 18 14" xfId="47280"/>
    <cellStyle name="Commentaire 2 2 18 15" xfId="54705"/>
    <cellStyle name="Commentaire 2 2 18 16" xfId="57320"/>
    <cellStyle name="Commentaire 2 2 18 2" xfId="4730"/>
    <cellStyle name="Commentaire 2 2 18 2 2" xfId="10969"/>
    <cellStyle name="Commentaire 2 2 18 2 3" xfId="21673"/>
    <cellStyle name="Commentaire 2 2 18 2 4" xfId="34259"/>
    <cellStyle name="Commentaire 2 2 18 2 5" xfId="41000"/>
    <cellStyle name="Commentaire 2 2 18 2 6" xfId="47281"/>
    <cellStyle name="Commentaire 2 2 18 3" xfId="6866"/>
    <cellStyle name="Commentaire 2 2 18 3 2" xfId="13093"/>
    <cellStyle name="Commentaire 2 2 18 3 3" xfId="22279"/>
    <cellStyle name="Commentaire 2 2 18 3 4" xfId="36388"/>
    <cellStyle name="Commentaire 2 2 18 3 5" xfId="43124"/>
    <cellStyle name="Commentaire 2 2 18 3 6" xfId="47282"/>
    <cellStyle name="Commentaire 2 2 18 4" xfId="8787"/>
    <cellStyle name="Commentaire 2 2 18 5" xfId="14899"/>
    <cellStyle name="Commentaire 2 2 18 6" xfId="17051"/>
    <cellStyle name="Commentaire 2 2 18 7" xfId="20995"/>
    <cellStyle name="Commentaire 2 2 18 8" xfId="24805"/>
    <cellStyle name="Commentaire 2 2 18 9" xfId="27263"/>
    <cellStyle name="Commentaire 2 2 19" xfId="2574"/>
    <cellStyle name="Commentaire 2 2 19 10" xfId="30182"/>
    <cellStyle name="Commentaire 2 2 19 11" xfId="32123"/>
    <cellStyle name="Commentaire 2 2 19 12" xfId="38864"/>
    <cellStyle name="Commentaire 2 2 19 13" xfId="45869"/>
    <cellStyle name="Commentaire 2 2 19 14" xfId="47283"/>
    <cellStyle name="Commentaire 2 2 19 15" xfId="54751"/>
    <cellStyle name="Commentaire 2 2 19 16" xfId="57366"/>
    <cellStyle name="Commentaire 2 2 19 2" xfId="4771"/>
    <cellStyle name="Commentaire 2 2 19 2 2" xfId="11010"/>
    <cellStyle name="Commentaire 2 2 19 2 3" xfId="21693"/>
    <cellStyle name="Commentaire 2 2 19 2 4" xfId="34300"/>
    <cellStyle name="Commentaire 2 2 19 2 5" xfId="41041"/>
    <cellStyle name="Commentaire 2 2 19 2 6" xfId="47284"/>
    <cellStyle name="Commentaire 2 2 19 3" xfId="6912"/>
    <cellStyle name="Commentaire 2 2 19 3 2" xfId="13139"/>
    <cellStyle name="Commentaire 2 2 19 3 3" xfId="22304"/>
    <cellStyle name="Commentaire 2 2 19 3 4" xfId="36434"/>
    <cellStyle name="Commentaire 2 2 19 3 5" xfId="43170"/>
    <cellStyle name="Commentaire 2 2 19 3 6" xfId="47285"/>
    <cellStyle name="Commentaire 2 2 19 4" xfId="8833"/>
    <cellStyle name="Commentaire 2 2 19 5" xfId="14945"/>
    <cellStyle name="Commentaire 2 2 19 6" xfId="17097"/>
    <cellStyle name="Commentaire 2 2 19 7" xfId="21020"/>
    <cellStyle name="Commentaire 2 2 19 8" xfId="24851"/>
    <cellStyle name="Commentaire 2 2 19 9" xfId="27309"/>
    <cellStyle name="Commentaire 2 2 2" xfId="864"/>
    <cellStyle name="Commentaire 2 2 2 10" xfId="15225"/>
    <cellStyle name="Commentaire 2 2 2 11" xfId="23036"/>
    <cellStyle name="Commentaire 2 2 2 12" xfId="25422"/>
    <cellStyle name="Commentaire 2 2 2 13" xfId="28310"/>
    <cellStyle name="Commentaire 2 2 2 14" xfId="30544"/>
    <cellStyle name="Commentaire 2 2 2 15" xfId="37322"/>
    <cellStyle name="Commentaire 2 2 2 16" xfId="43997"/>
    <cellStyle name="Commentaire 2 2 2 17" xfId="47286"/>
    <cellStyle name="Commentaire 2 2 2 18" xfId="52879"/>
    <cellStyle name="Commentaire 2 2 2 19" xfId="55489"/>
    <cellStyle name="Commentaire 2 2 2 2" xfId="1191"/>
    <cellStyle name="Commentaire 2 2 2 2 10" xfId="30785"/>
    <cellStyle name="Commentaire 2 2 2 2 11" xfId="37555"/>
    <cellStyle name="Commentaire 2 2 2 2 12" xfId="44560"/>
    <cellStyle name="Commentaire 2 2 2 2 13" xfId="47287"/>
    <cellStyle name="Commentaire 2 2 2 2 14" xfId="53442"/>
    <cellStyle name="Commentaire 2 2 2 2 15" xfId="56057"/>
    <cellStyle name="Commentaire 2 2 2 2 2" xfId="3456"/>
    <cellStyle name="Commentaire 2 2 2 2 2 2" xfId="9713"/>
    <cellStyle name="Commentaire 2 2 2 2 2 3" xfId="21282"/>
    <cellStyle name="Commentaire 2 2 2 2 2 4" xfId="33003"/>
    <cellStyle name="Commentaire 2 2 2 2 2 5" xfId="39744"/>
    <cellStyle name="Commentaire 2 2 2 2 2 6" xfId="47288"/>
    <cellStyle name="Commentaire 2 2 2 2 3" xfId="5603"/>
    <cellStyle name="Commentaire 2 2 2 2 3 2" xfId="11830"/>
    <cellStyle name="Commentaire 2 2 2 2 3 3" xfId="21888"/>
    <cellStyle name="Commentaire 2 2 2 2 3 4" xfId="35125"/>
    <cellStyle name="Commentaire 2 2 2 2 3 5" xfId="41861"/>
    <cellStyle name="Commentaire 2 2 2 2 3 6" xfId="47289"/>
    <cellStyle name="Commentaire 2 2 2 2 4" xfId="7524"/>
    <cellStyle name="Commentaire 2 2 2 2 5" xfId="13926"/>
    <cellStyle name="Commentaire 2 2 2 2 6" xfId="15788"/>
    <cellStyle name="Commentaire 2 2 2 2 7" xfId="23542"/>
    <cellStyle name="Commentaire 2 2 2 2 8" xfId="26000"/>
    <cellStyle name="Commentaire 2 2 2 2 9" xfId="28873"/>
    <cellStyle name="Commentaire 2 2 2 3" xfId="1643"/>
    <cellStyle name="Commentaire 2 2 2 3 10" xfId="29256"/>
    <cellStyle name="Commentaire 2 2 2 3 11" xfId="31197"/>
    <cellStyle name="Commentaire 2 2 2 3 12" xfId="37938"/>
    <cellStyle name="Commentaire 2 2 2 3 13" xfId="44943"/>
    <cellStyle name="Commentaire 2 2 2 3 14" xfId="47290"/>
    <cellStyle name="Commentaire 2 2 2 3 15" xfId="53825"/>
    <cellStyle name="Commentaire 2 2 2 3 16" xfId="56440"/>
    <cellStyle name="Commentaire 2 2 2 3 2" xfId="3857"/>
    <cellStyle name="Commentaire 2 2 2 3 2 2" xfId="10096"/>
    <cellStyle name="Commentaire 2 2 2 3 2 3" xfId="21396"/>
    <cellStyle name="Commentaire 2 2 2 3 2 4" xfId="33386"/>
    <cellStyle name="Commentaire 2 2 2 3 2 5" xfId="40127"/>
    <cellStyle name="Commentaire 2 2 2 3 2 6" xfId="47291"/>
    <cellStyle name="Commentaire 2 2 2 3 3" xfId="5986"/>
    <cellStyle name="Commentaire 2 2 2 3 3 2" xfId="12213"/>
    <cellStyle name="Commentaire 2 2 2 3 3 3" xfId="22002"/>
    <cellStyle name="Commentaire 2 2 2 3 3 4" xfId="35508"/>
    <cellStyle name="Commentaire 2 2 2 3 3 5" xfId="42244"/>
    <cellStyle name="Commentaire 2 2 2 3 3 6" xfId="47292"/>
    <cellStyle name="Commentaire 2 2 2 3 4" xfId="7907"/>
    <cellStyle name="Commentaire 2 2 2 3 5" xfId="14309"/>
    <cellStyle name="Commentaire 2 2 2 3 6" xfId="16171"/>
    <cellStyle name="Commentaire 2 2 2 3 7" xfId="20718"/>
    <cellStyle name="Commentaire 2 2 2 3 8" xfId="23925"/>
    <cellStyle name="Commentaire 2 2 2 3 9" xfId="26383"/>
    <cellStyle name="Commentaire 2 2 2 4" xfId="1914"/>
    <cellStyle name="Commentaire 2 2 2 4 10" xfId="31466"/>
    <cellStyle name="Commentaire 2 2 2 4 11" xfId="38207"/>
    <cellStyle name="Commentaire 2 2 2 4 12" xfId="45212"/>
    <cellStyle name="Commentaire 2 2 2 4 13" xfId="47293"/>
    <cellStyle name="Commentaire 2 2 2 4 14" xfId="54094"/>
    <cellStyle name="Commentaire 2 2 2 4 15" xfId="56709"/>
    <cellStyle name="Commentaire 2 2 2 4 2" xfId="4126"/>
    <cellStyle name="Commentaire 2 2 2 4 2 2" xfId="10365"/>
    <cellStyle name="Commentaire 2 2 2 4 2 3" xfId="21486"/>
    <cellStyle name="Commentaire 2 2 2 4 2 4" xfId="33655"/>
    <cellStyle name="Commentaire 2 2 2 4 2 5" xfId="40396"/>
    <cellStyle name="Commentaire 2 2 2 4 2 6" xfId="47294"/>
    <cellStyle name="Commentaire 2 2 2 4 3" xfId="6255"/>
    <cellStyle name="Commentaire 2 2 2 4 3 2" xfId="12482"/>
    <cellStyle name="Commentaire 2 2 2 4 3 3" xfId="22092"/>
    <cellStyle name="Commentaire 2 2 2 4 3 4" xfId="35777"/>
    <cellStyle name="Commentaire 2 2 2 4 3 5" xfId="42513"/>
    <cellStyle name="Commentaire 2 2 2 4 3 6" xfId="47295"/>
    <cellStyle name="Commentaire 2 2 2 4 4" xfId="8176"/>
    <cellStyle name="Commentaire 2 2 2 4 5" xfId="16440"/>
    <cellStyle name="Commentaire 2 2 2 4 6" xfId="20808"/>
    <cellStyle name="Commentaire 2 2 2 4 7" xfId="24194"/>
    <cellStyle name="Commentaire 2 2 2 4 8" xfId="26652"/>
    <cellStyle name="Commentaire 2 2 2 4 9" xfId="29525"/>
    <cellStyle name="Commentaire 2 2 2 5" xfId="2236"/>
    <cellStyle name="Commentaire 2 2 2 5 10" xfId="29845"/>
    <cellStyle name="Commentaire 2 2 2 5 11" xfId="31786"/>
    <cellStyle name="Commentaire 2 2 2 5 12" xfId="38527"/>
    <cellStyle name="Commentaire 2 2 2 5 13" xfId="45532"/>
    <cellStyle name="Commentaire 2 2 2 5 14" xfId="47296"/>
    <cellStyle name="Commentaire 2 2 2 5 15" xfId="54414"/>
    <cellStyle name="Commentaire 2 2 2 5 16" xfId="57029"/>
    <cellStyle name="Commentaire 2 2 2 5 2" xfId="4446"/>
    <cellStyle name="Commentaire 2 2 2 5 2 2" xfId="10685"/>
    <cellStyle name="Commentaire 2 2 2 5 2 3" xfId="21566"/>
    <cellStyle name="Commentaire 2 2 2 5 2 4" xfId="33975"/>
    <cellStyle name="Commentaire 2 2 2 5 2 5" xfId="40716"/>
    <cellStyle name="Commentaire 2 2 2 5 2 6" xfId="47297"/>
    <cellStyle name="Commentaire 2 2 2 5 3" xfId="6575"/>
    <cellStyle name="Commentaire 2 2 2 5 3 2" xfId="12802"/>
    <cellStyle name="Commentaire 2 2 2 5 3 3" xfId="22172"/>
    <cellStyle name="Commentaire 2 2 2 5 3 4" xfId="36097"/>
    <cellStyle name="Commentaire 2 2 2 5 3 5" xfId="42833"/>
    <cellStyle name="Commentaire 2 2 2 5 3 6" xfId="47298"/>
    <cellStyle name="Commentaire 2 2 2 5 4" xfId="8496"/>
    <cellStyle name="Commentaire 2 2 2 5 5" xfId="14608"/>
    <cellStyle name="Commentaire 2 2 2 5 6" xfId="16760"/>
    <cellStyle name="Commentaire 2 2 2 5 7" xfId="20888"/>
    <cellStyle name="Commentaire 2 2 2 5 8" xfId="24514"/>
    <cellStyle name="Commentaire 2 2 2 5 9" xfId="26972"/>
    <cellStyle name="Commentaire 2 2 2 6" xfId="3223"/>
    <cellStyle name="Commentaire 2 2 2 6 10" xfId="32770"/>
    <cellStyle name="Commentaire 2 2 2 6 11" xfId="39511"/>
    <cellStyle name="Commentaire 2 2 2 6 12" xfId="44327"/>
    <cellStyle name="Commentaire 2 2 2 6 13" xfId="47299"/>
    <cellStyle name="Commentaire 2 2 2 6 14" xfId="53209"/>
    <cellStyle name="Commentaire 2 2 2 6 15" xfId="55821"/>
    <cellStyle name="Commentaire 2 2 2 6 2" xfId="5367"/>
    <cellStyle name="Commentaire 2 2 2 6 2 2" xfId="11597"/>
    <cellStyle name="Commentaire 2 2 2 6 2 3" xfId="21834"/>
    <cellStyle name="Commentaire 2 2 2 6 2 4" xfId="34889"/>
    <cellStyle name="Commentaire 2 2 2 6 2 5" xfId="41628"/>
    <cellStyle name="Commentaire 2 2 2 6 2 6" xfId="47300"/>
    <cellStyle name="Commentaire 2 2 2 6 3" xfId="9480"/>
    <cellStyle name="Commentaire 2 2 2 6 4" xfId="13693"/>
    <cellStyle name="Commentaire 2 2 2 6 5" xfId="15555"/>
    <cellStyle name="Commentaire 2 2 2 6 6" xfId="21228"/>
    <cellStyle name="Commentaire 2 2 2 6 7" xfId="23309"/>
    <cellStyle name="Commentaire 2 2 2 6 8" xfId="25767"/>
    <cellStyle name="Commentaire 2 2 2 6 9" xfId="28640"/>
    <cellStyle name="Commentaire 2 2 2 7" xfId="2878"/>
    <cellStyle name="Commentaire 2 2 2 7 2" xfId="9135"/>
    <cellStyle name="Commentaire 2 2 2 7 3" xfId="21080"/>
    <cellStyle name="Commentaire 2 2 2 7 4" xfId="32425"/>
    <cellStyle name="Commentaire 2 2 2 7 5" xfId="39166"/>
    <cellStyle name="Commentaire 2 2 2 7 6" xfId="47301"/>
    <cellStyle name="Commentaire 2 2 2 8" xfId="5028"/>
    <cellStyle name="Commentaire 2 2 2 8 2" xfId="11267"/>
    <cellStyle name="Commentaire 2 2 2 8 3" xfId="21746"/>
    <cellStyle name="Commentaire 2 2 2 8 4" xfId="34557"/>
    <cellStyle name="Commentaire 2 2 2 8 5" xfId="41298"/>
    <cellStyle name="Commentaire 2 2 2 8 6" xfId="47302"/>
    <cellStyle name="Commentaire 2 2 2 9" xfId="7291"/>
    <cellStyle name="Commentaire 2 2 20" xfId="2533"/>
    <cellStyle name="Commentaire 2 2 20 10" xfId="32082"/>
    <cellStyle name="Commentaire 2 2 20 11" xfId="38823"/>
    <cellStyle name="Commentaire 2 2 20 12" xfId="45828"/>
    <cellStyle name="Commentaire 2 2 20 13" xfId="47303"/>
    <cellStyle name="Commentaire 2 2 20 14" xfId="54710"/>
    <cellStyle name="Commentaire 2 2 20 15" xfId="57325"/>
    <cellStyle name="Commentaire 2 2 20 2" xfId="6871"/>
    <cellStyle name="Commentaire 2 2 20 2 2" xfId="13098"/>
    <cellStyle name="Commentaire 2 2 20 2 3" xfId="22284"/>
    <cellStyle name="Commentaire 2 2 20 2 4" xfId="36393"/>
    <cellStyle name="Commentaire 2 2 20 2 5" xfId="43129"/>
    <cellStyle name="Commentaire 2 2 20 2 6" xfId="47304"/>
    <cellStyle name="Commentaire 2 2 20 3" xfId="8792"/>
    <cellStyle name="Commentaire 2 2 20 4" xfId="14904"/>
    <cellStyle name="Commentaire 2 2 20 5" xfId="17056"/>
    <cellStyle name="Commentaire 2 2 20 6" xfId="21000"/>
    <cellStyle name="Commentaire 2 2 20 7" xfId="24810"/>
    <cellStyle name="Commentaire 2 2 20 8" xfId="27268"/>
    <cellStyle name="Commentaire 2 2 20 9" xfId="30141"/>
    <cellStyle name="Commentaire 2 2 21" xfId="4938"/>
    <cellStyle name="Commentaire 2 2 21 2" xfId="11177"/>
    <cellStyle name="Commentaire 2 2 21 3" xfId="21722"/>
    <cellStyle name="Commentaire 2 2 21 4" xfId="34467"/>
    <cellStyle name="Commentaire 2 2 21 5" xfId="41208"/>
    <cellStyle name="Commentaire 2 2 21 6" xfId="47305"/>
    <cellStyle name="Commentaire 2 2 22" xfId="7144"/>
    <cellStyle name="Commentaire 2 2 23" xfId="15135"/>
    <cellStyle name="Commentaire 2 2 24" xfId="22894"/>
    <cellStyle name="Commentaire 2 2 25" xfId="25280"/>
    <cellStyle name="Commentaire 2 2 26" xfId="28220"/>
    <cellStyle name="Commentaire 2 2 27" xfId="30400"/>
    <cellStyle name="Commentaire 2 2 28" xfId="37180"/>
    <cellStyle name="Commentaire 2 2 29" xfId="43907"/>
    <cellStyle name="Commentaire 2 2 3" xfId="824"/>
    <cellStyle name="Commentaire 2 2 3 10" xfId="15226"/>
    <cellStyle name="Commentaire 2 2 3 11" xfId="22996"/>
    <cellStyle name="Commentaire 2 2 3 12" xfId="25382"/>
    <cellStyle name="Commentaire 2 2 3 13" xfId="28311"/>
    <cellStyle name="Commentaire 2 2 3 14" xfId="30504"/>
    <cellStyle name="Commentaire 2 2 3 15" xfId="37282"/>
    <cellStyle name="Commentaire 2 2 3 16" xfId="43998"/>
    <cellStyle name="Commentaire 2 2 3 17" xfId="47306"/>
    <cellStyle name="Commentaire 2 2 3 18" xfId="52880"/>
    <cellStyle name="Commentaire 2 2 3 19" xfId="55490"/>
    <cellStyle name="Commentaire 2 2 3 2" xfId="1192"/>
    <cellStyle name="Commentaire 2 2 3 2 10" xfId="30786"/>
    <cellStyle name="Commentaire 2 2 3 2 11" xfId="37556"/>
    <cellStyle name="Commentaire 2 2 3 2 12" xfId="44561"/>
    <cellStyle name="Commentaire 2 2 3 2 13" xfId="47307"/>
    <cellStyle name="Commentaire 2 2 3 2 14" xfId="53443"/>
    <cellStyle name="Commentaire 2 2 3 2 15" xfId="56058"/>
    <cellStyle name="Commentaire 2 2 3 2 2" xfId="3457"/>
    <cellStyle name="Commentaire 2 2 3 2 2 2" xfId="9714"/>
    <cellStyle name="Commentaire 2 2 3 2 2 3" xfId="21283"/>
    <cellStyle name="Commentaire 2 2 3 2 2 4" xfId="33004"/>
    <cellStyle name="Commentaire 2 2 3 2 2 5" xfId="39745"/>
    <cellStyle name="Commentaire 2 2 3 2 2 6" xfId="47308"/>
    <cellStyle name="Commentaire 2 2 3 2 3" xfId="5604"/>
    <cellStyle name="Commentaire 2 2 3 2 3 2" xfId="11831"/>
    <cellStyle name="Commentaire 2 2 3 2 3 3" xfId="21889"/>
    <cellStyle name="Commentaire 2 2 3 2 3 4" xfId="35126"/>
    <cellStyle name="Commentaire 2 2 3 2 3 5" xfId="41862"/>
    <cellStyle name="Commentaire 2 2 3 2 3 6" xfId="47309"/>
    <cellStyle name="Commentaire 2 2 3 2 4" xfId="7525"/>
    <cellStyle name="Commentaire 2 2 3 2 5" xfId="13927"/>
    <cellStyle name="Commentaire 2 2 3 2 6" xfId="15789"/>
    <cellStyle name="Commentaire 2 2 3 2 7" xfId="23543"/>
    <cellStyle name="Commentaire 2 2 3 2 8" xfId="26001"/>
    <cellStyle name="Commentaire 2 2 3 2 9" xfId="28874"/>
    <cellStyle name="Commentaire 2 2 3 3" xfId="1603"/>
    <cellStyle name="Commentaire 2 2 3 3 10" xfId="29216"/>
    <cellStyle name="Commentaire 2 2 3 3 11" xfId="31157"/>
    <cellStyle name="Commentaire 2 2 3 3 12" xfId="37898"/>
    <cellStyle name="Commentaire 2 2 3 3 13" xfId="44903"/>
    <cellStyle name="Commentaire 2 2 3 3 14" xfId="47310"/>
    <cellStyle name="Commentaire 2 2 3 3 15" xfId="53785"/>
    <cellStyle name="Commentaire 2 2 3 3 16" xfId="56400"/>
    <cellStyle name="Commentaire 2 2 3 3 2" xfId="3817"/>
    <cellStyle name="Commentaire 2 2 3 3 2 2" xfId="10056"/>
    <cellStyle name="Commentaire 2 2 3 3 2 3" xfId="21382"/>
    <cellStyle name="Commentaire 2 2 3 3 2 4" xfId="33346"/>
    <cellStyle name="Commentaire 2 2 3 3 2 5" xfId="40087"/>
    <cellStyle name="Commentaire 2 2 3 3 2 6" xfId="47311"/>
    <cellStyle name="Commentaire 2 2 3 3 3" xfId="5946"/>
    <cellStyle name="Commentaire 2 2 3 3 3 2" xfId="12173"/>
    <cellStyle name="Commentaire 2 2 3 3 3 3" xfId="21988"/>
    <cellStyle name="Commentaire 2 2 3 3 3 4" xfId="35468"/>
    <cellStyle name="Commentaire 2 2 3 3 3 5" xfId="42204"/>
    <cellStyle name="Commentaire 2 2 3 3 3 6" xfId="47312"/>
    <cellStyle name="Commentaire 2 2 3 3 4" xfId="7867"/>
    <cellStyle name="Commentaire 2 2 3 3 5" xfId="14269"/>
    <cellStyle name="Commentaire 2 2 3 3 6" xfId="16131"/>
    <cellStyle name="Commentaire 2 2 3 3 7" xfId="20704"/>
    <cellStyle name="Commentaire 2 2 3 3 8" xfId="23885"/>
    <cellStyle name="Commentaire 2 2 3 3 9" xfId="26343"/>
    <cellStyle name="Commentaire 2 2 3 4" xfId="1915"/>
    <cellStyle name="Commentaire 2 2 3 4 10" xfId="31467"/>
    <cellStyle name="Commentaire 2 2 3 4 11" xfId="38208"/>
    <cellStyle name="Commentaire 2 2 3 4 12" xfId="45213"/>
    <cellStyle name="Commentaire 2 2 3 4 13" xfId="47313"/>
    <cellStyle name="Commentaire 2 2 3 4 14" xfId="54095"/>
    <cellStyle name="Commentaire 2 2 3 4 15" xfId="56710"/>
    <cellStyle name="Commentaire 2 2 3 4 2" xfId="4127"/>
    <cellStyle name="Commentaire 2 2 3 4 2 2" xfId="10366"/>
    <cellStyle name="Commentaire 2 2 3 4 2 3" xfId="21487"/>
    <cellStyle name="Commentaire 2 2 3 4 2 4" xfId="33656"/>
    <cellStyle name="Commentaire 2 2 3 4 2 5" xfId="40397"/>
    <cellStyle name="Commentaire 2 2 3 4 2 6" xfId="47314"/>
    <cellStyle name="Commentaire 2 2 3 4 3" xfId="6256"/>
    <cellStyle name="Commentaire 2 2 3 4 3 2" xfId="12483"/>
    <cellStyle name="Commentaire 2 2 3 4 3 3" xfId="22093"/>
    <cellStyle name="Commentaire 2 2 3 4 3 4" xfId="35778"/>
    <cellStyle name="Commentaire 2 2 3 4 3 5" xfId="42514"/>
    <cellStyle name="Commentaire 2 2 3 4 3 6" xfId="47315"/>
    <cellStyle name="Commentaire 2 2 3 4 4" xfId="8177"/>
    <cellStyle name="Commentaire 2 2 3 4 5" xfId="16441"/>
    <cellStyle name="Commentaire 2 2 3 4 6" xfId="20809"/>
    <cellStyle name="Commentaire 2 2 3 4 7" xfId="24195"/>
    <cellStyle name="Commentaire 2 2 3 4 8" xfId="26653"/>
    <cellStyle name="Commentaire 2 2 3 4 9" xfId="29526"/>
    <cellStyle name="Commentaire 2 2 3 5" xfId="2275"/>
    <cellStyle name="Commentaire 2 2 3 5 10" xfId="29884"/>
    <cellStyle name="Commentaire 2 2 3 5 11" xfId="31825"/>
    <cellStyle name="Commentaire 2 2 3 5 12" xfId="38566"/>
    <cellStyle name="Commentaire 2 2 3 5 13" xfId="45571"/>
    <cellStyle name="Commentaire 2 2 3 5 14" xfId="47316"/>
    <cellStyle name="Commentaire 2 2 3 5 15" xfId="54453"/>
    <cellStyle name="Commentaire 2 2 3 5 16" xfId="57068"/>
    <cellStyle name="Commentaire 2 2 3 5 2" xfId="4485"/>
    <cellStyle name="Commentaire 2 2 3 5 2 2" xfId="10724"/>
    <cellStyle name="Commentaire 2 2 3 5 2 3" xfId="21580"/>
    <cellStyle name="Commentaire 2 2 3 5 2 4" xfId="34014"/>
    <cellStyle name="Commentaire 2 2 3 5 2 5" xfId="40755"/>
    <cellStyle name="Commentaire 2 2 3 5 2 6" xfId="47317"/>
    <cellStyle name="Commentaire 2 2 3 5 3" xfId="6614"/>
    <cellStyle name="Commentaire 2 2 3 5 3 2" xfId="12841"/>
    <cellStyle name="Commentaire 2 2 3 5 3 3" xfId="22186"/>
    <cellStyle name="Commentaire 2 2 3 5 3 4" xfId="36136"/>
    <cellStyle name="Commentaire 2 2 3 5 3 5" xfId="42872"/>
    <cellStyle name="Commentaire 2 2 3 5 3 6" xfId="47318"/>
    <cellStyle name="Commentaire 2 2 3 5 4" xfId="8535"/>
    <cellStyle name="Commentaire 2 2 3 5 5" xfId="14647"/>
    <cellStyle name="Commentaire 2 2 3 5 6" xfId="16799"/>
    <cellStyle name="Commentaire 2 2 3 5 7" xfId="20902"/>
    <cellStyle name="Commentaire 2 2 3 5 8" xfId="24553"/>
    <cellStyle name="Commentaire 2 2 3 5 9" xfId="27011"/>
    <cellStyle name="Commentaire 2 2 3 6" xfId="3183"/>
    <cellStyle name="Commentaire 2 2 3 6 10" xfId="32730"/>
    <cellStyle name="Commentaire 2 2 3 6 11" xfId="39471"/>
    <cellStyle name="Commentaire 2 2 3 6 12" xfId="44287"/>
    <cellStyle name="Commentaire 2 2 3 6 13" xfId="47319"/>
    <cellStyle name="Commentaire 2 2 3 6 14" xfId="53169"/>
    <cellStyle name="Commentaire 2 2 3 6 15" xfId="55781"/>
    <cellStyle name="Commentaire 2 2 3 6 2" xfId="5327"/>
    <cellStyle name="Commentaire 2 2 3 6 2 2" xfId="11557"/>
    <cellStyle name="Commentaire 2 2 3 6 2 3" xfId="21820"/>
    <cellStyle name="Commentaire 2 2 3 6 2 4" xfId="34849"/>
    <cellStyle name="Commentaire 2 2 3 6 2 5" xfId="41588"/>
    <cellStyle name="Commentaire 2 2 3 6 2 6" xfId="47320"/>
    <cellStyle name="Commentaire 2 2 3 6 3" xfId="9440"/>
    <cellStyle name="Commentaire 2 2 3 6 4" xfId="13653"/>
    <cellStyle name="Commentaire 2 2 3 6 5" xfId="15515"/>
    <cellStyle name="Commentaire 2 2 3 6 6" xfId="21214"/>
    <cellStyle name="Commentaire 2 2 3 6 7" xfId="23269"/>
    <cellStyle name="Commentaire 2 2 3 6 8" xfId="25727"/>
    <cellStyle name="Commentaire 2 2 3 6 9" xfId="28600"/>
    <cellStyle name="Commentaire 2 2 3 7" xfId="2838"/>
    <cellStyle name="Commentaire 2 2 3 7 2" xfId="9095"/>
    <cellStyle name="Commentaire 2 2 3 7 3" xfId="21066"/>
    <cellStyle name="Commentaire 2 2 3 7 4" xfId="32385"/>
    <cellStyle name="Commentaire 2 2 3 7 5" xfId="39126"/>
    <cellStyle name="Commentaire 2 2 3 7 6" xfId="47321"/>
    <cellStyle name="Commentaire 2 2 3 8" xfId="5029"/>
    <cellStyle name="Commentaire 2 2 3 8 2" xfId="11268"/>
    <cellStyle name="Commentaire 2 2 3 8 3" xfId="21747"/>
    <cellStyle name="Commentaire 2 2 3 8 4" xfId="34558"/>
    <cellStyle name="Commentaire 2 2 3 8 5" xfId="41299"/>
    <cellStyle name="Commentaire 2 2 3 8 6" xfId="47322"/>
    <cellStyle name="Commentaire 2 2 3 9" xfId="7251"/>
    <cellStyle name="Commentaire 2 2 30" xfId="47255"/>
    <cellStyle name="Commentaire 2 2 31" xfId="52789"/>
    <cellStyle name="Commentaire 2 2 32" xfId="55399"/>
    <cellStyle name="Commentaire 2 2 4" xfId="846"/>
    <cellStyle name="Commentaire 2 2 4 10" xfId="15227"/>
    <cellStyle name="Commentaire 2 2 4 11" xfId="23018"/>
    <cellStyle name="Commentaire 2 2 4 12" xfId="25404"/>
    <cellStyle name="Commentaire 2 2 4 13" xfId="28312"/>
    <cellStyle name="Commentaire 2 2 4 14" xfId="30526"/>
    <cellStyle name="Commentaire 2 2 4 15" xfId="37304"/>
    <cellStyle name="Commentaire 2 2 4 16" xfId="43999"/>
    <cellStyle name="Commentaire 2 2 4 17" xfId="47323"/>
    <cellStyle name="Commentaire 2 2 4 18" xfId="52881"/>
    <cellStyle name="Commentaire 2 2 4 19" xfId="55491"/>
    <cellStyle name="Commentaire 2 2 4 2" xfId="1193"/>
    <cellStyle name="Commentaire 2 2 4 2 10" xfId="30787"/>
    <cellStyle name="Commentaire 2 2 4 2 11" xfId="37557"/>
    <cellStyle name="Commentaire 2 2 4 2 12" xfId="44562"/>
    <cellStyle name="Commentaire 2 2 4 2 13" xfId="47324"/>
    <cellStyle name="Commentaire 2 2 4 2 14" xfId="53444"/>
    <cellStyle name="Commentaire 2 2 4 2 15" xfId="56059"/>
    <cellStyle name="Commentaire 2 2 4 2 2" xfId="3458"/>
    <cellStyle name="Commentaire 2 2 4 2 2 2" xfId="9715"/>
    <cellStyle name="Commentaire 2 2 4 2 2 3" xfId="21284"/>
    <cellStyle name="Commentaire 2 2 4 2 2 4" xfId="33005"/>
    <cellStyle name="Commentaire 2 2 4 2 2 5" xfId="39746"/>
    <cellStyle name="Commentaire 2 2 4 2 2 6" xfId="47325"/>
    <cellStyle name="Commentaire 2 2 4 2 3" xfId="5605"/>
    <cellStyle name="Commentaire 2 2 4 2 3 2" xfId="11832"/>
    <cellStyle name="Commentaire 2 2 4 2 3 3" xfId="21890"/>
    <cellStyle name="Commentaire 2 2 4 2 3 4" xfId="35127"/>
    <cellStyle name="Commentaire 2 2 4 2 3 5" xfId="41863"/>
    <cellStyle name="Commentaire 2 2 4 2 3 6" xfId="47326"/>
    <cellStyle name="Commentaire 2 2 4 2 4" xfId="7526"/>
    <cellStyle name="Commentaire 2 2 4 2 5" xfId="13928"/>
    <cellStyle name="Commentaire 2 2 4 2 6" xfId="15790"/>
    <cellStyle name="Commentaire 2 2 4 2 7" xfId="23544"/>
    <cellStyle name="Commentaire 2 2 4 2 8" xfId="26002"/>
    <cellStyle name="Commentaire 2 2 4 2 9" xfId="28875"/>
    <cellStyle name="Commentaire 2 2 4 3" xfId="1625"/>
    <cellStyle name="Commentaire 2 2 4 3 10" xfId="29238"/>
    <cellStyle name="Commentaire 2 2 4 3 11" xfId="31179"/>
    <cellStyle name="Commentaire 2 2 4 3 12" xfId="37920"/>
    <cellStyle name="Commentaire 2 2 4 3 13" xfId="44925"/>
    <cellStyle name="Commentaire 2 2 4 3 14" xfId="47327"/>
    <cellStyle name="Commentaire 2 2 4 3 15" xfId="53807"/>
    <cellStyle name="Commentaire 2 2 4 3 16" xfId="56422"/>
    <cellStyle name="Commentaire 2 2 4 3 2" xfId="3839"/>
    <cellStyle name="Commentaire 2 2 4 3 2 2" xfId="10078"/>
    <cellStyle name="Commentaire 2 2 4 3 2 3" xfId="21391"/>
    <cellStyle name="Commentaire 2 2 4 3 2 4" xfId="33368"/>
    <cellStyle name="Commentaire 2 2 4 3 2 5" xfId="40109"/>
    <cellStyle name="Commentaire 2 2 4 3 2 6" xfId="47328"/>
    <cellStyle name="Commentaire 2 2 4 3 3" xfId="5968"/>
    <cellStyle name="Commentaire 2 2 4 3 3 2" xfId="12195"/>
    <cellStyle name="Commentaire 2 2 4 3 3 3" xfId="21997"/>
    <cellStyle name="Commentaire 2 2 4 3 3 4" xfId="35490"/>
    <cellStyle name="Commentaire 2 2 4 3 3 5" xfId="42226"/>
    <cellStyle name="Commentaire 2 2 4 3 3 6" xfId="47329"/>
    <cellStyle name="Commentaire 2 2 4 3 4" xfId="7889"/>
    <cellStyle name="Commentaire 2 2 4 3 5" xfId="14291"/>
    <cellStyle name="Commentaire 2 2 4 3 6" xfId="16153"/>
    <cellStyle name="Commentaire 2 2 4 3 7" xfId="20713"/>
    <cellStyle name="Commentaire 2 2 4 3 8" xfId="23907"/>
    <cellStyle name="Commentaire 2 2 4 3 9" xfId="26365"/>
    <cellStyle name="Commentaire 2 2 4 4" xfId="1916"/>
    <cellStyle name="Commentaire 2 2 4 4 10" xfId="31468"/>
    <cellStyle name="Commentaire 2 2 4 4 11" xfId="38209"/>
    <cellStyle name="Commentaire 2 2 4 4 12" xfId="45214"/>
    <cellStyle name="Commentaire 2 2 4 4 13" xfId="47330"/>
    <cellStyle name="Commentaire 2 2 4 4 14" xfId="54096"/>
    <cellStyle name="Commentaire 2 2 4 4 15" xfId="56711"/>
    <cellStyle name="Commentaire 2 2 4 4 2" xfId="4128"/>
    <cellStyle name="Commentaire 2 2 4 4 2 2" xfId="10367"/>
    <cellStyle name="Commentaire 2 2 4 4 2 3" xfId="21488"/>
    <cellStyle name="Commentaire 2 2 4 4 2 4" xfId="33657"/>
    <cellStyle name="Commentaire 2 2 4 4 2 5" xfId="40398"/>
    <cellStyle name="Commentaire 2 2 4 4 2 6" xfId="47331"/>
    <cellStyle name="Commentaire 2 2 4 4 3" xfId="6257"/>
    <cellStyle name="Commentaire 2 2 4 4 3 2" xfId="12484"/>
    <cellStyle name="Commentaire 2 2 4 4 3 3" xfId="22094"/>
    <cellStyle name="Commentaire 2 2 4 4 3 4" xfId="35779"/>
    <cellStyle name="Commentaire 2 2 4 4 3 5" xfId="42515"/>
    <cellStyle name="Commentaire 2 2 4 4 3 6" xfId="47332"/>
    <cellStyle name="Commentaire 2 2 4 4 4" xfId="8178"/>
    <cellStyle name="Commentaire 2 2 4 4 5" xfId="16442"/>
    <cellStyle name="Commentaire 2 2 4 4 6" xfId="20810"/>
    <cellStyle name="Commentaire 2 2 4 4 7" xfId="24196"/>
    <cellStyle name="Commentaire 2 2 4 4 8" xfId="26654"/>
    <cellStyle name="Commentaire 2 2 4 4 9" xfId="29527"/>
    <cellStyle name="Commentaire 2 2 4 5" xfId="2254"/>
    <cellStyle name="Commentaire 2 2 4 5 10" xfId="29863"/>
    <cellStyle name="Commentaire 2 2 4 5 11" xfId="31804"/>
    <cellStyle name="Commentaire 2 2 4 5 12" xfId="38545"/>
    <cellStyle name="Commentaire 2 2 4 5 13" xfId="45550"/>
    <cellStyle name="Commentaire 2 2 4 5 14" xfId="47333"/>
    <cellStyle name="Commentaire 2 2 4 5 15" xfId="54432"/>
    <cellStyle name="Commentaire 2 2 4 5 16" xfId="57047"/>
    <cellStyle name="Commentaire 2 2 4 5 2" xfId="4464"/>
    <cellStyle name="Commentaire 2 2 4 5 2 2" xfId="10703"/>
    <cellStyle name="Commentaire 2 2 4 5 2 3" xfId="21571"/>
    <cellStyle name="Commentaire 2 2 4 5 2 4" xfId="33993"/>
    <cellStyle name="Commentaire 2 2 4 5 2 5" xfId="40734"/>
    <cellStyle name="Commentaire 2 2 4 5 2 6" xfId="47334"/>
    <cellStyle name="Commentaire 2 2 4 5 3" xfId="6593"/>
    <cellStyle name="Commentaire 2 2 4 5 3 2" xfId="12820"/>
    <cellStyle name="Commentaire 2 2 4 5 3 3" xfId="22177"/>
    <cellStyle name="Commentaire 2 2 4 5 3 4" xfId="36115"/>
    <cellStyle name="Commentaire 2 2 4 5 3 5" xfId="42851"/>
    <cellStyle name="Commentaire 2 2 4 5 3 6" xfId="47335"/>
    <cellStyle name="Commentaire 2 2 4 5 4" xfId="8514"/>
    <cellStyle name="Commentaire 2 2 4 5 5" xfId="14626"/>
    <cellStyle name="Commentaire 2 2 4 5 6" xfId="16778"/>
    <cellStyle name="Commentaire 2 2 4 5 7" xfId="20893"/>
    <cellStyle name="Commentaire 2 2 4 5 8" xfId="24532"/>
    <cellStyle name="Commentaire 2 2 4 5 9" xfId="26990"/>
    <cellStyle name="Commentaire 2 2 4 6" xfId="3205"/>
    <cellStyle name="Commentaire 2 2 4 6 10" xfId="32752"/>
    <cellStyle name="Commentaire 2 2 4 6 11" xfId="39493"/>
    <cellStyle name="Commentaire 2 2 4 6 12" xfId="44309"/>
    <cellStyle name="Commentaire 2 2 4 6 13" xfId="47336"/>
    <cellStyle name="Commentaire 2 2 4 6 14" xfId="53191"/>
    <cellStyle name="Commentaire 2 2 4 6 15" xfId="55803"/>
    <cellStyle name="Commentaire 2 2 4 6 2" xfId="5349"/>
    <cellStyle name="Commentaire 2 2 4 6 2 2" xfId="11579"/>
    <cellStyle name="Commentaire 2 2 4 6 2 3" xfId="21829"/>
    <cellStyle name="Commentaire 2 2 4 6 2 4" xfId="34871"/>
    <cellStyle name="Commentaire 2 2 4 6 2 5" xfId="41610"/>
    <cellStyle name="Commentaire 2 2 4 6 2 6" xfId="47337"/>
    <cellStyle name="Commentaire 2 2 4 6 3" xfId="9462"/>
    <cellStyle name="Commentaire 2 2 4 6 4" xfId="13675"/>
    <cellStyle name="Commentaire 2 2 4 6 5" xfId="15537"/>
    <cellStyle name="Commentaire 2 2 4 6 6" xfId="21223"/>
    <cellStyle name="Commentaire 2 2 4 6 7" xfId="23291"/>
    <cellStyle name="Commentaire 2 2 4 6 8" xfId="25749"/>
    <cellStyle name="Commentaire 2 2 4 6 9" xfId="28622"/>
    <cellStyle name="Commentaire 2 2 4 7" xfId="2860"/>
    <cellStyle name="Commentaire 2 2 4 7 2" xfId="9117"/>
    <cellStyle name="Commentaire 2 2 4 7 3" xfId="21075"/>
    <cellStyle name="Commentaire 2 2 4 7 4" xfId="32407"/>
    <cellStyle name="Commentaire 2 2 4 7 5" xfId="39148"/>
    <cellStyle name="Commentaire 2 2 4 7 6" xfId="47338"/>
    <cellStyle name="Commentaire 2 2 4 8" xfId="5030"/>
    <cellStyle name="Commentaire 2 2 4 8 2" xfId="11269"/>
    <cellStyle name="Commentaire 2 2 4 8 3" xfId="21748"/>
    <cellStyle name="Commentaire 2 2 4 8 4" xfId="34559"/>
    <cellStyle name="Commentaire 2 2 4 8 5" xfId="41300"/>
    <cellStyle name="Commentaire 2 2 4 8 6" xfId="47339"/>
    <cellStyle name="Commentaire 2 2 4 9" xfId="7273"/>
    <cellStyle name="Commentaire 2 2 5" xfId="882"/>
    <cellStyle name="Commentaire 2 2 5 10" xfId="15228"/>
    <cellStyle name="Commentaire 2 2 5 11" xfId="23054"/>
    <cellStyle name="Commentaire 2 2 5 12" xfId="25440"/>
    <cellStyle name="Commentaire 2 2 5 13" xfId="28313"/>
    <cellStyle name="Commentaire 2 2 5 14" xfId="30562"/>
    <cellStyle name="Commentaire 2 2 5 15" xfId="37340"/>
    <cellStyle name="Commentaire 2 2 5 16" xfId="44000"/>
    <cellStyle name="Commentaire 2 2 5 17" xfId="47340"/>
    <cellStyle name="Commentaire 2 2 5 18" xfId="52882"/>
    <cellStyle name="Commentaire 2 2 5 19" xfId="55492"/>
    <cellStyle name="Commentaire 2 2 5 2" xfId="1194"/>
    <cellStyle name="Commentaire 2 2 5 2 10" xfId="30788"/>
    <cellStyle name="Commentaire 2 2 5 2 11" xfId="37558"/>
    <cellStyle name="Commentaire 2 2 5 2 12" xfId="44563"/>
    <cellStyle name="Commentaire 2 2 5 2 13" xfId="47341"/>
    <cellStyle name="Commentaire 2 2 5 2 14" xfId="53445"/>
    <cellStyle name="Commentaire 2 2 5 2 15" xfId="56060"/>
    <cellStyle name="Commentaire 2 2 5 2 2" xfId="3459"/>
    <cellStyle name="Commentaire 2 2 5 2 2 2" xfId="9716"/>
    <cellStyle name="Commentaire 2 2 5 2 2 3" xfId="21285"/>
    <cellStyle name="Commentaire 2 2 5 2 2 4" xfId="33006"/>
    <cellStyle name="Commentaire 2 2 5 2 2 5" xfId="39747"/>
    <cellStyle name="Commentaire 2 2 5 2 2 6" xfId="47342"/>
    <cellStyle name="Commentaire 2 2 5 2 3" xfId="5606"/>
    <cellStyle name="Commentaire 2 2 5 2 3 2" xfId="11833"/>
    <cellStyle name="Commentaire 2 2 5 2 3 3" xfId="21891"/>
    <cellStyle name="Commentaire 2 2 5 2 3 4" xfId="35128"/>
    <cellStyle name="Commentaire 2 2 5 2 3 5" xfId="41864"/>
    <cellStyle name="Commentaire 2 2 5 2 3 6" xfId="47343"/>
    <cellStyle name="Commentaire 2 2 5 2 4" xfId="7527"/>
    <cellStyle name="Commentaire 2 2 5 2 5" xfId="13929"/>
    <cellStyle name="Commentaire 2 2 5 2 6" xfId="15791"/>
    <cellStyle name="Commentaire 2 2 5 2 7" xfId="23545"/>
    <cellStyle name="Commentaire 2 2 5 2 8" xfId="26003"/>
    <cellStyle name="Commentaire 2 2 5 2 9" xfId="28876"/>
    <cellStyle name="Commentaire 2 2 5 3" xfId="1661"/>
    <cellStyle name="Commentaire 2 2 5 3 10" xfId="29274"/>
    <cellStyle name="Commentaire 2 2 5 3 11" xfId="31215"/>
    <cellStyle name="Commentaire 2 2 5 3 12" xfId="37956"/>
    <cellStyle name="Commentaire 2 2 5 3 13" xfId="44961"/>
    <cellStyle name="Commentaire 2 2 5 3 14" xfId="47344"/>
    <cellStyle name="Commentaire 2 2 5 3 15" xfId="53843"/>
    <cellStyle name="Commentaire 2 2 5 3 16" xfId="56458"/>
    <cellStyle name="Commentaire 2 2 5 3 2" xfId="3875"/>
    <cellStyle name="Commentaire 2 2 5 3 2 2" xfId="10114"/>
    <cellStyle name="Commentaire 2 2 5 3 2 3" xfId="21401"/>
    <cellStyle name="Commentaire 2 2 5 3 2 4" xfId="33404"/>
    <cellStyle name="Commentaire 2 2 5 3 2 5" xfId="40145"/>
    <cellStyle name="Commentaire 2 2 5 3 2 6" xfId="47345"/>
    <cellStyle name="Commentaire 2 2 5 3 3" xfId="6004"/>
    <cellStyle name="Commentaire 2 2 5 3 3 2" xfId="12231"/>
    <cellStyle name="Commentaire 2 2 5 3 3 3" xfId="22007"/>
    <cellStyle name="Commentaire 2 2 5 3 3 4" xfId="35526"/>
    <cellStyle name="Commentaire 2 2 5 3 3 5" xfId="42262"/>
    <cellStyle name="Commentaire 2 2 5 3 3 6" xfId="47346"/>
    <cellStyle name="Commentaire 2 2 5 3 4" xfId="7925"/>
    <cellStyle name="Commentaire 2 2 5 3 5" xfId="14327"/>
    <cellStyle name="Commentaire 2 2 5 3 6" xfId="16189"/>
    <cellStyle name="Commentaire 2 2 5 3 7" xfId="20723"/>
    <cellStyle name="Commentaire 2 2 5 3 8" xfId="23943"/>
    <cellStyle name="Commentaire 2 2 5 3 9" xfId="26401"/>
    <cellStyle name="Commentaire 2 2 5 4" xfId="1917"/>
    <cellStyle name="Commentaire 2 2 5 4 10" xfId="31469"/>
    <cellStyle name="Commentaire 2 2 5 4 11" xfId="38210"/>
    <cellStyle name="Commentaire 2 2 5 4 12" xfId="45215"/>
    <cellStyle name="Commentaire 2 2 5 4 13" xfId="47347"/>
    <cellStyle name="Commentaire 2 2 5 4 14" xfId="54097"/>
    <cellStyle name="Commentaire 2 2 5 4 15" xfId="56712"/>
    <cellStyle name="Commentaire 2 2 5 4 2" xfId="4129"/>
    <cellStyle name="Commentaire 2 2 5 4 2 2" xfId="10368"/>
    <cellStyle name="Commentaire 2 2 5 4 2 3" xfId="21489"/>
    <cellStyle name="Commentaire 2 2 5 4 2 4" xfId="33658"/>
    <cellStyle name="Commentaire 2 2 5 4 2 5" xfId="40399"/>
    <cellStyle name="Commentaire 2 2 5 4 2 6" xfId="47348"/>
    <cellStyle name="Commentaire 2 2 5 4 3" xfId="6258"/>
    <cellStyle name="Commentaire 2 2 5 4 3 2" xfId="12485"/>
    <cellStyle name="Commentaire 2 2 5 4 3 3" xfId="22095"/>
    <cellStyle name="Commentaire 2 2 5 4 3 4" xfId="35780"/>
    <cellStyle name="Commentaire 2 2 5 4 3 5" xfId="42516"/>
    <cellStyle name="Commentaire 2 2 5 4 3 6" xfId="47349"/>
    <cellStyle name="Commentaire 2 2 5 4 4" xfId="8179"/>
    <cellStyle name="Commentaire 2 2 5 4 5" xfId="16443"/>
    <cellStyle name="Commentaire 2 2 5 4 6" xfId="20811"/>
    <cellStyle name="Commentaire 2 2 5 4 7" xfId="24197"/>
    <cellStyle name="Commentaire 2 2 5 4 8" xfId="26655"/>
    <cellStyle name="Commentaire 2 2 5 4 9" xfId="29528"/>
    <cellStyle name="Commentaire 2 2 5 5" xfId="2228"/>
    <cellStyle name="Commentaire 2 2 5 5 10" xfId="29837"/>
    <cellStyle name="Commentaire 2 2 5 5 11" xfId="31778"/>
    <cellStyle name="Commentaire 2 2 5 5 12" xfId="38519"/>
    <cellStyle name="Commentaire 2 2 5 5 13" xfId="45524"/>
    <cellStyle name="Commentaire 2 2 5 5 14" xfId="47350"/>
    <cellStyle name="Commentaire 2 2 5 5 15" xfId="54406"/>
    <cellStyle name="Commentaire 2 2 5 5 16" xfId="57021"/>
    <cellStyle name="Commentaire 2 2 5 5 2" xfId="4438"/>
    <cellStyle name="Commentaire 2 2 5 5 2 2" xfId="10677"/>
    <cellStyle name="Commentaire 2 2 5 5 2 3" xfId="21563"/>
    <cellStyle name="Commentaire 2 2 5 5 2 4" xfId="33967"/>
    <cellStyle name="Commentaire 2 2 5 5 2 5" xfId="40708"/>
    <cellStyle name="Commentaire 2 2 5 5 2 6" xfId="47351"/>
    <cellStyle name="Commentaire 2 2 5 5 3" xfId="6567"/>
    <cellStyle name="Commentaire 2 2 5 5 3 2" xfId="12794"/>
    <cellStyle name="Commentaire 2 2 5 5 3 3" xfId="22169"/>
    <cellStyle name="Commentaire 2 2 5 5 3 4" xfId="36089"/>
    <cellStyle name="Commentaire 2 2 5 5 3 5" xfId="42825"/>
    <cellStyle name="Commentaire 2 2 5 5 3 6" xfId="47352"/>
    <cellStyle name="Commentaire 2 2 5 5 4" xfId="8488"/>
    <cellStyle name="Commentaire 2 2 5 5 5" xfId="14600"/>
    <cellStyle name="Commentaire 2 2 5 5 6" xfId="16752"/>
    <cellStyle name="Commentaire 2 2 5 5 7" xfId="20885"/>
    <cellStyle name="Commentaire 2 2 5 5 8" xfId="24506"/>
    <cellStyle name="Commentaire 2 2 5 5 9" xfId="26964"/>
    <cellStyle name="Commentaire 2 2 5 6" xfId="3241"/>
    <cellStyle name="Commentaire 2 2 5 6 10" xfId="32788"/>
    <cellStyle name="Commentaire 2 2 5 6 11" xfId="39529"/>
    <cellStyle name="Commentaire 2 2 5 6 12" xfId="44345"/>
    <cellStyle name="Commentaire 2 2 5 6 13" xfId="47353"/>
    <cellStyle name="Commentaire 2 2 5 6 14" xfId="53227"/>
    <cellStyle name="Commentaire 2 2 5 6 15" xfId="55839"/>
    <cellStyle name="Commentaire 2 2 5 6 2" xfId="5385"/>
    <cellStyle name="Commentaire 2 2 5 6 2 2" xfId="11615"/>
    <cellStyle name="Commentaire 2 2 5 6 2 3" xfId="21839"/>
    <cellStyle name="Commentaire 2 2 5 6 2 4" xfId="34907"/>
    <cellStyle name="Commentaire 2 2 5 6 2 5" xfId="41646"/>
    <cellStyle name="Commentaire 2 2 5 6 2 6" xfId="47354"/>
    <cellStyle name="Commentaire 2 2 5 6 3" xfId="9498"/>
    <cellStyle name="Commentaire 2 2 5 6 4" xfId="13711"/>
    <cellStyle name="Commentaire 2 2 5 6 5" xfId="15573"/>
    <cellStyle name="Commentaire 2 2 5 6 6" xfId="21233"/>
    <cellStyle name="Commentaire 2 2 5 6 7" xfId="23327"/>
    <cellStyle name="Commentaire 2 2 5 6 8" xfId="25785"/>
    <cellStyle name="Commentaire 2 2 5 6 9" xfId="28658"/>
    <cellStyle name="Commentaire 2 2 5 7" xfId="2896"/>
    <cellStyle name="Commentaire 2 2 5 7 2" xfId="9153"/>
    <cellStyle name="Commentaire 2 2 5 7 3" xfId="21085"/>
    <cellStyle name="Commentaire 2 2 5 7 4" xfId="32443"/>
    <cellStyle name="Commentaire 2 2 5 7 5" xfId="39184"/>
    <cellStyle name="Commentaire 2 2 5 7 6" xfId="47355"/>
    <cellStyle name="Commentaire 2 2 5 8" xfId="5031"/>
    <cellStyle name="Commentaire 2 2 5 8 2" xfId="11270"/>
    <cellStyle name="Commentaire 2 2 5 8 3" xfId="21749"/>
    <cellStyle name="Commentaire 2 2 5 8 4" xfId="34560"/>
    <cellStyle name="Commentaire 2 2 5 8 5" xfId="41301"/>
    <cellStyle name="Commentaire 2 2 5 8 6" xfId="47356"/>
    <cellStyle name="Commentaire 2 2 5 9" xfId="7309"/>
    <cellStyle name="Commentaire 2 2 6" xfId="829"/>
    <cellStyle name="Commentaire 2 2 6 10" xfId="15229"/>
    <cellStyle name="Commentaire 2 2 6 11" xfId="23001"/>
    <cellStyle name="Commentaire 2 2 6 12" xfId="25387"/>
    <cellStyle name="Commentaire 2 2 6 13" xfId="28314"/>
    <cellStyle name="Commentaire 2 2 6 14" xfId="30509"/>
    <cellStyle name="Commentaire 2 2 6 15" xfId="37287"/>
    <cellStyle name="Commentaire 2 2 6 16" xfId="44001"/>
    <cellStyle name="Commentaire 2 2 6 17" xfId="47357"/>
    <cellStyle name="Commentaire 2 2 6 18" xfId="52883"/>
    <cellStyle name="Commentaire 2 2 6 19" xfId="55493"/>
    <cellStyle name="Commentaire 2 2 6 2" xfId="1195"/>
    <cellStyle name="Commentaire 2 2 6 2 10" xfId="30789"/>
    <cellStyle name="Commentaire 2 2 6 2 11" xfId="37559"/>
    <cellStyle name="Commentaire 2 2 6 2 12" xfId="44564"/>
    <cellStyle name="Commentaire 2 2 6 2 13" xfId="47358"/>
    <cellStyle name="Commentaire 2 2 6 2 14" xfId="53446"/>
    <cellStyle name="Commentaire 2 2 6 2 15" xfId="56061"/>
    <cellStyle name="Commentaire 2 2 6 2 2" xfId="3460"/>
    <cellStyle name="Commentaire 2 2 6 2 2 2" xfId="9717"/>
    <cellStyle name="Commentaire 2 2 6 2 2 3" xfId="21286"/>
    <cellStyle name="Commentaire 2 2 6 2 2 4" xfId="33007"/>
    <cellStyle name="Commentaire 2 2 6 2 2 5" xfId="39748"/>
    <cellStyle name="Commentaire 2 2 6 2 2 6" xfId="47359"/>
    <cellStyle name="Commentaire 2 2 6 2 3" xfId="5607"/>
    <cellStyle name="Commentaire 2 2 6 2 3 2" xfId="11834"/>
    <cellStyle name="Commentaire 2 2 6 2 3 3" xfId="21892"/>
    <cellStyle name="Commentaire 2 2 6 2 3 4" xfId="35129"/>
    <cellStyle name="Commentaire 2 2 6 2 3 5" xfId="41865"/>
    <cellStyle name="Commentaire 2 2 6 2 3 6" xfId="47360"/>
    <cellStyle name="Commentaire 2 2 6 2 4" xfId="7528"/>
    <cellStyle name="Commentaire 2 2 6 2 5" xfId="13930"/>
    <cellStyle name="Commentaire 2 2 6 2 6" xfId="15792"/>
    <cellStyle name="Commentaire 2 2 6 2 7" xfId="23546"/>
    <cellStyle name="Commentaire 2 2 6 2 8" xfId="26004"/>
    <cellStyle name="Commentaire 2 2 6 2 9" xfId="28877"/>
    <cellStyle name="Commentaire 2 2 6 3" xfId="1608"/>
    <cellStyle name="Commentaire 2 2 6 3 10" xfId="29221"/>
    <cellStyle name="Commentaire 2 2 6 3 11" xfId="31162"/>
    <cellStyle name="Commentaire 2 2 6 3 12" xfId="37903"/>
    <cellStyle name="Commentaire 2 2 6 3 13" xfId="44908"/>
    <cellStyle name="Commentaire 2 2 6 3 14" xfId="47361"/>
    <cellStyle name="Commentaire 2 2 6 3 15" xfId="53790"/>
    <cellStyle name="Commentaire 2 2 6 3 16" xfId="56405"/>
    <cellStyle name="Commentaire 2 2 6 3 2" xfId="3822"/>
    <cellStyle name="Commentaire 2 2 6 3 2 2" xfId="10061"/>
    <cellStyle name="Commentaire 2 2 6 3 2 3" xfId="21387"/>
    <cellStyle name="Commentaire 2 2 6 3 2 4" xfId="33351"/>
    <cellStyle name="Commentaire 2 2 6 3 2 5" xfId="40092"/>
    <cellStyle name="Commentaire 2 2 6 3 2 6" xfId="47362"/>
    <cellStyle name="Commentaire 2 2 6 3 3" xfId="5951"/>
    <cellStyle name="Commentaire 2 2 6 3 3 2" xfId="12178"/>
    <cellStyle name="Commentaire 2 2 6 3 3 3" xfId="21993"/>
    <cellStyle name="Commentaire 2 2 6 3 3 4" xfId="35473"/>
    <cellStyle name="Commentaire 2 2 6 3 3 5" xfId="42209"/>
    <cellStyle name="Commentaire 2 2 6 3 3 6" xfId="47363"/>
    <cellStyle name="Commentaire 2 2 6 3 4" xfId="7872"/>
    <cellStyle name="Commentaire 2 2 6 3 5" xfId="14274"/>
    <cellStyle name="Commentaire 2 2 6 3 6" xfId="16136"/>
    <cellStyle name="Commentaire 2 2 6 3 7" xfId="20709"/>
    <cellStyle name="Commentaire 2 2 6 3 8" xfId="23890"/>
    <cellStyle name="Commentaire 2 2 6 3 9" xfId="26348"/>
    <cellStyle name="Commentaire 2 2 6 4" xfId="1918"/>
    <cellStyle name="Commentaire 2 2 6 4 10" xfId="31470"/>
    <cellStyle name="Commentaire 2 2 6 4 11" xfId="38211"/>
    <cellStyle name="Commentaire 2 2 6 4 12" xfId="45216"/>
    <cellStyle name="Commentaire 2 2 6 4 13" xfId="47364"/>
    <cellStyle name="Commentaire 2 2 6 4 14" xfId="54098"/>
    <cellStyle name="Commentaire 2 2 6 4 15" xfId="56713"/>
    <cellStyle name="Commentaire 2 2 6 4 2" xfId="4130"/>
    <cellStyle name="Commentaire 2 2 6 4 2 2" xfId="10369"/>
    <cellStyle name="Commentaire 2 2 6 4 2 3" xfId="21490"/>
    <cellStyle name="Commentaire 2 2 6 4 2 4" xfId="33659"/>
    <cellStyle name="Commentaire 2 2 6 4 2 5" xfId="40400"/>
    <cellStyle name="Commentaire 2 2 6 4 2 6" xfId="47365"/>
    <cellStyle name="Commentaire 2 2 6 4 3" xfId="6259"/>
    <cellStyle name="Commentaire 2 2 6 4 3 2" xfId="12486"/>
    <cellStyle name="Commentaire 2 2 6 4 3 3" xfId="22096"/>
    <cellStyle name="Commentaire 2 2 6 4 3 4" xfId="35781"/>
    <cellStyle name="Commentaire 2 2 6 4 3 5" xfId="42517"/>
    <cellStyle name="Commentaire 2 2 6 4 3 6" xfId="47366"/>
    <cellStyle name="Commentaire 2 2 6 4 4" xfId="8180"/>
    <cellStyle name="Commentaire 2 2 6 4 5" xfId="16444"/>
    <cellStyle name="Commentaire 2 2 6 4 6" xfId="20812"/>
    <cellStyle name="Commentaire 2 2 6 4 7" xfId="24198"/>
    <cellStyle name="Commentaire 2 2 6 4 8" xfId="26656"/>
    <cellStyle name="Commentaire 2 2 6 4 9" xfId="29529"/>
    <cellStyle name="Commentaire 2 2 6 5" xfId="2270"/>
    <cellStyle name="Commentaire 2 2 6 5 10" xfId="29879"/>
    <cellStyle name="Commentaire 2 2 6 5 11" xfId="31820"/>
    <cellStyle name="Commentaire 2 2 6 5 12" xfId="38561"/>
    <cellStyle name="Commentaire 2 2 6 5 13" xfId="45566"/>
    <cellStyle name="Commentaire 2 2 6 5 14" xfId="47367"/>
    <cellStyle name="Commentaire 2 2 6 5 15" xfId="54448"/>
    <cellStyle name="Commentaire 2 2 6 5 16" xfId="57063"/>
    <cellStyle name="Commentaire 2 2 6 5 2" xfId="4480"/>
    <cellStyle name="Commentaire 2 2 6 5 2 2" xfId="10719"/>
    <cellStyle name="Commentaire 2 2 6 5 2 3" xfId="21575"/>
    <cellStyle name="Commentaire 2 2 6 5 2 4" xfId="34009"/>
    <cellStyle name="Commentaire 2 2 6 5 2 5" xfId="40750"/>
    <cellStyle name="Commentaire 2 2 6 5 2 6" xfId="47368"/>
    <cellStyle name="Commentaire 2 2 6 5 3" xfId="6609"/>
    <cellStyle name="Commentaire 2 2 6 5 3 2" xfId="12836"/>
    <cellStyle name="Commentaire 2 2 6 5 3 3" xfId="22181"/>
    <cellStyle name="Commentaire 2 2 6 5 3 4" xfId="36131"/>
    <cellStyle name="Commentaire 2 2 6 5 3 5" xfId="42867"/>
    <cellStyle name="Commentaire 2 2 6 5 3 6" xfId="47369"/>
    <cellStyle name="Commentaire 2 2 6 5 4" xfId="8530"/>
    <cellStyle name="Commentaire 2 2 6 5 5" xfId="14642"/>
    <cellStyle name="Commentaire 2 2 6 5 6" xfId="16794"/>
    <cellStyle name="Commentaire 2 2 6 5 7" xfId="20897"/>
    <cellStyle name="Commentaire 2 2 6 5 8" xfId="24548"/>
    <cellStyle name="Commentaire 2 2 6 5 9" xfId="27006"/>
    <cellStyle name="Commentaire 2 2 6 6" xfId="3188"/>
    <cellStyle name="Commentaire 2 2 6 6 10" xfId="32735"/>
    <cellStyle name="Commentaire 2 2 6 6 11" xfId="39476"/>
    <cellStyle name="Commentaire 2 2 6 6 12" xfId="44292"/>
    <cellStyle name="Commentaire 2 2 6 6 13" xfId="47370"/>
    <cellStyle name="Commentaire 2 2 6 6 14" xfId="53174"/>
    <cellStyle name="Commentaire 2 2 6 6 15" xfId="55786"/>
    <cellStyle name="Commentaire 2 2 6 6 2" xfId="5332"/>
    <cellStyle name="Commentaire 2 2 6 6 2 2" xfId="11562"/>
    <cellStyle name="Commentaire 2 2 6 6 2 3" xfId="21825"/>
    <cellStyle name="Commentaire 2 2 6 6 2 4" xfId="34854"/>
    <cellStyle name="Commentaire 2 2 6 6 2 5" xfId="41593"/>
    <cellStyle name="Commentaire 2 2 6 6 2 6" xfId="47371"/>
    <cellStyle name="Commentaire 2 2 6 6 3" xfId="9445"/>
    <cellStyle name="Commentaire 2 2 6 6 4" xfId="13658"/>
    <cellStyle name="Commentaire 2 2 6 6 5" xfId="15520"/>
    <cellStyle name="Commentaire 2 2 6 6 6" xfId="21219"/>
    <cellStyle name="Commentaire 2 2 6 6 7" xfId="23274"/>
    <cellStyle name="Commentaire 2 2 6 6 8" xfId="25732"/>
    <cellStyle name="Commentaire 2 2 6 6 9" xfId="28605"/>
    <cellStyle name="Commentaire 2 2 6 7" xfId="2843"/>
    <cellStyle name="Commentaire 2 2 6 7 2" xfId="9100"/>
    <cellStyle name="Commentaire 2 2 6 7 3" xfId="21071"/>
    <cellStyle name="Commentaire 2 2 6 7 4" xfId="32390"/>
    <cellStyle name="Commentaire 2 2 6 7 5" xfId="39131"/>
    <cellStyle name="Commentaire 2 2 6 7 6" xfId="47372"/>
    <cellStyle name="Commentaire 2 2 6 8" xfId="5032"/>
    <cellStyle name="Commentaire 2 2 6 8 2" xfId="11271"/>
    <cellStyle name="Commentaire 2 2 6 8 3" xfId="21750"/>
    <cellStyle name="Commentaire 2 2 6 8 4" xfId="34561"/>
    <cellStyle name="Commentaire 2 2 6 8 5" xfId="41302"/>
    <cellStyle name="Commentaire 2 2 6 8 6" xfId="47373"/>
    <cellStyle name="Commentaire 2 2 6 9" xfId="7256"/>
    <cellStyle name="Commentaire 2 2 7" xfId="893"/>
    <cellStyle name="Commentaire 2 2 7 10" xfId="15230"/>
    <cellStyle name="Commentaire 2 2 7 11" xfId="23065"/>
    <cellStyle name="Commentaire 2 2 7 12" xfId="25451"/>
    <cellStyle name="Commentaire 2 2 7 13" xfId="28315"/>
    <cellStyle name="Commentaire 2 2 7 14" xfId="30573"/>
    <cellStyle name="Commentaire 2 2 7 15" xfId="37351"/>
    <cellStyle name="Commentaire 2 2 7 16" xfId="44002"/>
    <cellStyle name="Commentaire 2 2 7 17" xfId="47374"/>
    <cellStyle name="Commentaire 2 2 7 18" xfId="52884"/>
    <cellStyle name="Commentaire 2 2 7 19" xfId="55494"/>
    <cellStyle name="Commentaire 2 2 7 2" xfId="1196"/>
    <cellStyle name="Commentaire 2 2 7 2 10" xfId="30790"/>
    <cellStyle name="Commentaire 2 2 7 2 11" xfId="37560"/>
    <cellStyle name="Commentaire 2 2 7 2 12" xfId="44565"/>
    <cellStyle name="Commentaire 2 2 7 2 13" xfId="47375"/>
    <cellStyle name="Commentaire 2 2 7 2 14" xfId="53447"/>
    <cellStyle name="Commentaire 2 2 7 2 15" xfId="56062"/>
    <cellStyle name="Commentaire 2 2 7 2 2" xfId="3461"/>
    <cellStyle name="Commentaire 2 2 7 2 2 2" xfId="9718"/>
    <cellStyle name="Commentaire 2 2 7 2 2 3" xfId="21287"/>
    <cellStyle name="Commentaire 2 2 7 2 2 4" xfId="33008"/>
    <cellStyle name="Commentaire 2 2 7 2 2 5" xfId="39749"/>
    <cellStyle name="Commentaire 2 2 7 2 2 6" xfId="47376"/>
    <cellStyle name="Commentaire 2 2 7 2 3" xfId="5608"/>
    <cellStyle name="Commentaire 2 2 7 2 3 2" xfId="11835"/>
    <cellStyle name="Commentaire 2 2 7 2 3 3" xfId="21893"/>
    <cellStyle name="Commentaire 2 2 7 2 3 4" xfId="35130"/>
    <cellStyle name="Commentaire 2 2 7 2 3 5" xfId="41866"/>
    <cellStyle name="Commentaire 2 2 7 2 3 6" xfId="47377"/>
    <cellStyle name="Commentaire 2 2 7 2 4" xfId="7529"/>
    <cellStyle name="Commentaire 2 2 7 2 5" xfId="13931"/>
    <cellStyle name="Commentaire 2 2 7 2 6" xfId="15793"/>
    <cellStyle name="Commentaire 2 2 7 2 7" xfId="23547"/>
    <cellStyle name="Commentaire 2 2 7 2 8" xfId="26005"/>
    <cellStyle name="Commentaire 2 2 7 2 9" xfId="28878"/>
    <cellStyle name="Commentaire 2 2 7 3" xfId="1672"/>
    <cellStyle name="Commentaire 2 2 7 3 10" xfId="29285"/>
    <cellStyle name="Commentaire 2 2 7 3 11" xfId="31226"/>
    <cellStyle name="Commentaire 2 2 7 3 12" xfId="37967"/>
    <cellStyle name="Commentaire 2 2 7 3 13" xfId="44972"/>
    <cellStyle name="Commentaire 2 2 7 3 14" xfId="47378"/>
    <cellStyle name="Commentaire 2 2 7 3 15" xfId="53854"/>
    <cellStyle name="Commentaire 2 2 7 3 16" xfId="56469"/>
    <cellStyle name="Commentaire 2 2 7 3 2" xfId="3886"/>
    <cellStyle name="Commentaire 2 2 7 3 2 2" xfId="10125"/>
    <cellStyle name="Commentaire 2 2 7 3 2 3" xfId="21406"/>
    <cellStyle name="Commentaire 2 2 7 3 2 4" xfId="33415"/>
    <cellStyle name="Commentaire 2 2 7 3 2 5" xfId="40156"/>
    <cellStyle name="Commentaire 2 2 7 3 2 6" xfId="47379"/>
    <cellStyle name="Commentaire 2 2 7 3 3" xfId="6015"/>
    <cellStyle name="Commentaire 2 2 7 3 3 2" xfId="12242"/>
    <cellStyle name="Commentaire 2 2 7 3 3 3" xfId="22012"/>
    <cellStyle name="Commentaire 2 2 7 3 3 4" xfId="35537"/>
    <cellStyle name="Commentaire 2 2 7 3 3 5" xfId="42273"/>
    <cellStyle name="Commentaire 2 2 7 3 3 6" xfId="47380"/>
    <cellStyle name="Commentaire 2 2 7 3 4" xfId="7936"/>
    <cellStyle name="Commentaire 2 2 7 3 5" xfId="14338"/>
    <cellStyle name="Commentaire 2 2 7 3 6" xfId="16200"/>
    <cellStyle name="Commentaire 2 2 7 3 7" xfId="20728"/>
    <cellStyle name="Commentaire 2 2 7 3 8" xfId="23954"/>
    <cellStyle name="Commentaire 2 2 7 3 9" xfId="26412"/>
    <cellStyle name="Commentaire 2 2 7 4" xfId="1919"/>
    <cellStyle name="Commentaire 2 2 7 4 10" xfId="31471"/>
    <cellStyle name="Commentaire 2 2 7 4 11" xfId="38212"/>
    <cellStyle name="Commentaire 2 2 7 4 12" xfId="45217"/>
    <cellStyle name="Commentaire 2 2 7 4 13" xfId="47381"/>
    <cellStyle name="Commentaire 2 2 7 4 14" xfId="54099"/>
    <cellStyle name="Commentaire 2 2 7 4 15" xfId="56714"/>
    <cellStyle name="Commentaire 2 2 7 4 2" xfId="4131"/>
    <cellStyle name="Commentaire 2 2 7 4 2 2" xfId="10370"/>
    <cellStyle name="Commentaire 2 2 7 4 2 3" xfId="21491"/>
    <cellStyle name="Commentaire 2 2 7 4 2 4" xfId="33660"/>
    <cellStyle name="Commentaire 2 2 7 4 2 5" xfId="40401"/>
    <cellStyle name="Commentaire 2 2 7 4 2 6" xfId="47382"/>
    <cellStyle name="Commentaire 2 2 7 4 3" xfId="6260"/>
    <cellStyle name="Commentaire 2 2 7 4 3 2" xfId="12487"/>
    <cellStyle name="Commentaire 2 2 7 4 3 3" xfId="22097"/>
    <cellStyle name="Commentaire 2 2 7 4 3 4" xfId="35782"/>
    <cellStyle name="Commentaire 2 2 7 4 3 5" xfId="42518"/>
    <cellStyle name="Commentaire 2 2 7 4 3 6" xfId="47383"/>
    <cellStyle name="Commentaire 2 2 7 4 4" xfId="8181"/>
    <cellStyle name="Commentaire 2 2 7 4 5" xfId="16445"/>
    <cellStyle name="Commentaire 2 2 7 4 6" xfId="20813"/>
    <cellStyle name="Commentaire 2 2 7 4 7" xfId="24199"/>
    <cellStyle name="Commentaire 2 2 7 4 8" xfId="26657"/>
    <cellStyle name="Commentaire 2 2 7 4 9" xfId="29530"/>
    <cellStyle name="Commentaire 2 2 7 5" xfId="2219"/>
    <cellStyle name="Commentaire 2 2 7 5 10" xfId="29828"/>
    <cellStyle name="Commentaire 2 2 7 5 11" xfId="31769"/>
    <cellStyle name="Commentaire 2 2 7 5 12" xfId="38510"/>
    <cellStyle name="Commentaire 2 2 7 5 13" xfId="45515"/>
    <cellStyle name="Commentaire 2 2 7 5 14" xfId="47384"/>
    <cellStyle name="Commentaire 2 2 7 5 15" xfId="54397"/>
    <cellStyle name="Commentaire 2 2 7 5 16" xfId="57012"/>
    <cellStyle name="Commentaire 2 2 7 5 2" xfId="4429"/>
    <cellStyle name="Commentaire 2 2 7 5 2 2" xfId="10668"/>
    <cellStyle name="Commentaire 2 2 7 5 2 3" xfId="21559"/>
    <cellStyle name="Commentaire 2 2 7 5 2 4" xfId="33958"/>
    <cellStyle name="Commentaire 2 2 7 5 2 5" xfId="40699"/>
    <cellStyle name="Commentaire 2 2 7 5 2 6" xfId="47385"/>
    <cellStyle name="Commentaire 2 2 7 5 3" xfId="6558"/>
    <cellStyle name="Commentaire 2 2 7 5 3 2" xfId="12785"/>
    <cellStyle name="Commentaire 2 2 7 5 3 3" xfId="22165"/>
    <cellStyle name="Commentaire 2 2 7 5 3 4" xfId="36080"/>
    <cellStyle name="Commentaire 2 2 7 5 3 5" xfId="42816"/>
    <cellStyle name="Commentaire 2 2 7 5 3 6" xfId="47386"/>
    <cellStyle name="Commentaire 2 2 7 5 4" xfId="8479"/>
    <cellStyle name="Commentaire 2 2 7 5 5" xfId="14591"/>
    <cellStyle name="Commentaire 2 2 7 5 6" xfId="16743"/>
    <cellStyle name="Commentaire 2 2 7 5 7" xfId="20881"/>
    <cellStyle name="Commentaire 2 2 7 5 8" xfId="24497"/>
    <cellStyle name="Commentaire 2 2 7 5 9" xfId="26955"/>
    <cellStyle name="Commentaire 2 2 7 6" xfId="3252"/>
    <cellStyle name="Commentaire 2 2 7 6 10" xfId="32799"/>
    <cellStyle name="Commentaire 2 2 7 6 11" xfId="39540"/>
    <cellStyle name="Commentaire 2 2 7 6 12" xfId="44356"/>
    <cellStyle name="Commentaire 2 2 7 6 13" xfId="47387"/>
    <cellStyle name="Commentaire 2 2 7 6 14" xfId="53238"/>
    <cellStyle name="Commentaire 2 2 7 6 15" xfId="55850"/>
    <cellStyle name="Commentaire 2 2 7 6 2" xfId="5396"/>
    <cellStyle name="Commentaire 2 2 7 6 2 2" xfId="11626"/>
    <cellStyle name="Commentaire 2 2 7 6 2 3" xfId="21844"/>
    <cellStyle name="Commentaire 2 2 7 6 2 4" xfId="34918"/>
    <cellStyle name="Commentaire 2 2 7 6 2 5" xfId="41657"/>
    <cellStyle name="Commentaire 2 2 7 6 2 6" xfId="47388"/>
    <cellStyle name="Commentaire 2 2 7 6 3" xfId="9509"/>
    <cellStyle name="Commentaire 2 2 7 6 4" xfId="13722"/>
    <cellStyle name="Commentaire 2 2 7 6 5" xfId="15584"/>
    <cellStyle name="Commentaire 2 2 7 6 6" xfId="21238"/>
    <cellStyle name="Commentaire 2 2 7 6 7" xfId="23338"/>
    <cellStyle name="Commentaire 2 2 7 6 8" xfId="25796"/>
    <cellStyle name="Commentaire 2 2 7 6 9" xfId="28669"/>
    <cellStyle name="Commentaire 2 2 7 7" xfId="2907"/>
    <cellStyle name="Commentaire 2 2 7 7 2" xfId="9164"/>
    <cellStyle name="Commentaire 2 2 7 7 3" xfId="21090"/>
    <cellStyle name="Commentaire 2 2 7 7 4" xfId="32454"/>
    <cellStyle name="Commentaire 2 2 7 7 5" xfId="39195"/>
    <cellStyle name="Commentaire 2 2 7 7 6" xfId="47389"/>
    <cellStyle name="Commentaire 2 2 7 8" xfId="5033"/>
    <cellStyle name="Commentaire 2 2 7 8 2" xfId="11272"/>
    <cellStyle name="Commentaire 2 2 7 8 3" xfId="21751"/>
    <cellStyle name="Commentaire 2 2 7 8 4" xfId="34562"/>
    <cellStyle name="Commentaire 2 2 7 8 5" xfId="41303"/>
    <cellStyle name="Commentaire 2 2 7 8 6" xfId="47390"/>
    <cellStyle name="Commentaire 2 2 7 9" xfId="7320"/>
    <cellStyle name="Commentaire 2 2 8" xfId="819"/>
    <cellStyle name="Commentaire 2 2 8 10" xfId="15231"/>
    <cellStyle name="Commentaire 2 2 8 11" xfId="22991"/>
    <cellStyle name="Commentaire 2 2 8 12" xfId="25377"/>
    <cellStyle name="Commentaire 2 2 8 13" xfId="28316"/>
    <cellStyle name="Commentaire 2 2 8 14" xfId="30499"/>
    <cellStyle name="Commentaire 2 2 8 15" xfId="37277"/>
    <cellStyle name="Commentaire 2 2 8 16" xfId="44003"/>
    <cellStyle name="Commentaire 2 2 8 17" xfId="47391"/>
    <cellStyle name="Commentaire 2 2 8 18" xfId="52885"/>
    <cellStyle name="Commentaire 2 2 8 19" xfId="55495"/>
    <cellStyle name="Commentaire 2 2 8 2" xfId="1197"/>
    <cellStyle name="Commentaire 2 2 8 2 10" xfId="30791"/>
    <cellStyle name="Commentaire 2 2 8 2 11" xfId="37561"/>
    <cellStyle name="Commentaire 2 2 8 2 12" xfId="44566"/>
    <cellStyle name="Commentaire 2 2 8 2 13" xfId="47392"/>
    <cellStyle name="Commentaire 2 2 8 2 14" xfId="53448"/>
    <cellStyle name="Commentaire 2 2 8 2 15" xfId="56063"/>
    <cellStyle name="Commentaire 2 2 8 2 2" xfId="3462"/>
    <cellStyle name="Commentaire 2 2 8 2 2 2" xfId="9719"/>
    <cellStyle name="Commentaire 2 2 8 2 2 3" xfId="21288"/>
    <cellStyle name="Commentaire 2 2 8 2 2 4" xfId="33009"/>
    <cellStyle name="Commentaire 2 2 8 2 2 5" xfId="39750"/>
    <cellStyle name="Commentaire 2 2 8 2 2 6" xfId="47393"/>
    <cellStyle name="Commentaire 2 2 8 2 3" xfId="5609"/>
    <cellStyle name="Commentaire 2 2 8 2 3 2" xfId="11836"/>
    <cellStyle name="Commentaire 2 2 8 2 3 3" xfId="21894"/>
    <cellStyle name="Commentaire 2 2 8 2 3 4" xfId="35131"/>
    <cellStyle name="Commentaire 2 2 8 2 3 5" xfId="41867"/>
    <cellStyle name="Commentaire 2 2 8 2 3 6" xfId="47394"/>
    <cellStyle name="Commentaire 2 2 8 2 4" xfId="7530"/>
    <cellStyle name="Commentaire 2 2 8 2 5" xfId="13932"/>
    <cellStyle name="Commentaire 2 2 8 2 6" xfId="15794"/>
    <cellStyle name="Commentaire 2 2 8 2 7" xfId="23548"/>
    <cellStyle name="Commentaire 2 2 8 2 8" xfId="26006"/>
    <cellStyle name="Commentaire 2 2 8 2 9" xfId="28879"/>
    <cellStyle name="Commentaire 2 2 8 3" xfId="1598"/>
    <cellStyle name="Commentaire 2 2 8 3 10" xfId="29211"/>
    <cellStyle name="Commentaire 2 2 8 3 11" xfId="31152"/>
    <cellStyle name="Commentaire 2 2 8 3 12" xfId="37893"/>
    <cellStyle name="Commentaire 2 2 8 3 13" xfId="44898"/>
    <cellStyle name="Commentaire 2 2 8 3 14" xfId="47395"/>
    <cellStyle name="Commentaire 2 2 8 3 15" xfId="53780"/>
    <cellStyle name="Commentaire 2 2 8 3 16" xfId="56395"/>
    <cellStyle name="Commentaire 2 2 8 3 2" xfId="3812"/>
    <cellStyle name="Commentaire 2 2 8 3 2 2" xfId="10051"/>
    <cellStyle name="Commentaire 2 2 8 3 2 3" xfId="21377"/>
    <cellStyle name="Commentaire 2 2 8 3 2 4" xfId="33341"/>
    <cellStyle name="Commentaire 2 2 8 3 2 5" xfId="40082"/>
    <cellStyle name="Commentaire 2 2 8 3 2 6" xfId="47396"/>
    <cellStyle name="Commentaire 2 2 8 3 3" xfId="5941"/>
    <cellStyle name="Commentaire 2 2 8 3 3 2" xfId="12168"/>
    <cellStyle name="Commentaire 2 2 8 3 3 3" xfId="21983"/>
    <cellStyle name="Commentaire 2 2 8 3 3 4" xfId="35463"/>
    <cellStyle name="Commentaire 2 2 8 3 3 5" xfId="42199"/>
    <cellStyle name="Commentaire 2 2 8 3 3 6" xfId="47397"/>
    <cellStyle name="Commentaire 2 2 8 3 4" xfId="7862"/>
    <cellStyle name="Commentaire 2 2 8 3 5" xfId="14264"/>
    <cellStyle name="Commentaire 2 2 8 3 6" xfId="16126"/>
    <cellStyle name="Commentaire 2 2 8 3 7" xfId="20699"/>
    <cellStyle name="Commentaire 2 2 8 3 8" xfId="23880"/>
    <cellStyle name="Commentaire 2 2 8 3 9" xfId="26338"/>
    <cellStyle name="Commentaire 2 2 8 4" xfId="1920"/>
    <cellStyle name="Commentaire 2 2 8 4 10" xfId="31472"/>
    <cellStyle name="Commentaire 2 2 8 4 11" xfId="38213"/>
    <cellStyle name="Commentaire 2 2 8 4 12" xfId="45218"/>
    <cellStyle name="Commentaire 2 2 8 4 13" xfId="47398"/>
    <cellStyle name="Commentaire 2 2 8 4 14" xfId="54100"/>
    <cellStyle name="Commentaire 2 2 8 4 15" xfId="56715"/>
    <cellStyle name="Commentaire 2 2 8 4 2" xfId="4132"/>
    <cellStyle name="Commentaire 2 2 8 4 2 2" xfId="10371"/>
    <cellStyle name="Commentaire 2 2 8 4 2 3" xfId="21492"/>
    <cellStyle name="Commentaire 2 2 8 4 2 4" xfId="33661"/>
    <cellStyle name="Commentaire 2 2 8 4 2 5" xfId="40402"/>
    <cellStyle name="Commentaire 2 2 8 4 2 6" xfId="47399"/>
    <cellStyle name="Commentaire 2 2 8 4 3" xfId="6261"/>
    <cellStyle name="Commentaire 2 2 8 4 3 2" xfId="12488"/>
    <cellStyle name="Commentaire 2 2 8 4 3 3" xfId="22098"/>
    <cellStyle name="Commentaire 2 2 8 4 3 4" xfId="35783"/>
    <cellStyle name="Commentaire 2 2 8 4 3 5" xfId="42519"/>
    <cellStyle name="Commentaire 2 2 8 4 3 6" xfId="47400"/>
    <cellStyle name="Commentaire 2 2 8 4 4" xfId="8182"/>
    <cellStyle name="Commentaire 2 2 8 4 5" xfId="16446"/>
    <cellStyle name="Commentaire 2 2 8 4 6" xfId="20814"/>
    <cellStyle name="Commentaire 2 2 8 4 7" xfId="24200"/>
    <cellStyle name="Commentaire 2 2 8 4 8" xfId="26658"/>
    <cellStyle name="Commentaire 2 2 8 4 9" xfId="29531"/>
    <cellStyle name="Commentaire 2 2 8 5" xfId="2280"/>
    <cellStyle name="Commentaire 2 2 8 5 10" xfId="29889"/>
    <cellStyle name="Commentaire 2 2 8 5 11" xfId="31830"/>
    <cellStyle name="Commentaire 2 2 8 5 12" xfId="38571"/>
    <cellStyle name="Commentaire 2 2 8 5 13" xfId="45576"/>
    <cellStyle name="Commentaire 2 2 8 5 14" xfId="47401"/>
    <cellStyle name="Commentaire 2 2 8 5 15" xfId="54458"/>
    <cellStyle name="Commentaire 2 2 8 5 16" xfId="57073"/>
    <cellStyle name="Commentaire 2 2 8 5 2" xfId="4490"/>
    <cellStyle name="Commentaire 2 2 8 5 2 2" xfId="10729"/>
    <cellStyle name="Commentaire 2 2 8 5 2 3" xfId="21585"/>
    <cellStyle name="Commentaire 2 2 8 5 2 4" xfId="34019"/>
    <cellStyle name="Commentaire 2 2 8 5 2 5" xfId="40760"/>
    <cellStyle name="Commentaire 2 2 8 5 2 6" xfId="47402"/>
    <cellStyle name="Commentaire 2 2 8 5 3" xfId="6619"/>
    <cellStyle name="Commentaire 2 2 8 5 3 2" xfId="12846"/>
    <cellStyle name="Commentaire 2 2 8 5 3 3" xfId="22191"/>
    <cellStyle name="Commentaire 2 2 8 5 3 4" xfId="36141"/>
    <cellStyle name="Commentaire 2 2 8 5 3 5" xfId="42877"/>
    <cellStyle name="Commentaire 2 2 8 5 3 6" xfId="47403"/>
    <cellStyle name="Commentaire 2 2 8 5 4" xfId="8540"/>
    <cellStyle name="Commentaire 2 2 8 5 5" xfId="14652"/>
    <cellStyle name="Commentaire 2 2 8 5 6" xfId="16804"/>
    <cellStyle name="Commentaire 2 2 8 5 7" xfId="20907"/>
    <cellStyle name="Commentaire 2 2 8 5 8" xfId="24558"/>
    <cellStyle name="Commentaire 2 2 8 5 9" xfId="27016"/>
    <cellStyle name="Commentaire 2 2 8 6" xfId="3178"/>
    <cellStyle name="Commentaire 2 2 8 6 10" xfId="32725"/>
    <cellStyle name="Commentaire 2 2 8 6 11" xfId="39466"/>
    <cellStyle name="Commentaire 2 2 8 6 12" xfId="44282"/>
    <cellStyle name="Commentaire 2 2 8 6 13" xfId="47404"/>
    <cellStyle name="Commentaire 2 2 8 6 14" xfId="53164"/>
    <cellStyle name="Commentaire 2 2 8 6 15" xfId="55776"/>
    <cellStyle name="Commentaire 2 2 8 6 2" xfId="5322"/>
    <cellStyle name="Commentaire 2 2 8 6 2 2" xfId="11552"/>
    <cellStyle name="Commentaire 2 2 8 6 2 3" xfId="21815"/>
    <cellStyle name="Commentaire 2 2 8 6 2 4" xfId="34844"/>
    <cellStyle name="Commentaire 2 2 8 6 2 5" xfId="41583"/>
    <cellStyle name="Commentaire 2 2 8 6 2 6" xfId="47405"/>
    <cellStyle name="Commentaire 2 2 8 6 3" xfId="9435"/>
    <cellStyle name="Commentaire 2 2 8 6 4" xfId="13648"/>
    <cellStyle name="Commentaire 2 2 8 6 5" xfId="15510"/>
    <cellStyle name="Commentaire 2 2 8 6 6" xfId="21209"/>
    <cellStyle name="Commentaire 2 2 8 6 7" xfId="23264"/>
    <cellStyle name="Commentaire 2 2 8 6 8" xfId="25722"/>
    <cellStyle name="Commentaire 2 2 8 6 9" xfId="28595"/>
    <cellStyle name="Commentaire 2 2 8 7" xfId="2833"/>
    <cellStyle name="Commentaire 2 2 8 7 2" xfId="9090"/>
    <cellStyle name="Commentaire 2 2 8 7 3" xfId="21061"/>
    <cellStyle name="Commentaire 2 2 8 7 4" xfId="32380"/>
    <cellStyle name="Commentaire 2 2 8 7 5" xfId="39121"/>
    <cellStyle name="Commentaire 2 2 8 7 6" xfId="47406"/>
    <cellStyle name="Commentaire 2 2 8 8" xfId="5034"/>
    <cellStyle name="Commentaire 2 2 8 8 2" xfId="11273"/>
    <cellStyle name="Commentaire 2 2 8 8 3" xfId="21752"/>
    <cellStyle name="Commentaire 2 2 8 8 4" xfId="34563"/>
    <cellStyle name="Commentaire 2 2 8 8 5" xfId="41304"/>
    <cellStyle name="Commentaire 2 2 8 8 6" xfId="47407"/>
    <cellStyle name="Commentaire 2 2 8 9" xfId="7246"/>
    <cellStyle name="Commentaire 2 2 9" xfId="1033"/>
    <cellStyle name="Commentaire 2 2 9 10" xfId="30695"/>
    <cellStyle name="Commentaire 2 2 9 11" xfId="37465"/>
    <cellStyle name="Commentaire 2 2 9 12" xfId="44470"/>
    <cellStyle name="Commentaire 2 2 9 13" xfId="47408"/>
    <cellStyle name="Commentaire 2 2 9 14" xfId="53352"/>
    <cellStyle name="Commentaire 2 2 9 15" xfId="55967"/>
    <cellStyle name="Commentaire 2 2 9 2" xfId="3366"/>
    <cellStyle name="Commentaire 2 2 9 2 2" xfId="9623"/>
    <cellStyle name="Commentaire 2 2 9 2 3" xfId="21258"/>
    <cellStyle name="Commentaire 2 2 9 2 4" xfId="32913"/>
    <cellStyle name="Commentaire 2 2 9 2 5" xfId="39654"/>
    <cellStyle name="Commentaire 2 2 9 2 6" xfId="47409"/>
    <cellStyle name="Commentaire 2 2 9 3" xfId="5513"/>
    <cellStyle name="Commentaire 2 2 9 3 2" xfId="11740"/>
    <cellStyle name="Commentaire 2 2 9 3 3" xfId="21864"/>
    <cellStyle name="Commentaire 2 2 9 3 4" xfId="35035"/>
    <cellStyle name="Commentaire 2 2 9 3 5" xfId="41771"/>
    <cellStyle name="Commentaire 2 2 9 3 6" xfId="47410"/>
    <cellStyle name="Commentaire 2 2 9 4" xfId="7434"/>
    <cellStyle name="Commentaire 2 2 9 5" xfId="13836"/>
    <cellStyle name="Commentaire 2 2 9 6" xfId="15698"/>
    <cellStyle name="Commentaire 2 2 9 7" xfId="23452"/>
    <cellStyle name="Commentaire 2 2 9 8" xfId="25910"/>
    <cellStyle name="Commentaire 2 2 9 9" xfId="28783"/>
    <cellStyle name="Commentaire 2 20" xfId="2556"/>
    <cellStyle name="Commentaire 2 20 10" xfId="30164"/>
    <cellStyle name="Commentaire 2 20 11" xfId="32105"/>
    <cellStyle name="Commentaire 2 20 12" xfId="38846"/>
    <cellStyle name="Commentaire 2 20 13" xfId="45851"/>
    <cellStyle name="Commentaire 2 20 14" xfId="47411"/>
    <cellStyle name="Commentaire 2 20 15" xfId="54733"/>
    <cellStyle name="Commentaire 2 20 16" xfId="57348"/>
    <cellStyle name="Commentaire 2 20 2" xfId="4753"/>
    <cellStyle name="Commentaire 2 20 2 2" xfId="10992"/>
    <cellStyle name="Commentaire 2 20 2 3" xfId="21682"/>
    <cellStyle name="Commentaire 2 20 2 4" xfId="34282"/>
    <cellStyle name="Commentaire 2 20 2 5" xfId="41023"/>
    <cellStyle name="Commentaire 2 20 2 6" xfId="47412"/>
    <cellStyle name="Commentaire 2 20 3" xfId="6894"/>
    <cellStyle name="Commentaire 2 20 3 2" xfId="13121"/>
    <cellStyle name="Commentaire 2 20 3 3" xfId="22293"/>
    <cellStyle name="Commentaire 2 20 3 4" xfId="36416"/>
    <cellStyle name="Commentaire 2 20 3 5" xfId="43152"/>
    <cellStyle name="Commentaire 2 20 3 6" xfId="47413"/>
    <cellStyle name="Commentaire 2 20 4" xfId="8815"/>
    <cellStyle name="Commentaire 2 20 5" xfId="14927"/>
    <cellStyle name="Commentaire 2 20 6" xfId="17079"/>
    <cellStyle name="Commentaire 2 20 7" xfId="21009"/>
    <cellStyle name="Commentaire 2 20 8" xfId="24833"/>
    <cellStyle name="Commentaire 2 20 9" xfId="27291"/>
    <cellStyle name="Commentaire 2 21" xfId="2539"/>
    <cellStyle name="Commentaire 2 21 10" xfId="32088"/>
    <cellStyle name="Commentaire 2 21 11" xfId="38829"/>
    <cellStyle name="Commentaire 2 21 12" xfId="45834"/>
    <cellStyle name="Commentaire 2 21 13" xfId="47414"/>
    <cellStyle name="Commentaire 2 21 14" xfId="54716"/>
    <cellStyle name="Commentaire 2 21 15" xfId="57331"/>
    <cellStyle name="Commentaire 2 21 2" xfId="6877"/>
    <cellStyle name="Commentaire 2 21 2 2" xfId="13104"/>
    <cellStyle name="Commentaire 2 21 2 3" xfId="22290"/>
    <cellStyle name="Commentaire 2 21 2 4" xfId="36399"/>
    <cellStyle name="Commentaire 2 21 2 5" xfId="43135"/>
    <cellStyle name="Commentaire 2 21 2 6" xfId="47415"/>
    <cellStyle name="Commentaire 2 21 3" xfId="8798"/>
    <cellStyle name="Commentaire 2 21 4" xfId="14910"/>
    <cellStyle name="Commentaire 2 21 5" xfId="17062"/>
    <cellStyle name="Commentaire 2 21 6" xfId="21006"/>
    <cellStyle name="Commentaire 2 21 7" xfId="24816"/>
    <cellStyle name="Commentaire 2 21 8" xfId="27274"/>
    <cellStyle name="Commentaire 2 21 9" xfId="30147"/>
    <cellStyle name="Commentaire 2 22" xfId="4937"/>
    <cellStyle name="Commentaire 2 22 2" xfId="11176"/>
    <cellStyle name="Commentaire 2 22 3" xfId="21721"/>
    <cellStyle name="Commentaire 2 22 4" xfId="34466"/>
    <cellStyle name="Commentaire 2 22 5" xfId="41207"/>
    <cellStyle name="Commentaire 2 22 6" xfId="47416"/>
    <cellStyle name="Commentaire 2 23" xfId="7143"/>
    <cellStyle name="Commentaire 2 24" xfId="15134"/>
    <cellStyle name="Commentaire 2 25" xfId="22893"/>
    <cellStyle name="Commentaire 2 26" xfId="25279"/>
    <cellStyle name="Commentaire 2 27" xfId="28219"/>
    <cellStyle name="Commentaire 2 28" xfId="30399"/>
    <cellStyle name="Commentaire 2 29" xfId="37179"/>
    <cellStyle name="Commentaire 2 3" xfId="863"/>
    <cellStyle name="Commentaire 2 3 10" xfId="15232"/>
    <cellStyle name="Commentaire 2 3 11" xfId="23035"/>
    <cellStyle name="Commentaire 2 3 12" xfId="25421"/>
    <cellStyle name="Commentaire 2 3 13" xfId="28317"/>
    <cellStyle name="Commentaire 2 3 14" xfId="30543"/>
    <cellStyle name="Commentaire 2 3 15" xfId="37321"/>
    <cellStyle name="Commentaire 2 3 16" xfId="44004"/>
    <cellStyle name="Commentaire 2 3 17" xfId="47417"/>
    <cellStyle name="Commentaire 2 3 18" xfId="52886"/>
    <cellStyle name="Commentaire 2 3 19" xfId="55496"/>
    <cellStyle name="Commentaire 2 3 2" xfId="1198"/>
    <cellStyle name="Commentaire 2 3 2 10" xfId="30792"/>
    <cellStyle name="Commentaire 2 3 2 11" xfId="37562"/>
    <cellStyle name="Commentaire 2 3 2 12" xfId="44567"/>
    <cellStyle name="Commentaire 2 3 2 13" xfId="47418"/>
    <cellStyle name="Commentaire 2 3 2 14" xfId="53449"/>
    <cellStyle name="Commentaire 2 3 2 15" xfId="56064"/>
    <cellStyle name="Commentaire 2 3 2 2" xfId="3463"/>
    <cellStyle name="Commentaire 2 3 2 2 2" xfId="9720"/>
    <cellStyle name="Commentaire 2 3 2 2 3" xfId="21289"/>
    <cellStyle name="Commentaire 2 3 2 2 4" xfId="33010"/>
    <cellStyle name="Commentaire 2 3 2 2 5" xfId="39751"/>
    <cellStyle name="Commentaire 2 3 2 2 6" xfId="47419"/>
    <cellStyle name="Commentaire 2 3 2 3" xfId="5610"/>
    <cellStyle name="Commentaire 2 3 2 3 2" xfId="11837"/>
    <cellStyle name="Commentaire 2 3 2 3 3" xfId="21895"/>
    <cellStyle name="Commentaire 2 3 2 3 4" xfId="35132"/>
    <cellStyle name="Commentaire 2 3 2 3 5" xfId="41868"/>
    <cellStyle name="Commentaire 2 3 2 3 6" xfId="47420"/>
    <cellStyle name="Commentaire 2 3 2 4" xfId="7531"/>
    <cellStyle name="Commentaire 2 3 2 5" xfId="13933"/>
    <cellStyle name="Commentaire 2 3 2 6" xfId="15795"/>
    <cellStyle name="Commentaire 2 3 2 7" xfId="23549"/>
    <cellStyle name="Commentaire 2 3 2 8" xfId="26007"/>
    <cellStyle name="Commentaire 2 3 2 9" xfId="28880"/>
    <cellStyle name="Commentaire 2 3 3" xfId="1642"/>
    <cellStyle name="Commentaire 2 3 3 10" xfId="29255"/>
    <cellStyle name="Commentaire 2 3 3 11" xfId="31196"/>
    <cellStyle name="Commentaire 2 3 3 12" xfId="37937"/>
    <cellStyle name="Commentaire 2 3 3 13" xfId="44942"/>
    <cellStyle name="Commentaire 2 3 3 14" xfId="47421"/>
    <cellStyle name="Commentaire 2 3 3 15" xfId="53824"/>
    <cellStyle name="Commentaire 2 3 3 16" xfId="56439"/>
    <cellStyle name="Commentaire 2 3 3 2" xfId="3856"/>
    <cellStyle name="Commentaire 2 3 3 2 2" xfId="10095"/>
    <cellStyle name="Commentaire 2 3 3 2 3" xfId="21395"/>
    <cellStyle name="Commentaire 2 3 3 2 4" xfId="33385"/>
    <cellStyle name="Commentaire 2 3 3 2 5" xfId="40126"/>
    <cellStyle name="Commentaire 2 3 3 2 6" xfId="47422"/>
    <cellStyle name="Commentaire 2 3 3 3" xfId="5985"/>
    <cellStyle name="Commentaire 2 3 3 3 2" xfId="12212"/>
    <cellStyle name="Commentaire 2 3 3 3 3" xfId="22001"/>
    <cellStyle name="Commentaire 2 3 3 3 4" xfId="35507"/>
    <cellStyle name="Commentaire 2 3 3 3 5" xfId="42243"/>
    <cellStyle name="Commentaire 2 3 3 3 6" xfId="47423"/>
    <cellStyle name="Commentaire 2 3 3 4" xfId="7906"/>
    <cellStyle name="Commentaire 2 3 3 5" xfId="14308"/>
    <cellStyle name="Commentaire 2 3 3 6" xfId="16170"/>
    <cellStyle name="Commentaire 2 3 3 7" xfId="20717"/>
    <cellStyle name="Commentaire 2 3 3 8" xfId="23924"/>
    <cellStyle name="Commentaire 2 3 3 9" xfId="26382"/>
    <cellStyle name="Commentaire 2 3 4" xfId="1921"/>
    <cellStyle name="Commentaire 2 3 4 10" xfId="31473"/>
    <cellStyle name="Commentaire 2 3 4 11" xfId="38214"/>
    <cellStyle name="Commentaire 2 3 4 12" xfId="45219"/>
    <cellStyle name="Commentaire 2 3 4 13" xfId="47424"/>
    <cellStyle name="Commentaire 2 3 4 14" xfId="54101"/>
    <cellStyle name="Commentaire 2 3 4 15" xfId="56716"/>
    <cellStyle name="Commentaire 2 3 4 2" xfId="4133"/>
    <cellStyle name="Commentaire 2 3 4 2 2" xfId="10372"/>
    <cellStyle name="Commentaire 2 3 4 2 3" xfId="21493"/>
    <cellStyle name="Commentaire 2 3 4 2 4" xfId="33662"/>
    <cellStyle name="Commentaire 2 3 4 2 5" xfId="40403"/>
    <cellStyle name="Commentaire 2 3 4 2 6" xfId="47425"/>
    <cellStyle name="Commentaire 2 3 4 3" xfId="6262"/>
    <cellStyle name="Commentaire 2 3 4 3 2" xfId="12489"/>
    <cellStyle name="Commentaire 2 3 4 3 3" xfId="22099"/>
    <cellStyle name="Commentaire 2 3 4 3 4" xfId="35784"/>
    <cellStyle name="Commentaire 2 3 4 3 5" xfId="42520"/>
    <cellStyle name="Commentaire 2 3 4 3 6" xfId="47426"/>
    <cellStyle name="Commentaire 2 3 4 4" xfId="8183"/>
    <cellStyle name="Commentaire 2 3 4 5" xfId="16447"/>
    <cellStyle name="Commentaire 2 3 4 6" xfId="20815"/>
    <cellStyle name="Commentaire 2 3 4 7" xfId="24201"/>
    <cellStyle name="Commentaire 2 3 4 8" xfId="26659"/>
    <cellStyle name="Commentaire 2 3 4 9" xfId="29532"/>
    <cellStyle name="Commentaire 2 3 5" xfId="2237"/>
    <cellStyle name="Commentaire 2 3 5 10" xfId="29846"/>
    <cellStyle name="Commentaire 2 3 5 11" xfId="31787"/>
    <cellStyle name="Commentaire 2 3 5 12" xfId="38528"/>
    <cellStyle name="Commentaire 2 3 5 13" xfId="45533"/>
    <cellStyle name="Commentaire 2 3 5 14" xfId="47427"/>
    <cellStyle name="Commentaire 2 3 5 15" xfId="54415"/>
    <cellStyle name="Commentaire 2 3 5 16" xfId="57030"/>
    <cellStyle name="Commentaire 2 3 5 2" xfId="4447"/>
    <cellStyle name="Commentaire 2 3 5 2 2" xfId="10686"/>
    <cellStyle name="Commentaire 2 3 5 2 3" xfId="21567"/>
    <cellStyle name="Commentaire 2 3 5 2 4" xfId="33976"/>
    <cellStyle name="Commentaire 2 3 5 2 5" xfId="40717"/>
    <cellStyle name="Commentaire 2 3 5 2 6" xfId="47428"/>
    <cellStyle name="Commentaire 2 3 5 3" xfId="6576"/>
    <cellStyle name="Commentaire 2 3 5 3 2" xfId="12803"/>
    <cellStyle name="Commentaire 2 3 5 3 3" xfId="22173"/>
    <cellStyle name="Commentaire 2 3 5 3 4" xfId="36098"/>
    <cellStyle name="Commentaire 2 3 5 3 5" xfId="42834"/>
    <cellStyle name="Commentaire 2 3 5 3 6" xfId="47429"/>
    <cellStyle name="Commentaire 2 3 5 4" xfId="8497"/>
    <cellStyle name="Commentaire 2 3 5 5" xfId="14609"/>
    <cellStyle name="Commentaire 2 3 5 6" xfId="16761"/>
    <cellStyle name="Commentaire 2 3 5 7" xfId="20889"/>
    <cellStyle name="Commentaire 2 3 5 8" xfId="24515"/>
    <cellStyle name="Commentaire 2 3 5 9" xfId="26973"/>
    <cellStyle name="Commentaire 2 3 6" xfId="3222"/>
    <cellStyle name="Commentaire 2 3 6 10" xfId="32769"/>
    <cellStyle name="Commentaire 2 3 6 11" xfId="39510"/>
    <cellStyle name="Commentaire 2 3 6 12" xfId="44326"/>
    <cellStyle name="Commentaire 2 3 6 13" xfId="47430"/>
    <cellStyle name="Commentaire 2 3 6 14" xfId="53208"/>
    <cellStyle name="Commentaire 2 3 6 15" xfId="55820"/>
    <cellStyle name="Commentaire 2 3 6 2" xfId="5366"/>
    <cellStyle name="Commentaire 2 3 6 2 2" xfId="11596"/>
    <cellStyle name="Commentaire 2 3 6 2 3" xfId="21833"/>
    <cellStyle name="Commentaire 2 3 6 2 4" xfId="34888"/>
    <cellStyle name="Commentaire 2 3 6 2 5" xfId="41627"/>
    <cellStyle name="Commentaire 2 3 6 2 6" xfId="47431"/>
    <cellStyle name="Commentaire 2 3 6 3" xfId="9479"/>
    <cellStyle name="Commentaire 2 3 6 4" xfId="13692"/>
    <cellStyle name="Commentaire 2 3 6 5" xfId="15554"/>
    <cellStyle name="Commentaire 2 3 6 6" xfId="21227"/>
    <cellStyle name="Commentaire 2 3 6 7" xfId="23308"/>
    <cellStyle name="Commentaire 2 3 6 8" xfId="25766"/>
    <cellStyle name="Commentaire 2 3 6 9" xfId="28639"/>
    <cellStyle name="Commentaire 2 3 7" xfId="2877"/>
    <cellStyle name="Commentaire 2 3 7 2" xfId="9134"/>
    <cellStyle name="Commentaire 2 3 7 3" xfId="21079"/>
    <cellStyle name="Commentaire 2 3 7 4" xfId="32424"/>
    <cellStyle name="Commentaire 2 3 7 5" xfId="39165"/>
    <cellStyle name="Commentaire 2 3 7 6" xfId="47432"/>
    <cellStyle name="Commentaire 2 3 8" xfId="5035"/>
    <cellStyle name="Commentaire 2 3 8 2" xfId="11274"/>
    <cellStyle name="Commentaire 2 3 8 3" xfId="21753"/>
    <cellStyle name="Commentaire 2 3 8 4" xfId="34564"/>
    <cellStyle name="Commentaire 2 3 8 5" xfId="41305"/>
    <cellStyle name="Commentaire 2 3 8 6" xfId="47433"/>
    <cellStyle name="Commentaire 2 3 9" xfId="7290"/>
    <cellStyle name="Commentaire 2 30" xfId="43906"/>
    <cellStyle name="Commentaire 2 31" xfId="47224"/>
    <cellStyle name="Commentaire 2 32" xfId="52788"/>
    <cellStyle name="Commentaire 2 33" xfId="55398"/>
    <cellStyle name="Commentaire 2 4" xfId="825"/>
    <cellStyle name="Commentaire 2 4 10" xfId="15233"/>
    <cellStyle name="Commentaire 2 4 11" xfId="22997"/>
    <cellStyle name="Commentaire 2 4 12" xfId="25383"/>
    <cellStyle name="Commentaire 2 4 13" xfId="28318"/>
    <cellStyle name="Commentaire 2 4 14" xfId="30505"/>
    <cellStyle name="Commentaire 2 4 15" xfId="37283"/>
    <cellStyle name="Commentaire 2 4 16" xfId="44005"/>
    <cellStyle name="Commentaire 2 4 17" xfId="47434"/>
    <cellStyle name="Commentaire 2 4 18" xfId="52887"/>
    <cellStyle name="Commentaire 2 4 19" xfId="55497"/>
    <cellStyle name="Commentaire 2 4 2" xfId="1199"/>
    <cellStyle name="Commentaire 2 4 2 10" xfId="30793"/>
    <cellStyle name="Commentaire 2 4 2 11" xfId="37563"/>
    <cellStyle name="Commentaire 2 4 2 12" xfId="44568"/>
    <cellStyle name="Commentaire 2 4 2 13" xfId="47435"/>
    <cellStyle name="Commentaire 2 4 2 14" xfId="53450"/>
    <cellStyle name="Commentaire 2 4 2 15" xfId="56065"/>
    <cellStyle name="Commentaire 2 4 2 2" xfId="3464"/>
    <cellStyle name="Commentaire 2 4 2 2 2" xfId="9721"/>
    <cellStyle name="Commentaire 2 4 2 2 3" xfId="21290"/>
    <cellStyle name="Commentaire 2 4 2 2 4" xfId="33011"/>
    <cellStyle name="Commentaire 2 4 2 2 5" xfId="39752"/>
    <cellStyle name="Commentaire 2 4 2 2 6" xfId="47436"/>
    <cellStyle name="Commentaire 2 4 2 3" xfId="5611"/>
    <cellStyle name="Commentaire 2 4 2 3 2" xfId="11838"/>
    <cellStyle name="Commentaire 2 4 2 3 3" xfId="21896"/>
    <cellStyle name="Commentaire 2 4 2 3 4" xfId="35133"/>
    <cellStyle name="Commentaire 2 4 2 3 5" xfId="41869"/>
    <cellStyle name="Commentaire 2 4 2 3 6" xfId="47437"/>
    <cellStyle name="Commentaire 2 4 2 4" xfId="7532"/>
    <cellStyle name="Commentaire 2 4 2 5" xfId="13934"/>
    <cellStyle name="Commentaire 2 4 2 6" xfId="15796"/>
    <cellStyle name="Commentaire 2 4 2 7" xfId="23550"/>
    <cellStyle name="Commentaire 2 4 2 8" xfId="26008"/>
    <cellStyle name="Commentaire 2 4 2 9" xfId="28881"/>
    <cellStyle name="Commentaire 2 4 3" xfId="1604"/>
    <cellStyle name="Commentaire 2 4 3 10" xfId="29217"/>
    <cellStyle name="Commentaire 2 4 3 11" xfId="31158"/>
    <cellStyle name="Commentaire 2 4 3 12" xfId="37899"/>
    <cellStyle name="Commentaire 2 4 3 13" xfId="44904"/>
    <cellStyle name="Commentaire 2 4 3 14" xfId="47438"/>
    <cellStyle name="Commentaire 2 4 3 15" xfId="53786"/>
    <cellStyle name="Commentaire 2 4 3 16" xfId="56401"/>
    <cellStyle name="Commentaire 2 4 3 2" xfId="3818"/>
    <cellStyle name="Commentaire 2 4 3 2 2" xfId="10057"/>
    <cellStyle name="Commentaire 2 4 3 2 3" xfId="21383"/>
    <cellStyle name="Commentaire 2 4 3 2 4" xfId="33347"/>
    <cellStyle name="Commentaire 2 4 3 2 5" xfId="40088"/>
    <cellStyle name="Commentaire 2 4 3 2 6" xfId="47439"/>
    <cellStyle name="Commentaire 2 4 3 3" xfId="5947"/>
    <cellStyle name="Commentaire 2 4 3 3 2" xfId="12174"/>
    <cellStyle name="Commentaire 2 4 3 3 3" xfId="21989"/>
    <cellStyle name="Commentaire 2 4 3 3 4" xfId="35469"/>
    <cellStyle name="Commentaire 2 4 3 3 5" xfId="42205"/>
    <cellStyle name="Commentaire 2 4 3 3 6" xfId="47440"/>
    <cellStyle name="Commentaire 2 4 3 4" xfId="7868"/>
    <cellStyle name="Commentaire 2 4 3 5" xfId="14270"/>
    <cellStyle name="Commentaire 2 4 3 6" xfId="16132"/>
    <cellStyle name="Commentaire 2 4 3 7" xfId="20705"/>
    <cellStyle name="Commentaire 2 4 3 8" xfId="23886"/>
    <cellStyle name="Commentaire 2 4 3 9" xfId="26344"/>
    <cellStyle name="Commentaire 2 4 4" xfId="1922"/>
    <cellStyle name="Commentaire 2 4 4 10" xfId="31474"/>
    <cellStyle name="Commentaire 2 4 4 11" xfId="38215"/>
    <cellStyle name="Commentaire 2 4 4 12" xfId="45220"/>
    <cellStyle name="Commentaire 2 4 4 13" xfId="47441"/>
    <cellStyle name="Commentaire 2 4 4 14" xfId="54102"/>
    <cellStyle name="Commentaire 2 4 4 15" xfId="56717"/>
    <cellStyle name="Commentaire 2 4 4 2" xfId="4134"/>
    <cellStyle name="Commentaire 2 4 4 2 2" xfId="10373"/>
    <cellStyle name="Commentaire 2 4 4 2 3" xfId="21494"/>
    <cellStyle name="Commentaire 2 4 4 2 4" xfId="33663"/>
    <cellStyle name="Commentaire 2 4 4 2 5" xfId="40404"/>
    <cellStyle name="Commentaire 2 4 4 2 6" xfId="47442"/>
    <cellStyle name="Commentaire 2 4 4 3" xfId="6263"/>
    <cellStyle name="Commentaire 2 4 4 3 2" xfId="12490"/>
    <cellStyle name="Commentaire 2 4 4 3 3" xfId="22100"/>
    <cellStyle name="Commentaire 2 4 4 3 4" xfId="35785"/>
    <cellStyle name="Commentaire 2 4 4 3 5" xfId="42521"/>
    <cellStyle name="Commentaire 2 4 4 3 6" xfId="47443"/>
    <cellStyle name="Commentaire 2 4 4 4" xfId="8184"/>
    <cellStyle name="Commentaire 2 4 4 5" xfId="16448"/>
    <cellStyle name="Commentaire 2 4 4 6" xfId="20816"/>
    <cellStyle name="Commentaire 2 4 4 7" xfId="24202"/>
    <cellStyle name="Commentaire 2 4 4 8" xfId="26660"/>
    <cellStyle name="Commentaire 2 4 4 9" xfId="29533"/>
    <cellStyle name="Commentaire 2 4 5" xfId="2274"/>
    <cellStyle name="Commentaire 2 4 5 10" xfId="29883"/>
    <cellStyle name="Commentaire 2 4 5 11" xfId="31824"/>
    <cellStyle name="Commentaire 2 4 5 12" xfId="38565"/>
    <cellStyle name="Commentaire 2 4 5 13" xfId="45570"/>
    <cellStyle name="Commentaire 2 4 5 14" xfId="47444"/>
    <cellStyle name="Commentaire 2 4 5 15" xfId="54452"/>
    <cellStyle name="Commentaire 2 4 5 16" xfId="57067"/>
    <cellStyle name="Commentaire 2 4 5 2" xfId="4484"/>
    <cellStyle name="Commentaire 2 4 5 2 2" xfId="10723"/>
    <cellStyle name="Commentaire 2 4 5 2 3" xfId="21579"/>
    <cellStyle name="Commentaire 2 4 5 2 4" xfId="34013"/>
    <cellStyle name="Commentaire 2 4 5 2 5" xfId="40754"/>
    <cellStyle name="Commentaire 2 4 5 2 6" xfId="47445"/>
    <cellStyle name="Commentaire 2 4 5 3" xfId="6613"/>
    <cellStyle name="Commentaire 2 4 5 3 2" xfId="12840"/>
    <cellStyle name="Commentaire 2 4 5 3 3" xfId="22185"/>
    <cellStyle name="Commentaire 2 4 5 3 4" xfId="36135"/>
    <cellStyle name="Commentaire 2 4 5 3 5" xfId="42871"/>
    <cellStyle name="Commentaire 2 4 5 3 6" xfId="47446"/>
    <cellStyle name="Commentaire 2 4 5 4" xfId="8534"/>
    <cellStyle name="Commentaire 2 4 5 5" xfId="14646"/>
    <cellStyle name="Commentaire 2 4 5 6" xfId="16798"/>
    <cellStyle name="Commentaire 2 4 5 7" xfId="20901"/>
    <cellStyle name="Commentaire 2 4 5 8" xfId="24552"/>
    <cellStyle name="Commentaire 2 4 5 9" xfId="27010"/>
    <cellStyle name="Commentaire 2 4 6" xfId="3184"/>
    <cellStyle name="Commentaire 2 4 6 10" xfId="32731"/>
    <cellStyle name="Commentaire 2 4 6 11" xfId="39472"/>
    <cellStyle name="Commentaire 2 4 6 12" xfId="44288"/>
    <cellStyle name="Commentaire 2 4 6 13" xfId="47447"/>
    <cellStyle name="Commentaire 2 4 6 14" xfId="53170"/>
    <cellStyle name="Commentaire 2 4 6 15" xfId="55782"/>
    <cellStyle name="Commentaire 2 4 6 2" xfId="5328"/>
    <cellStyle name="Commentaire 2 4 6 2 2" xfId="11558"/>
    <cellStyle name="Commentaire 2 4 6 2 3" xfId="21821"/>
    <cellStyle name="Commentaire 2 4 6 2 4" xfId="34850"/>
    <cellStyle name="Commentaire 2 4 6 2 5" xfId="41589"/>
    <cellStyle name="Commentaire 2 4 6 2 6" xfId="47448"/>
    <cellStyle name="Commentaire 2 4 6 3" xfId="9441"/>
    <cellStyle name="Commentaire 2 4 6 4" xfId="13654"/>
    <cellStyle name="Commentaire 2 4 6 5" xfId="15516"/>
    <cellStyle name="Commentaire 2 4 6 6" xfId="21215"/>
    <cellStyle name="Commentaire 2 4 6 7" xfId="23270"/>
    <cellStyle name="Commentaire 2 4 6 8" xfId="25728"/>
    <cellStyle name="Commentaire 2 4 6 9" xfId="28601"/>
    <cellStyle name="Commentaire 2 4 7" xfId="2839"/>
    <cellStyle name="Commentaire 2 4 7 2" xfId="9096"/>
    <cellStyle name="Commentaire 2 4 7 3" xfId="21067"/>
    <cellStyle name="Commentaire 2 4 7 4" xfId="32386"/>
    <cellStyle name="Commentaire 2 4 7 5" xfId="39127"/>
    <cellStyle name="Commentaire 2 4 7 6" xfId="47449"/>
    <cellStyle name="Commentaire 2 4 8" xfId="5036"/>
    <cellStyle name="Commentaire 2 4 8 2" xfId="11275"/>
    <cellStyle name="Commentaire 2 4 8 3" xfId="21754"/>
    <cellStyle name="Commentaire 2 4 8 4" xfId="34565"/>
    <cellStyle name="Commentaire 2 4 8 5" xfId="41306"/>
    <cellStyle name="Commentaire 2 4 8 6" xfId="47450"/>
    <cellStyle name="Commentaire 2 4 9" xfId="7252"/>
    <cellStyle name="Commentaire 2 5" xfId="854"/>
    <cellStyle name="Commentaire 2 5 10" xfId="15234"/>
    <cellStyle name="Commentaire 2 5 11" xfId="23026"/>
    <cellStyle name="Commentaire 2 5 12" xfId="25412"/>
    <cellStyle name="Commentaire 2 5 13" xfId="28319"/>
    <cellStyle name="Commentaire 2 5 14" xfId="30534"/>
    <cellStyle name="Commentaire 2 5 15" xfId="37312"/>
    <cellStyle name="Commentaire 2 5 16" xfId="44006"/>
    <cellStyle name="Commentaire 2 5 17" xfId="47451"/>
    <cellStyle name="Commentaire 2 5 18" xfId="52888"/>
    <cellStyle name="Commentaire 2 5 19" xfId="55498"/>
    <cellStyle name="Commentaire 2 5 2" xfId="1200"/>
    <cellStyle name="Commentaire 2 5 2 10" xfId="30794"/>
    <cellStyle name="Commentaire 2 5 2 11" xfId="37564"/>
    <cellStyle name="Commentaire 2 5 2 12" xfId="44569"/>
    <cellStyle name="Commentaire 2 5 2 13" xfId="47452"/>
    <cellStyle name="Commentaire 2 5 2 14" xfId="53451"/>
    <cellStyle name="Commentaire 2 5 2 15" xfId="56066"/>
    <cellStyle name="Commentaire 2 5 2 2" xfId="3465"/>
    <cellStyle name="Commentaire 2 5 2 2 2" xfId="9722"/>
    <cellStyle name="Commentaire 2 5 2 2 3" xfId="21291"/>
    <cellStyle name="Commentaire 2 5 2 2 4" xfId="33012"/>
    <cellStyle name="Commentaire 2 5 2 2 5" xfId="39753"/>
    <cellStyle name="Commentaire 2 5 2 2 6" xfId="47453"/>
    <cellStyle name="Commentaire 2 5 2 3" xfId="5612"/>
    <cellStyle name="Commentaire 2 5 2 3 2" xfId="11839"/>
    <cellStyle name="Commentaire 2 5 2 3 3" xfId="21897"/>
    <cellStyle name="Commentaire 2 5 2 3 4" xfId="35134"/>
    <cellStyle name="Commentaire 2 5 2 3 5" xfId="41870"/>
    <cellStyle name="Commentaire 2 5 2 3 6" xfId="47454"/>
    <cellStyle name="Commentaire 2 5 2 4" xfId="7533"/>
    <cellStyle name="Commentaire 2 5 2 5" xfId="13935"/>
    <cellStyle name="Commentaire 2 5 2 6" xfId="15797"/>
    <cellStyle name="Commentaire 2 5 2 7" xfId="23551"/>
    <cellStyle name="Commentaire 2 5 2 8" xfId="26009"/>
    <cellStyle name="Commentaire 2 5 2 9" xfId="28882"/>
    <cellStyle name="Commentaire 2 5 3" xfId="1633"/>
    <cellStyle name="Commentaire 2 5 3 10" xfId="29246"/>
    <cellStyle name="Commentaire 2 5 3 11" xfId="31187"/>
    <cellStyle name="Commentaire 2 5 3 12" xfId="37928"/>
    <cellStyle name="Commentaire 2 5 3 13" xfId="44933"/>
    <cellStyle name="Commentaire 2 5 3 14" xfId="47455"/>
    <cellStyle name="Commentaire 2 5 3 15" xfId="53815"/>
    <cellStyle name="Commentaire 2 5 3 16" xfId="56430"/>
    <cellStyle name="Commentaire 2 5 3 2" xfId="3847"/>
    <cellStyle name="Commentaire 2 5 3 2 2" xfId="10086"/>
    <cellStyle name="Commentaire 2 5 3 2 3" xfId="21392"/>
    <cellStyle name="Commentaire 2 5 3 2 4" xfId="33376"/>
    <cellStyle name="Commentaire 2 5 3 2 5" xfId="40117"/>
    <cellStyle name="Commentaire 2 5 3 2 6" xfId="47456"/>
    <cellStyle name="Commentaire 2 5 3 3" xfId="5976"/>
    <cellStyle name="Commentaire 2 5 3 3 2" xfId="12203"/>
    <cellStyle name="Commentaire 2 5 3 3 3" xfId="21998"/>
    <cellStyle name="Commentaire 2 5 3 3 4" xfId="35498"/>
    <cellStyle name="Commentaire 2 5 3 3 5" xfId="42234"/>
    <cellStyle name="Commentaire 2 5 3 3 6" xfId="47457"/>
    <cellStyle name="Commentaire 2 5 3 4" xfId="7897"/>
    <cellStyle name="Commentaire 2 5 3 5" xfId="14299"/>
    <cellStyle name="Commentaire 2 5 3 6" xfId="16161"/>
    <cellStyle name="Commentaire 2 5 3 7" xfId="20714"/>
    <cellStyle name="Commentaire 2 5 3 8" xfId="23915"/>
    <cellStyle name="Commentaire 2 5 3 9" xfId="26373"/>
    <cellStyle name="Commentaire 2 5 4" xfId="1923"/>
    <cellStyle name="Commentaire 2 5 4 10" xfId="31475"/>
    <cellStyle name="Commentaire 2 5 4 11" xfId="38216"/>
    <cellStyle name="Commentaire 2 5 4 12" xfId="45221"/>
    <cellStyle name="Commentaire 2 5 4 13" xfId="47458"/>
    <cellStyle name="Commentaire 2 5 4 14" xfId="54103"/>
    <cellStyle name="Commentaire 2 5 4 15" xfId="56718"/>
    <cellStyle name="Commentaire 2 5 4 2" xfId="4135"/>
    <cellStyle name="Commentaire 2 5 4 2 2" xfId="10374"/>
    <cellStyle name="Commentaire 2 5 4 2 3" xfId="21495"/>
    <cellStyle name="Commentaire 2 5 4 2 4" xfId="33664"/>
    <cellStyle name="Commentaire 2 5 4 2 5" xfId="40405"/>
    <cellStyle name="Commentaire 2 5 4 2 6" xfId="47459"/>
    <cellStyle name="Commentaire 2 5 4 3" xfId="6264"/>
    <cellStyle name="Commentaire 2 5 4 3 2" xfId="12491"/>
    <cellStyle name="Commentaire 2 5 4 3 3" xfId="22101"/>
    <cellStyle name="Commentaire 2 5 4 3 4" xfId="35786"/>
    <cellStyle name="Commentaire 2 5 4 3 5" xfId="42522"/>
    <cellStyle name="Commentaire 2 5 4 3 6" xfId="47460"/>
    <cellStyle name="Commentaire 2 5 4 4" xfId="8185"/>
    <cellStyle name="Commentaire 2 5 4 5" xfId="16449"/>
    <cellStyle name="Commentaire 2 5 4 6" xfId="20817"/>
    <cellStyle name="Commentaire 2 5 4 7" xfId="24203"/>
    <cellStyle name="Commentaire 2 5 4 8" xfId="26661"/>
    <cellStyle name="Commentaire 2 5 4 9" xfId="29534"/>
    <cellStyle name="Commentaire 2 5 5" xfId="2246"/>
    <cellStyle name="Commentaire 2 5 5 10" xfId="29855"/>
    <cellStyle name="Commentaire 2 5 5 11" xfId="31796"/>
    <cellStyle name="Commentaire 2 5 5 12" xfId="38537"/>
    <cellStyle name="Commentaire 2 5 5 13" xfId="45542"/>
    <cellStyle name="Commentaire 2 5 5 14" xfId="47461"/>
    <cellStyle name="Commentaire 2 5 5 15" xfId="54424"/>
    <cellStyle name="Commentaire 2 5 5 16" xfId="57039"/>
    <cellStyle name="Commentaire 2 5 5 2" xfId="4456"/>
    <cellStyle name="Commentaire 2 5 5 2 2" xfId="10695"/>
    <cellStyle name="Commentaire 2 5 5 2 3" xfId="21570"/>
    <cellStyle name="Commentaire 2 5 5 2 4" xfId="33985"/>
    <cellStyle name="Commentaire 2 5 5 2 5" xfId="40726"/>
    <cellStyle name="Commentaire 2 5 5 2 6" xfId="47462"/>
    <cellStyle name="Commentaire 2 5 5 3" xfId="6585"/>
    <cellStyle name="Commentaire 2 5 5 3 2" xfId="12812"/>
    <cellStyle name="Commentaire 2 5 5 3 3" xfId="22176"/>
    <cellStyle name="Commentaire 2 5 5 3 4" xfId="36107"/>
    <cellStyle name="Commentaire 2 5 5 3 5" xfId="42843"/>
    <cellStyle name="Commentaire 2 5 5 3 6" xfId="47463"/>
    <cellStyle name="Commentaire 2 5 5 4" xfId="8506"/>
    <cellStyle name="Commentaire 2 5 5 5" xfId="14618"/>
    <cellStyle name="Commentaire 2 5 5 6" xfId="16770"/>
    <cellStyle name="Commentaire 2 5 5 7" xfId="20892"/>
    <cellStyle name="Commentaire 2 5 5 8" xfId="24524"/>
    <cellStyle name="Commentaire 2 5 5 9" xfId="26982"/>
    <cellStyle name="Commentaire 2 5 6" xfId="3213"/>
    <cellStyle name="Commentaire 2 5 6 10" xfId="32760"/>
    <cellStyle name="Commentaire 2 5 6 11" xfId="39501"/>
    <cellStyle name="Commentaire 2 5 6 12" xfId="44317"/>
    <cellStyle name="Commentaire 2 5 6 13" xfId="47464"/>
    <cellStyle name="Commentaire 2 5 6 14" xfId="53199"/>
    <cellStyle name="Commentaire 2 5 6 15" xfId="55811"/>
    <cellStyle name="Commentaire 2 5 6 2" xfId="5357"/>
    <cellStyle name="Commentaire 2 5 6 2 2" xfId="11587"/>
    <cellStyle name="Commentaire 2 5 6 2 3" xfId="21830"/>
    <cellStyle name="Commentaire 2 5 6 2 4" xfId="34879"/>
    <cellStyle name="Commentaire 2 5 6 2 5" xfId="41618"/>
    <cellStyle name="Commentaire 2 5 6 2 6" xfId="47465"/>
    <cellStyle name="Commentaire 2 5 6 3" xfId="9470"/>
    <cellStyle name="Commentaire 2 5 6 4" xfId="13683"/>
    <cellStyle name="Commentaire 2 5 6 5" xfId="15545"/>
    <cellStyle name="Commentaire 2 5 6 6" xfId="21224"/>
    <cellStyle name="Commentaire 2 5 6 7" xfId="23299"/>
    <cellStyle name="Commentaire 2 5 6 8" xfId="25757"/>
    <cellStyle name="Commentaire 2 5 6 9" xfId="28630"/>
    <cellStyle name="Commentaire 2 5 7" xfId="2868"/>
    <cellStyle name="Commentaire 2 5 7 2" xfId="9125"/>
    <cellStyle name="Commentaire 2 5 7 3" xfId="21076"/>
    <cellStyle name="Commentaire 2 5 7 4" xfId="32415"/>
    <cellStyle name="Commentaire 2 5 7 5" xfId="39156"/>
    <cellStyle name="Commentaire 2 5 7 6" xfId="47466"/>
    <cellStyle name="Commentaire 2 5 8" xfId="5037"/>
    <cellStyle name="Commentaire 2 5 8 2" xfId="11276"/>
    <cellStyle name="Commentaire 2 5 8 3" xfId="21755"/>
    <cellStyle name="Commentaire 2 5 8 4" xfId="34566"/>
    <cellStyle name="Commentaire 2 5 8 5" xfId="41307"/>
    <cellStyle name="Commentaire 2 5 8 6" xfId="47467"/>
    <cellStyle name="Commentaire 2 5 9" xfId="7281"/>
    <cellStyle name="Commentaire 2 6" xfId="881"/>
    <cellStyle name="Commentaire 2 6 10" xfId="15235"/>
    <cellStyle name="Commentaire 2 6 11" xfId="23053"/>
    <cellStyle name="Commentaire 2 6 12" xfId="25439"/>
    <cellStyle name="Commentaire 2 6 13" xfId="28320"/>
    <cellStyle name="Commentaire 2 6 14" xfId="30561"/>
    <cellStyle name="Commentaire 2 6 15" xfId="37339"/>
    <cellStyle name="Commentaire 2 6 16" xfId="44007"/>
    <cellStyle name="Commentaire 2 6 17" xfId="47468"/>
    <cellStyle name="Commentaire 2 6 18" xfId="52889"/>
    <cellStyle name="Commentaire 2 6 19" xfId="55499"/>
    <cellStyle name="Commentaire 2 6 2" xfId="1201"/>
    <cellStyle name="Commentaire 2 6 2 10" xfId="30795"/>
    <cellStyle name="Commentaire 2 6 2 11" xfId="37565"/>
    <cellStyle name="Commentaire 2 6 2 12" xfId="44570"/>
    <cellStyle name="Commentaire 2 6 2 13" xfId="47469"/>
    <cellStyle name="Commentaire 2 6 2 14" xfId="53452"/>
    <cellStyle name="Commentaire 2 6 2 15" xfId="56067"/>
    <cellStyle name="Commentaire 2 6 2 2" xfId="3466"/>
    <cellStyle name="Commentaire 2 6 2 2 2" xfId="9723"/>
    <cellStyle name="Commentaire 2 6 2 2 3" xfId="21292"/>
    <cellStyle name="Commentaire 2 6 2 2 4" xfId="33013"/>
    <cellStyle name="Commentaire 2 6 2 2 5" xfId="39754"/>
    <cellStyle name="Commentaire 2 6 2 2 6" xfId="47470"/>
    <cellStyle name="Commentaire 2 6 2 3" xfId="5613"/>
    <cellStyle name="Commentaire 2 6 2 3 2" xfId="11840"/>
    <cellStyle name="Commentaire 2 6 2 3 3" xfId="21898"/>
    <cellStyle name="Commentaire 2 6 2 3 4" xfId="35135"/>
    <cellStyle name="Commentaire 2 6 2 3 5" xfId="41871"/>
    <cellStyle name="Commentaire 2 6 2 3 6" xfId="47471"/>
    <cellStyle name="Commentaire 2 6 2 4" xfId="7534"/>
    <cellStyle name="Commentaire 2 6 2 5" xfId="13936"/>
    <cellStyle name="Commentaire 2 6 2 6" xfId="15798"/>
    <cellStyle name="Commentaire 2 6 2 7" xfId="23552"/>
    <cellStyle name="Commentaire 2 6 2 8" xfId="26010"/>
    <cellStyle name="Commentaire 2 6 2 9" xfId="28883"/>
    <cellStyle name="Commentaire 2 6 3" xfId="1660"/>
    <cellStyle name="Commentaire 2 6 3 10" xfId="29273"/>
    <cellStyle name="Commentaire 2 6 3 11" xfId="31214"/>
    <cellStyle name="Commentaire 2 6 3 12" xfId="37955"/>
    <cellStyle name="Commentaire 2 6 3 13" xfId="44960"/>
    <cellStyle name="Commentaire 2 6 3 14" xfId="47472"/>
    <cellStyle name="Commentaire 2 6 3 15" xfId="53842"/>
    <cellStyle name="Commentaire 2 6 3 16" xfId="56457"/>
    <cellStyle name="Commentaire 2 6 3 2" xfId="3874"/>
    <cellStyle name="Commentaire 2 6 3 2 2" xfId="10113"/>
    <cellStyle name="Commentaire 2 6 3 2 3" xfId="21400"/>
    <cellStyle name="Commentaire 2 6 3 2 4" xfId="33403"/>
    <cellStyle name="Commentaire 2 6 3 2 5" xfId="40144"/>
    <cellStyle name="Commentaire 2 6 3 2 6" xfId="47473"/>
    <cellStyle name="Commentaire 2 6 3 3" xfId="6003"/>
    <cellStyle name="Commentaire 2 6 3 3 2" xfId="12230"/>
    <cellStyle name="Commentaire 2 6 3 3 3" xfId="22006"/>
    <cellStyle name="Commentaire 2 6 3 3 4" xfId="35525"/>
    <cellStyle name="Commentaire 2 6 3 3 5" xfId="42261"/>
    <cellStyle name="Commentaire 2 6 3 3 6" xfId="47474"/>
    <cellStyle name="Commentaire 2 6 3 4" xfId="7924"/>
    <cellStyle name="Commentaire 2 6 3 5" xfId="14326"/>
    <cellStyle name="Commentaire 2 6 3 6" xfId="16188"/>
    <cellStyle name="Commentaire 2 6 3 7" xfId="20722"/>
    <cellStyle name="Commentaire 2 6 3 8" xfId="23942"/>
    <cellStyle name="Commentaire 2 6 3 9" xfId="26400"/>
    <cellStyle name="Commentaire 2 6 4" xfId="1924"/>
    <cellStyle name="Commentaire 2 6 4 10" xfId="31476"/>
    <cellStyle name="Commentaire 2 6 4 11" xfId="38217"/>
    <cellStyle name="Commentaire 2 6 4 12" xfId="45222"/>
    <cellStyle name="Commentaire 2 6 4 13" xfId="47475"/>
    <cellStyle name="Commentaire 2 6 4 14" xfId="54104"/>
    <cellStyle name="Commentaire 2 6 4 15" xfId="56719"/>
    <cellStyle name="Commentaire 2 6 4 2" xfId="4136"/>
    <cellStyle name="Commentaire 2 6 4 2 2" xfId="10375"/>
    <cellStyle name="Commentaire 2 6 4 2 3" xfId="21496"/>
    <cellStyle name="Commentaire 2 6 4 2 4" xfId="33665"/>
    <cellStyle name="Commentaire 2 6 4 2 5" xfId="40406"/>
    <cellStyle name="Commentaire 2 6 4 2 6" xfId="47476"/>
    <cellStyle name="Commentaire 2 6 4 3" xfId="6265"/>
    <cellStyle name="Commentaire 2 6 4 3 2" xfId="12492"/>
    <cellStyle name="Commentaire 2 6 4 3 3" xfId="22102"/>
    <cellStyle name="Commentaire 2 6 4 3 4" xfId="35787"/>
    <cellStyle name="Commentaire 2 6 4 3 5" xfId="42523"/>
    <cellStyle name="Commentaire 2 6 4 3 6" xfId="47477"/>
    <cellStyle name="Commentaire 2 6 4 4" xfId="8186"/>
    <cellStyle name="Commentaire 2 6 4 5" xfId="16450"/>
    <cellStyle name="Commentaire 2 6 4 6" xfId="20818"/>
    <cellStyle name="Commentaire 2 6 4 7" xfId="24204"/>
    <cellStyle name="Commentaire 2 6 4 8" xfId="26662"/>
    <cellStyle name="Commentaire 2 6 4 9" xfId="29535"/>
    <cellStyle name="Commentaire 2 6 5" xfId="2143"/>
    <cellStyle name="Commentaire 2 6 5 10" xfId="29752"/>
    <cellStyle name="Commentaire 2 6 5 11" xfId="31693"/>
    <cellStyle name="Commentaire 2 6 5 12" xfId="38434"/>
    <cellStyle name="Commentaire 2 6 5 13" xfId="45439"/>
    <cellStyle name="Commentaire 2 6 5 14" xfId="47478"/>
    <cellStyle name="Commentaire 2 6 5 15" xfId="54321"/>
    <cellStyle name="Commentaire 2 6 5 16" xfId="56936"/>
    <cellStyle name="Commentaire 2 6 5 2" xfId="4353"/>
    <cellStyle name="Commentaire 2 6 5 2 2" xfId="10592"/>
    <cellStyle name="Commentaire 2 6 5 2 3" xfId="21546"/>
    <cellStyle name="Commentaire 2 6 5 2 4" xfId="33882"/>
    <cellStyle name="Commentaire 2 6 5 2 5" xfId="40623"/>
    <cellStyle name="Commentaire 2 6 5 2 6" xfId="47479"/>
    <cellStyle name="Commentaire 2 6 5 3" xfId="6482"/>
    <cellStyle name="Commentaire 2 6 5 3 2" xfId="12709"/>
    <cellStyle name="Commentaire 2 6 5 3 3" xfId="22152"/>
    <cellStyle name="Commentaire 2 6 5 3 4" xfId="36004"/>
    <cellStyle name="Commentaire 2 6 5 3 5" xfId="42740"/>
    <cellStyle name="Commentaire 2 6 5 3 6" xfId="47480"/>
    <cellStyle name="Commentaire 2 6 5 4" xfId="8403"/>
    <cellStyle name="Commentaire 2 6 5 5" xfId="14515"/>
    <cellStyle name="Commentaire 2 6 5 6" xfId="16667"/>
    <cellStyle name="Commentaire 2 6 5 7" xfId="20868"/>
    <cellStyle name="Commentaire 2 6 5 8" xfId="24421"/>
    <cellStyle name="Commentaire 2 6 5 9" xfId="26879"/>
    <cellStyle name="Commentaire 2 6 6" xfId="3240"/>
    <cellStyle name="Commentaire 2 6 6 10" xfId="32787"/>
    <cellStyle name="Commentaire 2 6 6 11" xfId="39528"/>
    <cellStyle name="Commentaire 2 6 6 12" xfId="44344"/>
    <cellStyle name="Commentaire 2 6 6 13" xfId="47481"/>
    <cellStyle name="Commentaire 2 6 6 14" xfId="53226"/>
    <cellStyle name="Commentaire 2 6 6 15" xfId="55838"/>
    <cellStyle name="Commentaire 2 6 6 2" xfId="5384"/>
    <cellStyle name="Commentaire 2 6 6 2 2" xfId="11614"/>
    <cellStyle name="Commentaire 2 6 6 2 3" xfId="21838"/>
    <cellStyle name="Commentaire 2 6 6 2 4" xfId="34906"/>
    <cellStyle name="Commentaire 2 6 6 2 5" xfId="41645"/>
    <cellStyle name="Commentaire 2 6 6 2 6" xfId="47482"/>
    <cellStyle name="Commentaire 2 6 6 3" xfId="9497"/>
    <cellStyle name="Commentaire 2 6 6 4" xfId="13710"/>
    <cellStyle name="Commentaire 2 6 6 5" xfId="15572"/>
    <cellStyle name="Commentaire 2 6 6 6" xfId="21232"/>
    <cellStyle name="Commentaire 2 6 6 7" xfId="23326"/>
    <cellStyle name="Commentaire 2 6 6 8" xfId="25784"/>
    <cellStyle name="Commentaire 2 6 6 9" xfId="28657"/>
    <cellStyle name="Commentaire 2 6 7" xfId="2895"/>
    <cellStyle name="Commentaire 2 6 7 2" xfId="9152"/>
    <cellStyle name="Commentaire 2 6 7 3" xfId="21084"/>
    <cellStyle name="Commentaire 2 6 7 4" xfId="32442"/>
    <cellStyle name="Commentaire 2 6 7 5" xfId="39183"/>
    <cellStyle name="Commentaire 2 6 7 6" xfId="47483"/>
    <cellStyle name="Commentaire 2 6 8" xfId="5038"/>
    <cellStyle name="Commentaire 2 6 8 2" xfId="11277"/>
    <cellStyle name="Commentaire 2 6 8 3" xfId="21756"/>
    <cellStyle name="Commentaire 2 6 8 4" xfId="34567"/>
    <cellStyle name="Commentaire 2 6 8 5" xfId="41308"/>
    <cellStyle name="Commentaire 2 6 8 6" xfId="47484"/>
    <cellStyle name="Commentaire 2 6 9" xfId="7308"/>
    <cellStyle name="Commentaire 2 7" xfId="830"/>
    <cellStyle name="Commentaire 2 7 10" xfId="15236"/>
    <cellStyle name="Commentaire 2 7 11" xfId="23002"/>
    <cellStyle name="Commentaire 2 7 12" xfId="25388"/>
    <cellStyle name="Commentaire 2 7 13" xfId="28321"/>
    <cellStyle name="Commentaire 2 7 14" xfId="30510"/>
    <cellStyle name="Commentaire 2 7 15" xfId="37288"/>
    <cellStyle name="Commentaire 2 7 16" xfId="44008"/>
    <cellStyle name="Commentaire 2 7 17" xfId="47485"/>
    <cellStyle name="Commentaire 2 7 18" xfId="52890"/>
    <cellStyle name="Commentaire 2 7 19" xfId="55500"/>
    <cellStyle name="Commentaire 2 7 2" xfId="1202"/>
    <cellStyle name="Commentaire 2 7 2 10" xfId="30796"/>
    <cellStyle name="Commentaire 2 7 2 11" xfId="37566"/>
    <cellStyle name="Commentaire 2 7 2 12" xfId="44571"/>
    <cellStyle name="Commentaire 2 7 2 13" xfId="47486"/>
    <cellStyle name="Commentaire 2 7 2 14" xfId="53453"/>
    <cellStyle name="Commentaire 2 7 2 15" xfId="56068"/>
    <cellStyle name="Commentaire 2 7 2 2" xfId="3467"/>
    <cellStyle name="Commentaire 2 7 2 2 2" xfId="9724"/>
    <cellStyle name="Commentaire 2 7 2 2 3" xfId="21293"/>
    <cellStyle name="Commentaire 2 7 2 2 4" xfId="33014"/>
    <cellStyle name="Commentaire 2 7 2 2 5" xfId="39755"/>
    <cellStyle name="Commentaire 2 7 2 2 6" xfId="47487"/>
    <cellStyle name="Commentaire 2 7 2 3" xfId="5614"/>
    <cellStyle name="Commentaire 2 7 2 3 2" xfId="11841"/>
    <cellStyle name="Commentaire 2 7 2 3 3" xfId="21899"/>
    <cellStyle name="Commentaire 2 7 2 3 4" xfId="35136"/>
    <cellStyle name="Commentaire 2 7 2 3 5" xfId="41872"/>
    <cellStyle name="Commentaire 2 7 2 3 6" xfId="47488"/>
    <cellStyle name="Commentaire 2 7 2 4" xfId="7535"/>
    <cellStyle name="Commentaire 2 7 2 5" xfId="13937"/>
    <cellStyle name="Commentaire 2 7 2 6" xfId="15799"/>
    <cellStyle name="Commentaire 2 7 2 7" xfId="23553"/>
    <cellStyle name="Commentaire 2 7 2 8" xfId="26011"/>
    <cellStyle name="Commentaire 2 7 2 9" xfId="28884"/>
    <cellStyle name="Commentaire 2 7 3" xfId="1609"/>
    <cellStyle name="Commentaire 2 7 3 10" xfId="29222"/>
    <cellStyle name="Commentaire 2 7 3 11" xfId="31163"/>
    <cellStyle name="Commentaire 2 7 3 12" xfId="37904"/>
    <cellStyle name="Commentaire 2 7 3 13" xfId="44909"/>
    <cellStyle name="Commentaire 2 7 3 14" xfId="47489"/>
    <cellStyle name="Commentaire 2 7 3 15" xfId="53791"/>
    <cellStyle name="Commentaire 2 7 3 16" xfId="56406"/>
    <cellStyle name="Commentaire 2 7 3 2" xfId="3823"/>
    <cellStyle name="Commentaire 2 7 3 2 2" xfId="10062"/>
    <cellStyle name="Commentaire 2 7 3 2 3" xfId="21388"/>
    <cellStyle name="Commentaire 2 7 3 2 4" xfId="33352"/>
    <cellStyle name="Commentaire 2 7 3 2 5" xfId="40093"/>
    <cellStyle name="Commentaire 2 7 3 2 6" xfId="47490"/>
    <cellStyle name="Commentaire 2 7 3 3" xfId="5952"/>
    <cellStyle name="Commentaire 2 7 3 3 2" xfId="12179"/>
    <cellStyle name="Commentaire 2 7 3 3 3" xfId="21994"/>
    <cellStyle name="Commentaire 2 7 3 3 4" xfId="35474"/>
    <cellStyle name="Commentaire 2 7 3 3 5" xfId="42210"/>
    <cellStyle name="Commentaire 2 7 3 3 6" xfId="47491"/>
    <cellStyle name="Commentaire 2 7 3 4" xfId="7873"/>
    <cellStyle name="Commentaire 2 7 3 5" xfId="14275"/>
    <cellStyle name="Commentaire 2 7 3 6" xfId="16137"/>
    <cellStyle name="Commentaire 2 7 3 7" xfId="20710"/>
    <cellStyle name="Commentaire 2 7 3 8" xfId="23891"/>
    <cellStyle name="Commentaire 2 7 3 9" xfId="26349"/>
    <cellStyle name="Commentaire 2 7 4" xfId="1925"/>
    <cellStyle name="Commentaire 2 7 4 10" xfId="31477"/>
    <cellStyle name="Commentaire 2 7 4 11" xfId="38218"/>
    <cellStyle name="Commentaire 2 7 4 12" xfId="45223"/>
    <cellStyle name="Commentaire 2 7 4 13" xfId="47492"/>
    <cellStyle name="Commentaire 2 7 4 14" xfId="54105"/>
    <cellStyle name="Commentaire 2 7 4 15" xfId="56720"/>
    <cellStyle name="Commentaire 2 7 4 2" xfId="4137"/>
    <cellStyle name="Commentaire 2 7 4 2 2" xfId="10376"/>
    <cellStyle name="Commentaire 2 7 4 2 3" xfId="21497"/>
    <cellStyle name="Commentaire 2 7 4 2 4" xfId="33666"/>
    <cellStyle name="Commentaire 2 7 4 2 5" xfId="40407"/>
    <cellStyle name="Commentaire 2 7 4 2 6" xfId="47493"/>
    <cellStyle name="Commentaire 2 7 4 3" xfId="6266"/>
    <cellStyle name="Commentaire 2 7 4 3 2" xfId="12493"/>
    <cellStyle name="Commentaire 2 7 4 3 3" xfId="22103"/>
    <cellStyle name="Commentaire 2 7 4 3 4" xfId="35788"/>
    <cellStyle name="Commentaire 2 7 4 3 5" xfId="42524"/>
    <cellStyle name="Commentaire 2 7 4 3 6" xfId="47494"/>
    <cellStyle name="Commentaire 2 7 4 4" xfId="8187"/>
    <cellStyle name="Commentaire 2 7 4 5" xfId="16451"/>
    <cellStyle name="Commentaire 2 7 4 6" xfId="20819"/>
    <cellStyle name="Commentaire 2 7 4 7" xfId="24205"/>
    <cellStyle name="Commentaire 2 7 4 8" xfId="26663"/>
    <cellStyle name="Commentaire 2 7 4 9" xfId="29536"/>
    <cellStyle name="Commentaire 2 7 5" xfId="2269"/>
    <cellStyle name="Commentaire 2 7 5 10" xfId="29878"/>
    <cellStyle name="Commentaire 2 7 5 11" xfId="31819"/>
    <cellStyle name="Commentaire 2 7 5 12" xfId="38560"/>
    <cellStyle name="Commentaire 2 7 5 13" xfId="45565"/>
    <cellStyle name="Commentaire 2 7 5 14" xfId="47495"/>
    <cellStyle name="Commentaire 2 7 5 15" xfId="54447"/>
    <cellStyle name="Commentaire 2 7 5 16" xfId="57062"/>
    <cellStyle name="Commentaire 2 7 5 2" xfId="4479"/>
    <cellStyle name="Commentaire 2 7 5 2 2" xfId="10718"/>
    <cellStyle name="Commentaire 2 7 5 2 3" xfId="21574"/>
    <cellStyle name="Commentaire 2 7 5 2 4" xfId="34008"/>
    <cellStyle name="Commentaire 2 7 5 2 5" xfId="40749"/>
    <cellStyle name="Commentaire 2 7 5 2 6" xfId="47496"/>
    <cellStyle name="Commentaire 2 7 5 3" xfId="6608"/>
    <cellStyle name="Commentaire 2 7 5 3 2" xfId="12835"/>
    <cellStyle name="Commentaire 2 7 5 3 3" xfId="22180"/>
    <cellStyle name="Commentaire 2 7 5 3 4" xfId="36130"/>
    <cellStyle name="Commentaire 2 7 5 3 5" xfId="42866"/>
    <cellStyle name="Commentaire 2 7 5 3 6" xfId="47497"/>
    <cellStyle name="Commentaire 2 7 5 4" xfId="8529"/>
    <cellStyle name="Commentaire 2 7 5 5" xfId="14641"/>
    <cellStyle name="Commentaire 2 7 5 6" xfId="16793"/>
    <cellStyle name="Commentaire 2 7 5 7" xfId="20896"/>
    <cellStyle name="Commentaire 2 7 5 8" xfId="24547"/>
    <cellStyle name="Commentaire 2 7 5 9" xfId="27005"/>
    <cellStyle name="Commentaire 2 7 6" xfId="3189"/>
    <cellStyle name="Commentaire 2 7 6 10" xfId="32736"/>
    <cellStyle name="Commentaire 2 7 6 11" xfId="39477"/>
    <cellStyle name="Commentaire 2 7 6 12" xfId="44293"/>
    <cellStyle name="Commentaire 2 7 6 13" xfId="47498"/>
    <cellStyle name="Commentaire 2 7 6 14" xfId="53175"/>
    <cellStyle name="Commentaire 2 7 6 15" xfId="55787"/>
    <cellStyle name="Commentaire 2 7 6 2" xfId="5333"/>
    <cellStyle name="Commentaire 2 7 6 2 2" xfId="11563"/>
    <cellStyle name="Commentaire 2 7 6 2 3" xfId="21826"/>
    <cellStyle name="Commentaire 2 7 6 2 4" xfId="34855"/>
    <cellStyle name="Commentaire 2 7 6 2 5" xfId="41594"/>
    <cellStyle name="Commentaire 2 7 6 2 6" xfId="47499"/>
    <cellStyle name="Commentaire 2 7 6 3" xfId="9446"/>
    <cellStyle name="Commentaire 2 7 6 4" xfId="13659"/>
    <cellStyle name="Commentaire 2 7 6 5" xfId="15521"/>
    <cellStyle name="Commentaire 2 7 6 6" xfId="21220"/>
    <cellStyle name="Commentaire 2 7 6 7" xfId="23275"/>
    <cellStyle name="Commentaire 2 7 6 8" xfId="25733"/>
    <cellStyle name="Commentaire 2 7 6 9" xfId="28606"/>
    <cellStyle name="Commentaire 2 7 7" xfId="2844"/>
    <cellStyle name="Commentaire 2 7 7 2" xfId="9101"/>
    <cellStyle name="Commentaire 2 7 7 3" xfId="21072"/>
    <cellStyle name="Commentaire 2 7 7 4" xfId="32391"/>
    <cellStyle name="Commentaire 2 7 7 5" xfId="39132"/>
    <cellStyle name="Commentaire 2 7 7 6" xfId="47500"/>
    <cellStyle name="Commentaire 2 7 8" xfId="5039"/>
    <cellStyle name="Commentaire 2 7 8 2" xfId="11278"/>
    <cellStyle name="Commentaire 2 7 8 3" xfId="21757"/>
    <cellStyle name="Commentaire 2 7 8 4" xfId="34568"/>
    <cellStyle name="Commentaire 2 7 8 5" xfId="41309"/>
    <cellStyle name="Commentaire 2 7 8 6" xfId="47501"/>
    <cellStyle name="Commentaire 2 7 9" xfId="7257"/>
    <cellStyle name="Commentaire 2 8" xfId="892"/>
    <cellStyle name="Commentaire 2 8 10" xfId="15237"/>
    <cellStyle name="Commentaire 2 8 11" xfId="23064"/>
    <cellStyle name="Commentaire 2 8 12" xfId="25450"/>
    <cellStyle name="Commentaire 2 8 13" xfId="28322"/>
    <cellStyle name="Commentaire 2 8 14" xfId="30572"/>
    <cellStyle name="Commentaire 2 8 15" xfId="37350"/>
    <cellStyle name="Commentaire 2 8 16" xfId="44009"/>
    <cellStyle name="Commentaire 2 8 17" xfId="47502"/>
    <cellStyle name="Commentaire 2 8 18" xfId="52891"/>
    <cellStyle name="Commentaire 2 8 19" xfId="55501"/>
    <cellStyle name="Commentaire 2 8 2" xfId="1203"/>
    <cellStyle name="Commentaire 2 8 2 10" xfId="30797"/>
    <cellStyle name="Commentaire 2 8 2 11" xfId="37567"/>
    <cellStyle name="Commentaire 2 8 2 12" xfId="44572"/>
    <cellStyle name="Commentaire 2 8 2 13" xfId="47503"/>
    <cellStyle name="Commentaire 2 8 2 14" xfId="53454"/>
    <cellStyle name="Commentaire 2 8 2 15" xfId="56069"/>
    <cellStyle name="Commentaire 2 8 2 2" xfId="3468"/>
    <cellStyle name="Commentaire 2 8 2 2 2" xfId="9725"/>
    <cellStyle name="Commentaire 2 8 2 2 3" xfId="21294"/>
    <cellStyle name="Commentaire 2 8 2 2 4" xfId="33015"/>
    <cellStyle name="Commentaire 2 8 2 2 5" xfId="39756"/>
    <cellStyle name="Commentaire 2 8 2 2 6" xfId="47504"/>
    <cellStyle name="Commentaire 2 8 2 3" xfId="5615"/>
    <cellStyle name="Commentaire 2 8 2 3 2" xfId="11842"/>
    <cellStyle name="Commentaire 2 8 2 3 3" xfId="21900"/>
    <cellStyle name="Commentaire 2 8 2 3 4" xfId="35137"/>
    <cellStyle name="Commentaire 2 8 2 3 5" xfId="41873"/>
    <cellStyle name="Commentaire 2 8 2 3 6" xfId="47505"/>
    <cellStyle name="Commentaire 2 8 2 4" xfId="7536"/>
    <cellStyle name="Commentaire 2 8 2 5" xfId="13938"/>
    <cellStyle name="Commentaire 2 8 2 6" xfId="15800"/>
    <cellStyle name="Commentaire 2 8 2 7" xfId="23554"/>
    <cellStyle name="Commentaire 2 8 2 8" xfId="26012"/>
    <cellStyle name="Commentaire 2 8 2 9" xfId="28885"/>
    <cellStyle name="Commentaire 2 8 3" xfId="1671"/>
    <cellStyle name="Commentaire 2 8 3 10" xfId="29284"/>
    <cellStyle name="Commentaire 2 8 3 11" xfId="31225"/>
    <cellStyle name="Commentaire 2 8 3 12" xfId="37966"/>
    <cellStyle name="Commentaire 2 8 3 13" xfId="44971"/>
    <cellStyle name="Commentaire 2 8 3 14" xfId="47506"/>
    <cellStyle name="Commentaire 2 8 3 15" xfId="53853"/>
    <cellStyle name="Commentaire 2 8 3 16" xfId="56468"/>
    <cellStyle name="Commentaire 2 8 3 2" xfId="3885"/>
    <cellStyle name="Commentaire 2 8 3 2 2" xfId="10124"/>
    <cellStyle name="Commentaire 2 8 3 2 3" xfId="21405"/>
    <cellStyle name="Commentaire 2 8 3 2 4" xfId="33414"/>
    <cellStyle name="Commentaire 2 8 3 2 5" xfId="40155"/>
    <cellStyle name="Commentaire 2 8 3 2 6" xfId="47507"/>
    <cellStyle name="Commentaire 2 8 3 3" xfId="6014"/>
    <cellStyle name="Commentaire 2 8 3 3 2" xfId="12241"/>
    <cellStyle name="Commentaire 2 8 3 3 3" xfId="22011"/>
    <cellStyle name="Commentaire 2 8 3 3 4" xfId="35536"/>
    <cellStyle name="Commentaire 2 8 3 3 5" xfId="42272"/>
    <cellStyle name="Commentaire 2 8 3 3 6" xfId="47508"/>
    <cellStyle name="Commentaire 2 8 3 4" xfId="7935"/>
    <cellStyle name="Commentaire 2 8 3 5" xfId="14337"/>
    <cellStyle name="Commentaire 2 8 3 6" xfId="16199"/>
    <cellStyle name="Commentaire 2 8 3 7" xfId="20727"/>
    <cellStyle name="Commentaire 2 8 3 8" xfId="23953"/>
    <cellStyle name="Commentaire 2 8 3 9" xfId="26411"/>
    <cellStyle name="Commentaire 2 8 4" xfId="1926"/>
    <cellStyle name="Commentaire 2 8 4 10" xfId="31478"/>
    <cellStyle name="Commentaire 2 8 4 11" xfId="38219"/>
    <cellStyle name="Commentaire 2 8 4 12" xfId="45224"/>
    <cellStyle name="Commentaire 2 8 4 13" xfId="47509"/>
    <cellStyle name="Commentaire 2 8 4 14" xfId="54106"/>
    <cellStyle name="Commentaire 2 8 4 15" xfId="56721"/>
    <cellStyle name="Commentaire 2 8 4 2" xfId="4138"/>
    <cellStyle name="Commentaire 2 8 4 2 2" xfId="10377"/>
    <cellStyle name="Commentaire 2 8 4 2 3" xfId="21498"/>
    <cellStyle name="Commentaire 2 8 4 2 4" xfId="33667"/>
    <cellStyle name="Commentaire 2 8 4 2 5" xfId="40408"/>
    <cellStyle name="Commentaire 2 8 4 2 6" xfId="47510"/>
    <cellStyle name="Commentaire 2 8 4 3" xfId="6267"/>
    <cellStyle name="Commentaire 2 8 4 3 2" xfId="12494"/>
    <cellStyle name="Commentaire 2 8 4 3 3" xfId="22104"/>
    <cellStyle name="Commentaire 2 8 4 3 4" xfId="35789"/>
    <cellStyle name="Commentaire 2 8 4 3 5" xfId="42525"/>
    <cellStyle name="Commentaire 2 8 4 3 6" xfId="47511"/>
    <cellStyle name="Commentaire 2 8 4 4" xfId="8188"/>
    <cellStyle name="Commentaire 2 8 4 5" xfId="16452"/>
    <cellStyle name="Commentaire 2 8 4 6" xfId="20820"/>
    <cellStyle name="Commentaire 2 8 4 7" xfId="24206"/>
    <cellStyle name="Commentaire 2 8 4 8" xfId="26664"/>
    <cellStyle name="Commentaire 2 8 4 9" xfId="29537"/>
    <cellStyle name="Commentaire 2 8 5" xfId="2220"/>
    <cellStyle name="Commentaire 2 8 5 10" xfId="29829"/>
    <cellStyle name="Commentaire 2 8 5 11" xfId="31770"/>
    <cellStyle name="Commentaire 2 8 5 12" xfId="38511"/>
    <cellStyle name="Commentaire 2 8 5 13" xfId="45516"/>
    <cellStyle name="Commentaire 2 8 5 14" xfId="47512"/>
    <cellStyle name="Commentaire 2 8 5 15" xfId="54398"/>
    <cellStyle name="Commentaire 2 8 5 16" xfId="57013"/>
    <cellStyle name="Commentaire 2 8 5 2" xfId="4430"/>
    <cellStyle name="Commentaire 2 8 5 2 2" xfId="10669"/>
    <cellStyle name="Commentaire 2 8 5 2 3" xfId="21560"/>
    <cellStyle name="Commentaire 2 8 5 2 4" xfId="33959"/>
    <cellStyle name="Commentaire 2 8 5 2 5" xfId="40700"/>
    <cellStyle name="Commentaire 2 8 5 2 6" xfId="47513"/>
    <cellStyle name="Commentaire 2 8 5 3" xfId="6559"/>
    <cellStyle name="Commentaire 2 8 5 3 2" xfId="12786"/>
    <cellStyle name="Commentaire 2 8 5 3 3" xfId="22166"/>
    <cellStyle name="Commentaire 2 8 5 3 4" xfId="36081"/>
    <cellStyle name="Commentaire 2 8 5 3 5" xfId="42817"/>
    <cellStyle name="Commentaire 2 8 5 3 6" xfId="47514"/>
    <cellStyle name="Commentaire 2 8 5 4" xfId="8480"/>
    <cellStyle name="Commentaire 2 8 5 5" xfId="14592"/>
    <cellStyle name="Commentaire 2 8 5 6" xfId="16744"/>
    <cellStyle name="Commentaire 2 8 5 7" xfId="20882"/>
    <cellStyle name="Commentaire 2 8 5 8" xfId="24498"/>
    <cellStyle name="Commentaire 2 8 5 9" xfId="26956"/>
    <cellStyle name="Commentaire 2 8 6" xfId="3251"/>
    <cellStyle name="Commentaire 2 8 6 10" xfId="32798"/>
    <cellStyle name="Commentaire 2 8 6 11" xfId="39539"/>
    <cellStyle name="Commentaire 2 8 6 12" xfId="44355"/>
    <cellStyle name="Commentaire 2 8 6 13" xfId="47515"/>
    <cellStyle name="Commentaire 2 8 6 14" xfId="53237"/>
    <cellStyle name="Commentaire 2 8 6 15" xfId="55849"/>
    <cellStyle name="Commentaire 2 8 6 2" xfId="5395"/>
    <cellStyle name="Commentaire 2 8 6 2 2" xfId="11625"/>
    <cellStyle name="Commentaire 2 8 6 2 3" xfId="21843"/>
    <cellStyle name="Commentaire 2 8 6 2 4" xfId="34917"/>
    <cellStyle name="Commentaire 2 8 6 2 5" xfId="41656"/>
    <cellStyle name="Commentaire 2 8 6 2 6" xfId="47516"/>
    <cellStyle name="Commentaire 2 8 6 3" xfId="9508"/>
    <cellStyle name="Commentaire 2 8 6 4" xfId="13721"/>
    <cellStyle name="Commentaire 2 8 6 5" xfId="15583"/>
    <cellStyle name="Commentaire 2 8 6 6" xfId="21237"/>
    <cellStyle name="Commentaire 2 8 6 7" xfId="23337"/>
    <cellStyle name="Commentaire 2 8 6 8" xfId="25795"/>
    <cellStyle name="Commentaire 2 8 6 9" xfId="28668"/>
    <cellStyle name="Commentaire 2 8 7" xfId="2906"/>
    <cellStyle name="Commentaire 2 8 7 2" xfId="9163"/>
    <cellStyle name="Commentaire 2 8 7 3" xfId="21089"/>
    <cellStyle name="Commentaire 2 8 7 4" xfId="32453"/>
    <cellStyle name="Commentaire 2 8 7 5" xfId="39194"/>
    <cellStyle name="Commentaire 2 8 7 6" xfId="47517"/>
    <cellStyle name="Commentaire 2 8 8" xfId="5040"/>
    <cellStyle name="Commentaire 2 8 8 2" xfId="11279"/>
    <cellStyle name="Commentaire 2 8 8 3" xfId="21758"/>
    <cellStyle name="Commentaire 2 8 8 4" xfId="34569"/>
    <cellStyle name="Commentaire 2 8 8 5" xfId="41310"/>
    <cellStyle name="Commentaire 2 8 8 6" xfId="47518"/>
    <cellStyle name="Commentaire 2 8 9" xfId="7319"/>
    <cellStyle name="Commentaire 2 9" xfId="820"/>
    <cellStyle name="Commentaire 2 9 10" xfId="15238"/>
    <cellStyle name="Commentaire 2 9 11" xfId="22992"/>
    <cellStyle name="Commentaire 2 9 12" xfId="25378"/>
    <cellStyle name="Commentaire 2 9 13" xfId="28323"/>
    <cellStyle name="Commentaire 2 9 14" xfId="30500"/>
    <cellStyle name="Commentaire 2 9 15" xfId="37278"/>
    <cellStyle name="Commentaire 2 9 16" xfId="44010"/>
    <cellStyle name="Commentaire 2 9 17" xfId="47519"/>
    <cellStyle name="Commentaire 2 9 18" xfId="52892"/>
    <cellStyle name="Commentaire 2 9 19" xfId="55502"/>
    <cellStyle name="Commentaire 2 9 2" xfId="1204"/>
    <cellStyle name="Commentaire 2 9 2 10" xfId="30798"/>
    <cellStyle name="Commentaire 2 9 2 11" xfId="37568"/>
    <cellStyle name="Commentaire 2 9 2 12" xfId="44573"/>
    <cellStyle name="Commentaire 2 9 2 13" xfId="47520"/>
    <cellStyle name="Commentaire 2 9 2 14" xfId="53455"/>
    <cellStyle name="Commentaire 2 9 2 15" xfId="56070"/>
    <cellStyle name="Commentaire 2 9 2 2" xfId="3469"/>
    <cellStyle name="Commentaire 2 9 2 2 2" xfId="9726"/>
    <cellStyle name="Commentaire 2 9 2 2 3" xfId="21295"/>
    <cellStyle name="Commentaire 2 9 2 2 4" xfId="33016"/>
    <cellStyle name="Commentaire 2 9 2 2 5" xfId="39757"/>
    <cellStyle name="Commentaire 2 9 2 2 6" xfId="47521"/>
    <cellStyle name="Commentaire 2 9 2 3" xfId="5616"/>
    <cellStyle name="Commentaire 2 9 2 3 2" xfId="11843"/>
    <cellStyle name="Commentaire 2 9 2 3 3" xfId="21901"/>
    <cellStyle name="Commentaire 2 9 2 3 4" xfId="35138"/>
    <cellStyle name="Commentaire 2 9 2 3 5" xfId="41874"/>
    <cellStyle name="Commentaire 2 9 2 3 6" xfId="47522"/>
    <cellStyle name="Commentaire 2 9 2 4" xfId="7537"/>
    <cellStyle name="Commentaire 2 9 2 5" xfId="13939"/>
    <cellStyle name="Commentaire 2 9 2 6" xfId="15801"/>
    <cellStyle name="Commentaire 2 9 2 7" xfId="23555"/>
    <cellStyle name="Commentaire 2 9 2 8" xfId="26013"/>
    <cellStyle name="Commentaire 2 9 2 9" xfId="28886"/>
    <cellStyle name="Commentaire 2 9 3" xfId="1599"/>
    <cellStyle name="Commentaire 2 9 3 10" xfId="29212"/>
    <cellStyle name="Commentaire 2 9 3 11" xfId="31153"/>
    <cellStyle name="Commentaire 2 9 3 12" xfId="37894"/>
    <cellStyle name="Commentaire 2 9 3 13" xfId="44899"/>
    <cellStyle name="Commentaire 2 9 3 14" xfId="47523"/>
    <cellStyle name="Commentaire 2 9 3 15" xfId="53781"/>
    <cellStyle name="Commentaire 2 9 3 16" xfId="56396"/>
    <cellStyle name="Commentaire 2 9 3 2" xfId="3813"/>
    <cellStyle name="Commentaire 2 9 3 2 2" xfId="10052"/>
    <cellStyle name="Commentaire 2 9 3 2 3" xfId="21378"/>
    <cellStyle name="Commentaire 2 9 3 2 4" xfId="33342"/>
    <cellStyle name="Commentaire 2 9 3 2 5" xfId="40083"/>
    <cellStyle name="Commentaire 2 9 3 2 6" xfId="47524"/>
    <cellStyle name="Commentaire 2 9 3 3" xfId="5942"/>
    <cellStyle name="Commentaire 2 9 3 3 2" xfId="12169"/>
    <cellStyle name="Commentaire 2 9 3 3 3" xfId="21984"/>
    <cellStyle name="Commentaire 2 9 3 3 4" xfId="35464"/>
    <cellStyle name="Commentaire 2 9 3 3 5" xfId="42200"/>
    <cellStyle name="Commentaire 2 9 3 3 6" xfId="47525"/>
    <cellStyle name="Commentaire 2 9 3 4" xfId="7863"/>
    <cellStyle name="Commentaire 2 9 3 5" xfId="14265"/>
    <cellStyle name="Commentaire 2 9 3 6" xfId="16127"/>
    <cellStyle name="Commentaire 2 9 3 7" xfId="20700"/>
    <cellStyle name="Commentaire 2 9 3 8" xfId="23881"/>
    <cellStyle name="Commentaire 2 9 3 9" xfId="26339"/>
    <cellStyle name="Commentaire 2 9 4" xfId="1927"/>
    <cellStyle name="Commentaire 2 9 4 10" xfId="31479"/>
    <cellStyle name="Commentaire 2 9 4 11" xfId="38220"/>
    <cellStyle name="Commentaire 2 9 4 12" xfId="45225"/>
    <cellStyle name="Commentaire 2 9 4 13" xfId="47526"/>
    <cellStyle name="Commentaire 2 9 4 14" xfId="54107"/>
    <cellStyle name="Commentaire 2 9 4 15" xfId="56722"/>
    <cellStyle name="Commentaire 2 9 4 2" xfId="4139"/>
    <cellStyle name="Commentaire 2 9 4 2 2" xfId="10378"/>
    <cellStyle name="Commentaire 2 9 4 2 3" xfId="21499"/>
    <cellStyle name="Commentaire 2 9 4 2 4" xfId="33668"/>
    <cellStyle name="Commentaire 2 9 4 2 5" xfId="40409"/>
    <cellStyle name="Commentaire 2 9 4 2 6" xfId="47527"/>
    <cellStyle name="Commentaire 2 9 4 3" xfId="6268"/>
    <cellStyle name="Commentaire 2 9 4 3 2" xfId="12495"/>
    <cellStyle name="Commentaire 2 9 4 3 3" xfId="22105"/>
    <cellStyle name="Commentaire 2 9 4 3 4" xfId="35790"/>
    <cellStyle name="Commentaire 2 9 4 3 5" xfId="42526"/>
    <cellStyle name="Commentaire 2 9 4 3 6" xfId="47528"/>
    <cellStyle name="Commentaire 2 9 4 4" xfId="8189"/>
    <cellStyle name="Commentaire 2 9 4 5" xfId="16453"/>
    <cellStyle name="Commentaire 2 9 4 6" xfId="20821"/>
    <cellStyle name="Commentaire 2 9 4 7" xfId="24207"/>
    <cellStyle name="Commentaire 2 9 4 8" xfId="26665"/>
    <cellStyle name="Commentaire 2 9 4 9" xfId="29538"/>
    <cellStyle name="Commentaire 2 9 5" xfId="2279"/>
    <cellStyle name="Commentaire 2 9 5 10" xfId="29888"/>
    <cellStyle name="Commentaire 2 9 5 11" xfId="31829"/>
    <cellStyle name="Commentaire 2 9 5 12" xfId="38570"/>
    <cellStyle name="Commentaire 2 9 5 13" xfId="45575"/>
    <cellStyle name="Commentaire 2 9 5 14" xfId="47529"/>
    <cellStyle name="Commentaire 2 9 5 15" xfId="54457"/>
    <cellStyle name="Commentaire 2 9 5 16" xfId="57072"/>
    <cellStyle name="Commentaire 2 9 5 2" xfId="4489"/>
    <cellStyle name="Commentaire 2 9 5 2 2" xfId="10728"/>
    <cellStyle name="Commentaire 2 9 5 2 3" xfId="21584"/>
    <cellStyle name="Commentaire 2 9 5 2 4" xfId="34018"/>
    <cellStyle name="Commentaire 2 9 5 2 5" xfId="40759"/>
    <cellStyle name="Commentaire 2 9 5 2 6" xfId="47530"/>
    <cellStyle name="Commentaire 2 9 5 3" xfId="6618"/>
    <cellStyle name="Commentaire 2 9 5 3 2" xfId="12845"/>
    <cellStyle name="Commentaire 2 9 5 3 3" xfId="22190"/>
    <cellStyle name="Commentaire 2 9 5 3 4" xfId="36140"/>
    <cellStyle name="Commentaire 2 9 5 3 5" xfId="42876"/>
    <cellStyle name="Commentaire 2 9 5 3 6" xfId="47531"/>
    <cellStyle name="Commentaire 2 9 5 4" xfId="8539"/>
    <cellStyle name="Commentaire 2 9 5 5" xfId="14651"/>
    <cellStyle name="Commentaire 2 9 5 6" xfId="16803"/>
    <cellStyle name="Commentaire 2 9 5 7" xfId="20906"/>
    <cellStyle name="Commentaire 2 9 5 8" xfId="24557"/>
    <cellStyle name="Commentaire 2 9 5 9" xfId="27015"/>
    <cellStyle name="Commentaire 2 9 6" xfId="3179"/>
    <cellStyle name="Commentaire 2 9 6 10" xfId="32726"/>
    <cellStyle name="Commentaire 2 9 6 11" xfId="39467"/>
    <cellStyle name="Commentaire 2 9 6 12" xfId="44283"/>
    <cellStyle name="Commentaire 2 9 6 13" xfId="47532"/>
    <cellStyle name="Commentaire 2 9 6 14" xfId="53165"/>
    <cellStyle name="Commentaire 2 9 6 15" xfId="55777"/>
    <cellStyle name="Commentaire 2 9 6 2" xfId="5323"/>
    <cellStyle name="Commentaire 2 9 6 2 2" xfId="11553"/>
    <cellStyle name="Commentaire 2 9 6 2 3" xfId="21816"/>
    <cellStyle name="Commentaire 2 9 6 2 4" xfId="34845"/>
    <cellStyle name="Commentaire 2 9 6 2 5" xfId="41584"/>
    <cellStyle name="Commentaire 2 9 6 2 6" xfId="47533"/>
    <cellStyle name="Commentaire 2 9 6 3" xfId="9436"/>
    <cellStyle name="Commentaire 2 9 6 4" xfId="13649"/>
    <cellStyle name="Commentaire 2 9 6 5" xfId="15511"/>
    <cellStyle name="Commentaire 2 9 6 6" xfId="21210"/>
    <cellStyle name="Commentaire 2 9 6 7" xfId="23265"/>
    <cellStyle name="Commentaire 2 9 6 8" xfId="25723"/>
    <cellStyle name="Commentaire 2 9 6 9" xfId="28596"/>
    <cellStyle name="Commentaire 2 9 7" xfId="2834"/>
    <cellStyle name="Commentaire 2 9 7 2" xfId="9091"/>
    <cellStyle name="Commentaire 2 9 7 3" xfId="21062"/>
    <cellStyle name="Commentaire 2 9 7 4" xfId="32381"/>
    <cellStyle name="Commentaire 2 9 7 5" xfId="39122"/>
    <cellStyle name="Commentaire 2 9 7 6" xfId="47534"/>
    <cellStyle name="Commentaire 2 9 8" xfId="5041"/>
    <cellStyle name="Commentaire 2 9 8 2" xfId="11280"/>
    <cellStyle name="Commentaire 2 9 8 3" xfId="21759"/>
    <cellStyle name="Commentaire 2 9 8 4" xfId="34570"/>
    <cellStyle name="Commentaire 2 9 8 5" xfId="41311"/>
    <cellStyle name="Commentaire 2 9 8 6" xfId="47535"/>
    <cellStyle name="Commentaire 2 9 9" xfId="7247"/>
    <cellStyle name="Commentaire 20" xfId="2530"/>
    <cellStyle name="Commentaire 20 10" xfId="30138"/>
    <cellStyle name="Commentaire 20 11" xfId="32079"/>
    <cellStyle name="Commentaire 20 12" xfId="38820"/>
    <cellStyle name="Commentaire 20 13" xfId="45825"/>
    <cellStyle name="Commentaire 20 14" xfId="47536"/>
    <cellStyle name="Commentaire 20 15" xfId="54707"/>
    <cellStyle name="Commentaire 20 16" xfId="57322"/>
    <cellStyle name="Commentaire 20 2" xfId="4732"/>
    <cellStyle name="Commentaire 20 2 2" xfId="10971"/>
    <cellStyle name="Commentaire 20 2 3" xfId="21675"/>
    <cellStyle name="Commentaire 20 2 4" xfId="34261"/>
    <cellStyle name="Commentaire 20 2 5" xfId="41002"/>
    <cellStyle name="Commentaire 20 2 6" xfId="47537"/>
    <cellStyle name="Commentaire 20 3" xfId="6868"/>
    <cellStyle name="Commentaire 20 3 2" xfId="13095"/>
    <cellStyle name="Commentaire 20 3 3" xfId="22281"/>
    <cellStyle name="Commentaire 20 3 4" xfId="36390"/>
    <cellStyle name="Commentaire 20 3 5" xfId="43126"/>
    <cellStyle name="Commentaire 20 3 6" xfId="47538"/>
    <cellStyle name="Commentaire 20 4" xfId="8789"/>
    <cellStyle name="Commentaire 20 5" xfId="14901"/>
    <cellStyle name="Commentaire 20 6" xfId="17053"/>
    <cellStyle name="Commentaire 20 7" xfId="20997"/>
    <cellStyle name="Commentaire 20 8" xfId="24807"/>
    <cellStyle name="Commentaire 20 9" xfId="27265"/>
    <cellStyle name="Commentaire 21" xfId="2555"/>
    <cellStyle name="Commentaire 21 10" xfId="30163"/>
    <cellStyle name="Commentaire 21 11" xfId="32104"/>
    <cellStyle name="Commentaire 21 12" xfId="38845"/>
    <cellStyle name="Commentaire 21 13" xfId="45850"/>
    <cellStyle name="Commentaire 21 14" xfId="47539"/>
    <cellStyle name="Commentaire 21 15" xfId="54732"/>
    <cellStyle name="Commentaire 21 16" xfId="57347"/>
    <cellStyle name="Commentaire 21 2" xfId="4752"/>
    <cellStyle name="Commentaire 21 2 2" xfId="10991"/>
    <cellStyle name="Commentaire 21 2 3" xfId="21681"/>
    <cellStyle name="Commentaire 21 2 4" xfId="34281"/>
    <cellStyle name="Commentaire 21 2 5" xfId="41022"/>
    <cellStyle name="Commentaire 21 2 6" xfId="47540"/>
    <cellStyle name="Commentaire 21 3" xfId="6893"/>
    <cellStyle name="Commentaire 21 3 2" xfId="13120"/>
    <cellStyle name="Commentaire 21 3 3" xfId="22292"/>
    <cellStyle name="Commentaire 21 3 4" xfId="36415"/>
    <cellStyle name="Commentaire 21 3 5" xfId="43151"/>
    <cellStyle name="Commentaire 21 3 6" xfId="47541"/>
    <cellStyle name="Commentaire 21 4" xfId="8814"/>
    <cellStyle name="Commentaire 21 5" xfId="14926"/>
    <cellStyle name="Commentaire 21 6" xfId="17078"/>
    <cellStyle name="Commentaire 21 7" xfId="21008"/>
    <cellStyle name="Commentaire 21 8" xfId="24832"/>
    <cellStyle name="Commentaire 21 9" xfId="27290"/>
    <cellStyle name="Commentaire 22" xfId="2554"/>
    <cellStyle name="Commentaire 22 10" xfId="32103"/>
    <cellStyle name="Commentaire 22 11" xfId="38844"/>
    <cellStyle name="Commentaire 22 12" xfId="45849"/>
    <cellStyle name="Commentaire 22 13" xfId="47542"/>
    <cellStyle name="Commentaire 22 14" xfId="54731"/>
    <cellStyle name="Commentaire 22 15" xfId="57346"/>
    <cellStyle name="Commentaire 22 2" xfId="6892"/>
    <cellStyle name="Commentaire 22 2 2" xfId="13119"/>
    <cellStyle name="Commentaire 22 2 3" xfId="22291"/>
    <cellStyle name="Commentaire 22 2 4" xfId="36414"/>
    <cellStyle name="Commentaire 22 2 5" xfId="43150"/>
    <cellStyle name="Commentaire 22 2 6" xfId="47543"/>
    <cellStyle name="Commentaire 22 3" xfId="8813"/>
    <cellStyle name="Commentaire 22 4" xfId="14925"/>
    <cellStyle name="Commentaire 22 5" xfId="17077"/>
    <cellStyle name="Commentaire 22 6" xfId="21007"/>
    <cellStyle name="Commentaire 22 7" xfId="24831"/>
    <cellStyle name="Commentaire 22 8" xfId="27289"/>
    <cellStyle name="Commentaire 22 9" xfId="30162"/>
    <cellStyle name="Commentaire 23" xfId="4936"/>
    <cellStyle name="Commentaire 23 2" xfId="11175"/>
    <cellStyle name="Commentaire 23 3" xfId="21720"/>
    <cellStyle name="Commentaire 23 4" xfId="34465"/>
    <cellStyle name="Commentaire 23 5" xfId="41206"/>
    <cellStyle name="Commentaire 23 6" xfId="47544"/>
    <cellStyle name="Commentaire 24" xfId="7142"/>
    <cellStyle name="Commentaire 25" xfId="15133"/>
    <cellStyle name="Commentaire 26" xfId="22892"/>
    <cellStyle name="Commentaire 27" xfId="25278"/>
    <cellStyle name="Commentaire 28" xfId="28218"/>
    <cellStyle name="Commentaire 29" xfId="30398"/>
    <cellStyle name="Commentaire 3" xfId="380"/>
    <cellStyle name="Commentaire 3 10" xfId="1034"/>
    <cellStyle name="Commentaire 3 10 10" xfId="30696"/>
    <cellStyle name="Commentaire 3 10 11" xfId="37466"/>
    <cellStyle name="Commentaire 3 10 12" xfId="44471"/>
    <cellStyle name="Commentaire 3 10 13" xfId="47546"/>
    <cellStyle name="Commentaire 3 10 14" xfId="53353"/>
    <cellStyle name="Commentaire 3 10 15" xfId="55968"/>
    <cellStyle name="Commentaire 3 10 2" xfId="3367"/>
    <cellStyle name="Commentaire 3 10 2 2" xfId="9624"/>
    <cellStyle name="Commentaire 3 10 2 3" xfId="21259"/>
    <cellStyle name="Commentaire 3 10 2 4" xfId="32914"/>
    <cellStyle name="Commentaire 3 10 2 5" xfId="39655"/>
    <cellStyle name="Commentaire 3 10 2 6" xfId="47547"/>
    <cellStyle name="Commentaire 3 10 3" xfId="5514"/>
    <cellStyle name="Commentaire 3 10 3 2" xfId="11741"/>
    <cellStyle name="Commentaire 3 10 3 3" xfId="21865"/>
    <cellStyle name="Commentaire 3 10 3 4" xfId="35036"/>
    <cellStyle name="Commentaire 3 10 3 5" xfId="41772"/>
    <cellStyle name="Commentaire 3 10 3 6" xfId="47548"/>
    <cellStyle name="Commentaire 3 10 4" xfId="7435"/>
    <cellStyle name="Commentaire 3 10 5" xfId="13837"/>
    <cellStyle name="Commentaire 3 10 6" xfId="15699"/>
    <cellStyle name="Commentaire 3 10 7" xfId="23453"/>
    <cellStyle name="Commentaire 3 10 8" xfId="25911"/>
    <cellStyle name="Commentaire 3 10 9" xfId="28784"/>
    <cellStyle name="Commentaire 3 11" xfId="1502"/>
    <cellStyle name="Commentaire 3 11 10" xfId="29115"/>
    <cellStyle name="Commentaire 3 11 11" xfId="31056"/>
    <cellStyle name="Commentaire 3 11 12" xfId="37797"/>
    <cellStyle name="Commentaire 3 11 13" xfId="44802"/>
    <cellStyle name="Commentaire 3 11 14" xfId="47549"/>
    <cellStyle name="Commentaire 3 11 15" xfId="53684"/>
    <cellStyle name="Commentaire 3 11 16" xfId="56299"/>
    <cellStyle name="Commentaire 3 11 2" xfId="3716"/>
    <cellStyle name="Commentaire 3 11 2 2" xfId="9955"/>
    <cellStyle name="Commentaire 3 11 2 3" xfId="21362"/>
    <cellStyle name="Commentaire 3 11 2 4" xfId="33245"/>
    <cellStyle name="Commentaire 3 11 2 5" xfId="39986"/>
    <cellStyle name="Commentaire 3 11 2 6" xfId="47550"/>
    <cellStyle name="Commentaire 3 11 3" xfId="5845"/>
    <cellStyle name="Commentaire 3 11 3 2" xfId="12072"/>
    <cellStyle name="Commentaire 3 11 3 3" xfId="21968"/>
    <cellStyle name="Commentaire 3 11 3 4" xfId="35367"/>
    <cellStyle name="Commentaire 3 11 3 5" xfId="42103"/>
    <cellStyle name="Commentaire 3 11 3 6" xfId="47551"/>
    <cellStyle name="Commentaire 3 11 4" xfId="7766"/>
    <cellStyle name="Commentaire 3 11 5" xfId="14168"/>
    <cellStyle name="Commentaire 3 11 6" xfId="16030"/>
    <cellStyle name="Commentaire 3 11 7" xfId="20684"/>
    <cellStyle name="Commentaire 3 11 8" xfId="23784"/>
    <cellStyle name="Commentaire 3 11 9" xfId="26242"/>
    <cellStyle name="Commentaire 3 12" xfId="1825"/>
    <cellStyle name="Commentaire 3 12 10" xfId="31377"/>
    <cellStyle name="Commentaire 3 12 11" xfId="38118"/>
    <cellStyle name="Commentaire 3 12 12" xfId="45123"/>
    <cellStyle name="Commentaire 3 12 13" xfId="47552"/>
    <cellStyle name="Commentaire 3 12 14" xfId="54005"/>
    <cellStyle name="Commentaire 3 12 15" xfId="56620"/>
    <cellStyle name="Commentaire 3 12 2" xfId="4037"/>
    <cellStyle name="Commentaire 3 12 2 2" xfId="10276"/>
    <cellStyle name="Commentaire 3 12 2 3" xfId="21463"/>
    <cellStyle name="Commentaire 3 12 2 4" xfId="33566"/>
    <cellStyle name="Commentaire 3 12 2 5" xfId="40307"/>
    <cellStyle name="Commentaire 3 12 2 6" xfId="47553"/>
    <cellStyle name="Commentaire 3 12 3" xfId="6166"/>
    <cellStyle name="Commentaire 3 12 3 2" xfId="12393"/>
    <cellStyle name="Commentaire 3 12 3 3" xfId="22069"/>
    <cellStyle name="Commentaire 3 12 3 4" xfId="35688"/>
    <cellStyle name="Commentaire 3 12 3 5" xfId="42424"/>
    <cellStyle name="Commentaire 3 12 3 6" xfId="47554"/>
    <cellStyle name="Commentaire 3 12 4" xfId="8087"/>
    <cellStyle name="Commentaire 3 12 5" xfId="16351"/>
    <cellStyle name="Commentaire 3 12 6" xfId="20785"/>
    <cellStyle name="Commentaire 3 12 7" xfId="24105"/>
    <cellStyle name="Commentaire 3 12 8" xfId="26563"/>
    <cellStyle name="Commentaire 3 12 9" xfId="29436"/>
    <cellStyle name="Commentaire 3 13" xfId="2362"/>
    <cellStyle name="Commentaire 3 13 10" xfId="29971"/>
    <cellStyle name="Commentaire 3 13 11" xfId="31912"/>
    <cellStyle name="Commentaire 3 13 12" xfId="38653"/>
    <cellStyle name="Commentaire 3 13 13" xfId="45658"/>
    <cellStyle name="Commentaire 3 13 14" xfId="47555"/>
    <cellStyle name="Commentaire 3 13 15" xfId="54540"/>
    <cellStyle name="Commentaire 3 13 16" xfId="57155"/>
    <cellStyle name="Commentaire 3 13 2" xfId="4572"/>
    <cellStyle name="Commentaire 3 13 2 2" xfId="10811"/>
    <cellStyle name="Commentaire 3 13 2 3" xfId="21599"/>
    <cellStyle name="Commentaire 3 13 2 4" xfId="34101"/>
    <cellStyle name="Commentaire 3 13 2 5" xfId="40842"/>
    <cellStyle name="Commentaire 3 13 2 6" xfId="47556"/>
    <cellStyle name="Commentaire 3 13 3" xfId="6701"/>
    <cellStyle name="Commentaire 3 13 3 2" xfId="12928"/>
    <cellStyle name="Commentaire 3 13 3 3" xfId="22205"/>
    <cellStyle name="Commentaire 3 13 3 4" xfId="36223"/>
    <cellStyle name="Commentaire 3 13 3 5" xfId="42959"/>
    <cellStyle name="Commentaire 3 13 3 6" xfId="47557"/>
    <cellStyle name="Commentaire 3 13 4" xfId="8622"/>
    <cellStyle name="Commentaire 3 13 5" xfId="14734"/>
    <cellStyle name="Commentaire 3 13 6" xfId="16886"/>
    <cellStyle name="Commentaire 3 13 7" xfId="20921"/>
    <cellStyle name="Commentaire 3 13 8" xfId="24640"/>
    <cellStyle name="Commentaire 3 13 9" xfId="27098"/>
    <cellStyle name="Commentaire 3 14" xfId="2595"/>
    <cellStyle name="Commentaire 3 14 10" xfId="30203"/>
    <cellStyle name="Commentaire 3 14 11" xfId="32144"/>
    <cellStyle name="Commentaire 3 14 12" xfId="38885"/>
    <cellStyle name="Commentaire 3 14 13" xfId="45890"/>
    <cellStyle name="Commentaire 3 14 14" xfId="47558"/>
    <cellStyle name="Commentaire 3 14 15" xfId="54772"/>
    <cellStyle name="Commentaire 3 14 16" xfId="57387"/>
    <cellStyle name="Commentaire 3 14 2" xfId="4792"/>
    <cellStyle name="Commentaire 3 14 2 2" xfId="11031"/>
    <cellStyle name="Commentaire 3 14 2 3" xfId="21699"/>
    <cellStyle name="Commentaire 3 14 2 4" xfId="34321"/>
    <cellStyle name="Commentaire 3 14 2 5" xfId="41062"/>
    <cellStyle name="Commentaire 3 14 2 6" xfId="47559"/>
    <cellStyle name="Commentaire 3 14 3" xfId="6933"/>
    <cellStyle name="Commentaire 3 14 3 2" xfId="13160"/>
    <cellStyle name="Commentaire 3 14 3 3" xfId="22310"/>
    <cellStyle name="Commentaire 3 14 3 4" xfId="36455"/>
    <cellStyle name="Commentaire 3 14 3 5" xfId="43191"/>
    <cellStyle name="Commentaire 3 14 3 6" xfId="47560"/>
    <cellStyle name="Commentaire 3 14 4" xfId="8854"/>
    <cellStyle name="Commentaire 3 14 5" xfId="14966"/>
    <cellStyle name="Commentaire 3 14 6" xfId="17118"/>
    <cellStyle name="Commentaire 3 14 7" xfId="21026"/>
    <cellStyle name="Commentaire 3 14 8" xfId="24872"/>
    <cellStyle name="Commentaire 3 14 9" xfId="27330"/>
    <cellStyle name="Commentaire 3 15" xfId="2564"/>
    <cellStyle name="Commentaire 3 15 10" xfId="30172"/>
    <cellStyle name="Commentaire 3 15 11" xfId="32113"/>
    <cellStyle name="Commentaire 3 15 12" xfId="38854"/>
    <cellStyle name="Commentaire 3 15 13" xfId="45859"/>
    <cellStyle name="Commentaire 3 15 14" xfId="47561"/>
    <cellStyle name="Commentaire 3 15 15" xfId="54741"/>
    <cellStyle name="Commentaire 3 15 16" xfId="57356"/>
    <cellStyle name="Commentaire 3 15 2" xfId="4761"/>
    <cellStyle name="Commentaire 3 15 2 2" xfId="11000"/>
    <cellStyle name="Commentaire 3 15 2 3" xfId="21687"/>
    <cellStyle name="Commentaire 3 15 2 4" xfId="34290"/>
    <cellStyle name="Commentaire 3 15 2 5" xfId="41031"/>
    <cellStyle name="Commentaire 3 15 2 6" xfId="47562"/>
    <cellStyle name="Commentaire 3 15 3" xfId="6902"/>
    <cellStyle name="Commentaire 3 15 3 2" xfId="13129"/>
    <cellStyle name="Commentaire 3 15 3 3" xfId="22298"/>
    <cellStyle name="Commentaire 3 15 3 4" xfId="36424"/>
    <cellStyle name="Commentaire 3 15 3 5" xfId="43160"/>
    <cellStyle name="Commentaire 3 15 3 6" xfId="47563"/>
    <cellStyle name="Commentaire 3 15 4" xfId="8823"/>
    <cellStyle name="Commentaire 3 15 5" xfId="14935"/>
    <cellStyle name="Commentaire 3 15 6" xfId="17087"/>
    <cellStyle name="Commentaire 3 15 7" xfId="21014"/>
    <cellStyle name="Commentaire 3 15 8" xfId="24841"/>
    <cellStyle name="Commentaire 3 15 9" xfId="27299"/>
    <cellStyle name="Commentaire 3 16" xfId="2568"/>
    <cellStyle name="Commentaire 3 16 10" xfId="30176"/>
    <cellStyle name="Commentaire 3 16 11" xfId="32117"/>
    <cellStyle name="Commentaire 3 16 12" xfId="38858"/>
    <cellStyle name="Commentaire 3 16 13" xfId="45863"/>
    <cellStyle name="Commentaire 3 16 14" xfId="47564"/>
    <cellStyle name="Commentaire 3 16 15" xfId="54745"/>
    <cellStyle name="Commentaire 3 16 16" xfId="57360"/>
    <cellStyle name="Commentaire 3 16 2" xfId="4765"/>
    <cellStyle name="Commentaire 3 16 2 2" xfId="11004"/>
    <cellStyle name="Commentaire 3 16 2 3" xfId="21691"/>
    <cellStyle name="Commentaire 3 16 2 4" xfId="34294"/>
    <cellStyle name="Commentaire 3 16 2 5" xfId="41035"/>
    <cellStyle name="Commentaire 3 16 2 6" xfId="47565"/>
    <cellStyle name="Commentaire 3 16 3" xfId="6906"/>
    <cellStyle name="Commentaire 3 16 3 2" xfId="13133"/>
    <cellStyle name="Commentaire 3 16 3 3" xfId="22302"/>
    <cellStyle name="Commentaire 3 16 3 4" xfId="36428"/>
    <cellStyle name="Commentaire 3 16 3 5" xfId="43164"/>
    <cellStyle name="Commentaire 3 16 3 6" xfId="47566"/>
    <cellStyle name="Commentaire 3 16 4" xfId="8827"/>
    <cellStyle name="Commentaire 3 16 5" xfId="14939"/>
    <cellStyle name="Commentaire 3 16 6" xfId="17091"/>
    <cellStyle name="Commentaire 3 16 7" xfId="21018"/>
    <cellStyle name="Commentaire 3 16 8" xfId="24845"/>
    <cellStyle name="Commentaire 3 16 9" xfId="27303"/>
    <cellStyle name="Commentaire 3 17" xfId="2523"/>
    <cellStyle name="Commentaire 3 17 10" xfId="30131"/>
    <cellStyle name="Commentaire 3 17 11" xfId="32072"/>
    <cellStyle name="Commentaire 3 17 12" xfId="38813"/>
    <cellStyle name="Commentaire 3 17 13" xfId="45818"/>
    <cellStyle name="Commentaire 3 17 14" xfId="47567"/>
    <cellStyle name="Commentaire 3 17 15" xfId="54700"/>
    <cellStyle name="Commentaire 3 17 16" xfId="57315"/>
    <cellStyle name="Commentaire 3 17 2" xfId="4725"/>
    <cellStyle name="Commentaire 3 17 2 2" xfId="10964"/>
    <cellStyle name="Commentaire 3 17 2 3" xfId="21668"/>
    <cellStyle name="Commentaire 3 17 2 4" xfId="34254"/>
    <cellStyle name="Commentaire 3 17 2 5" xfId="40995"/>
    <cellStyle name="Commentaire 3 17 2 6" xfId="47568"/>
    <cellStyle name="Commentaire 3 17 3" xfId="6861"/>
    <cellStyle name="Commentaire 3 17 3 2" xfId="13088"/>
    <cellStyle name="Commentaire 3 17 3 3" xfId="22274"/>
    <cellStyle name="Commentaire 3 17 3 4" xfId="36383"/>
    <cellStyle name="Commentaire 3 17 3 5" xfId="43119"/>
    <cellStyle name="Commentaire 3 17 3 6" xfId="47569"/>
    <cellStyle name="Commentaire 3 17 4" xfId="8782"/>
    <cellStyle name="Commentaire 3 17 5" xfId="14894"/>
    <cellStyle name="Commentaire 3 17 6" xfId="17046"/>
    <cellStyle name="Commentaire 3 17 7" xfId="20990"/>
    <cellStyle name="Commentaire 3 17 8" xfId="24800"/>
    <cellStyle name="Commentaire 3 17 9" xfId="27258"/>
    <cellStyle name="Commentaire 3 18" xfId="2537"/>
    <cellStyle name="Commentaire 3 18 10" xfId="30145"/>
    <cellStyle name="Commentaire 3 18 11" xfId="32086"/>
    <cellStyle name="Commentaire 3 18 12" xfId="38827"/>
    <cellStyle name="Commentaire 3 18 13" xfId="45832"/>
    <cellStyle name="Commentaire 3 18 14" xfId="47570"/>
    <cellStyle name="Commentaire 3 18 15" xfId="54714"/>
    <cellStyle name="Commentaire 3 18 16" xfId="57329"/>
    <cellStyle name="Commentaire 3 18 2" xfId="4736"/>
    <cellStyle name="Commentaire 3 18 2 2" xfId="10975"/>
    <cellStyle name="Commentaire 3 18 2 3" xfId="21679"/>
    <cellStyle name="Commentaire 3 18 2 4" xfId="34265"/>
    <cellStyle name="Commentaire 3 18 2 5" xfId="41006"/>
    <cellStyle name="Commentaire 3 18 2 6" xfId="47571"/>
    <cellStyle name="Commentaire 3 18 3" xfId="6875"/>
    <cellStyle name="Commentaire 3 18 3 2" xfId="13102"/>
    <cellStyle name="Commentaire 3 18 3 3" xfId="22288"/>
    <cellStyle name="Commentaire 3 18 3 4" xfId="36397"/>
    <cellStyle name="Commentaire 3 18 3 5" xfId="43133"/>
    <cellStyle name="Commentaire 3 18 3 6" xfId="47572"/>
    <cellStyle name="Commentaire 3 18 4" xfId="8796"/>
    <cellStyle name="Commentaire 3 18 5" xfId="14908"/>
    <cellStyle name="Commentaire 3 18 6" xfId="17060"/>
    <cellStyle name="Commentaire 3 18 7" xfId="21004"/>
    <cellStyle name="Commentaire 3 18 8" xfId="24814"/>
    <cellStyle name="Commentaire 3 18 9" xfId="27272"/>
    <cellStyle name="Commentaire 3 19" xfId="2527"/>
    <cellStyle name="Commentaire 3 19 10" xfId="30135"/>
    <cellStyle name="Commentaire 3 19 11" xfId="32076"/>
    <cellStyle name="Commentaire 3 19 12" xfId="38817"/>
    <cellStyle name="Commentaire 3 19 13" xfId="45822"/>
    <cellStyle name="Commentaire 3 19 14" xfId="47573"/>
    <cellStyle name="Commentaire 3 19 15" xfId="54704"/>
    <cellStyle name="Commentaire 3 19 16" xfId="57319"/>
    <cellStyle name="Commentaire 3 19 2" xfId="4729"/>
    <cellStyle name="Commentaire 3 19 2 2" xfId="10968"/>
    <cellStyle name="Commentaire 3 19 2 3" xfId="21672"/>
    <cellStyle name="Commentaire 3 19 2 4" xfId="34258"/>
    <cellStyle name="Commentaire 3 19 2 5" xfId="40999"/>
    <cellStyle name="Commentaire 3 19 2 6" xfId="47574"/>
    <cellStyle name="Commentaire 3 19 3" xfId="6865"/>
    <cellStyle name="Commentaire 3 19 3 2" xfId="13092"/>
    <cellStyle name="Commentaire 3 19 3 3" xfId="22278"/>
    <cellStyle name="Commentaire 3 19 3 4" xfId="36387"/>
    <cellStyle name="Commentaire 3 19 3 5" xfId="43123"/>
    <cellStyle name="Commentaire 3 19 3 6" xfId="47575"/>
    <cellStyle name="Commentaire 3 19 4" xfId="8786"/>
    <cellStyle name="Commentaire 3 19 5" xfId="14898"/>
    <cellStyle name="Commentaire 3 19 6" xfId="17050"/>
    <cellStyle name="Commentaire 3 19 7" xfId="20994"/>
    <cellStyle name="Commentaire 3 19 8" xfId="24804"/>
    <cellStyle name="Commentaire 3 19 9" xfId="27262"/>
    <cellStyle name="Commentaire 3 2" xfId="381"/>
    <cellStyle name="Commentaire 3 2 10" xfId="1503"/>
    <cellStyle name="Commentaire 3 2 10 10" xfId="29116"/>
    <cellStyle name="Commentaire 3 2 10 11" xfId="31057"/>
    <cellStyle name="Commentaire 3 2 10 12" xfId="37798"/>
    <cellStyle name="Commentaire 3 2 10 13" xfId="44803"/>
    <cellStyle name="Commentaire 3 2 10 14" xfId="47577"/>
    <cellStyle name="Commentaire 3 2 10 15" xfId="53685"/>
    <cellStyle name="Commentaire 3 2 10 16" xfId="56300"/>
    <cellStyle name="Commentaire 3 2 10 2" xfId="3717"/>
    <cellStyle name="Commentaire 3 2 10 2 2" xfId="9956"/>
    <cellStyle name="Commentaire 3 2 10 2 3" xfId="21363"/>
    <cellStyle name="Commentaire 3 2 10 2 4" xfId="33246"/>
    <cellStyle name="Commentaire 3 2 10 2 5" xfId="39987"/>
    <cellStyle name="Commentaire 3 2 10 2 6" xfId="47578"/>
    <cellStyle name="Commentaire 3 2 10 3" xfId="5846"/>
    <cellStyle name="Commentaire 3 2 10 3 2" xfId="12073"/>
    <cellStyle name="Commentaire 3 2 10 3 3" xfId="21969"/>
    <cellStyle name="Commentaire 3 2 10 3 4" xfId="35368"/>
    <cellStyle name="Commentaire 3 2 10 3 5" xfId="42104"/>
    <cellStyle name="Commentaire 3 2 10 3 6" xfId="47579"/>
    <cellStyle name="Commentaire 3 2 10 4" xfId="7767"/>
    <cellStyle name="Commentaire 3 2 10 5" xfId="14169"/>
    <cellStyle name="Commentaire 3 2 10 6" xfId="16031"/>
    <cellStyle name="Commentaire 3 2 10 7" xfId="20685"/>
    <cellStyle name="Commentaire 3 2 10 8" xfId="23785"/>
    <cellStyle name="Commentaire 3 2 10 9" xfId="26243"/>
    <cellStyle name="Commentaire 3 2 11" xfId="1826"/>
    <cellStyle name="Commentaire 3 2 11 10" xfId="31378"/>
    <cellStyle name="Commentaire 3 2 11 11" xfId="38119"/>
    <cellStyle name="Commentaire 3 2 11 12" xfId="45124"/>
    <cellStyle name="Commentaire 3 2 11 13" xfId="47580"/>
    <cellStyle name="Commentaire 3 2 11 14" xfId="54006"/>
    <cellStyle name="Commentaire 3 2 11 15" xfId="56621"/>
    <cellStyle name="Commentaire 3 2 11 2" xfId="4038"/>
    <cellStyle name="Commentaire 3 2 11 2 2" xfId="10277"/>
    <cellStyle name="Commentaire 3 2 11 2 3" xfId="21464"/>
    <cellStyle name="Commentaire 3 2 11 2 4" xfId="33567"/>
    <cellStyle name="Commentaire 3 2 11 2 5" xfId="40308"/>
    <cellStyle name="Commentaire 3 2 11 2 6" xfId="47581"/>
    <cellStyle name="Commentaire 3 2 11 3" xfId="6167"/>
    <cellStyle name="Commentaire 3 2 11 3 2" xfId="12394"/>
    <cellStyle name="Commentaire 3 2 11 3 3" xfId="22070"/>
    <cellStyle name="Commentaire 3 2 11 3 4" xfId="35689"/>
    <cellStyle name="Commentaire 3 2 11 3 5" xfId="42425"/>
    <cellStyle name="Commentaire 3 2 11 3 6" xfId="47582"/>
    <cellStyle name="Commentaire 3 2 11 4" xfId="8088"/>
    <cellStyle name="Commentaire 3 2 11 5" xfId="16352"/>
    <cellStyle name="Commentaire 3 2 11 6" xfId="20786"/>
    <cellStyle name="Commentaire 3 2 11 7" xfId="24106"/>
    <cellStyle name="Commentaire 3 2 11 8" xfId="26564"/>
    <cellStyle name="Commentaire 3 2 11 9" xfId="29437"/>
    <cellStyle name="Commentaire 3 2 12" xfId="2361"/>
    <cellStyle name="Commentaire 3 2 12 10" xfId="29970"/>
    <cellStyle name="Commentaire 3 2 12 11" xfId="31911"/>
    <cellStyle name="Commentaire 3 2 12 12" xfId="38652"/>
    <cellStyle name="Commentaire 3 2 12 13" xfId="45657"/>
    <cellStyle name="Commentaire 3 2 12 14" xfId="47583"/>
    <cellStyle name="Commentaire 3 2 12 15" xfId="54539"/>
    <cellStyle name="Commentaire 3 2 12 16" xfId="57154"/>
    <cellStyle name="Commentaire 3 2 12 2" xfId="4571"/>
    <cellStyle name="Commentaire 3 2 12 2 2" xfId="10810"/>
    <cellStyle name="Commentaire 3 2 12 2 3" xfId="21598"/>
    <cellStyle name="Commentaire 3 2 12 2 4" xfId="34100"/>
    <cellStyle name="Commentaire 3 2 12 2 5" xfId="40841"/>
    <cellStyle name="Commentaire 3 2 12 2 6" xfId="47584"/>
    <cellStyle name="Commentaire 3 2 12 3" xfId="6700"/>
    <cellStyle name="Commentaire 3 2 12 3 2" xfId="12927"/>
    <cellStyle name="Commentaire 3 2 12 3 3" xfId="22204"/>
    <cellStyle name="Commentaire 3 2 12 3 4" xfId="36222"/>
    <cellStyle name="Commentaire 3 2 12 3 5" xfId="42958"/>
    <cellStyle name="Commentaire 3 2 12 3 6" xfId="47585"/>
    <cellStyle name="Commentaire 3 2 12 4" xfId="8621"/>
    <cellStyle name="Commentaire 3 2 12 5" xfId="14733"/>
    <cellStyle name="Commentaire 3 2 12 6" xfId="16885"/>
    <cellStyle name="Commentaire 3 2 12 7" xfId="20920"/>
    <cellStyle name="Commentaire 3 2 12 8" xfId="24639"/>
    <cellStyle name="Commentaire 3 2 12 9" xfId="27097"/>
    <cellStyle name="Commentaire 3 2 13" xfId="2596"/>
    <cellStyle name="Commentaire 3 2 13 10" xfId="30204"/>
    <cellStyle name="Commentaire 3 2 13 11" xfId="32145"/>
    <cellStyle name="Commentaire 3 2 13 12" xfId="38886"/>
    <cellStyle name="Commentaire 3 2 13 13" xfId="45891"/>
    <cellStyle name="Commentaire 3 2 13 14" xfId="47586"/>
    <cellStyle name="Commentaire 3 2 13 15" xfId="54773"/>
    <cellStyle name="Commentaire 3 2 13 16" xfId="57388"/>
    <cellStyle name="Commentaire 3 2 13 2" xfId="4793"/>
    <cellStyle name="Commentaire 3 2 13 2 2" xfId="11032"/>
    <cellStyle name="Commentaire 3 2 13 2 3" xfId="21700"/>
    <cellStyle name="Commentaire 3 2 13 2 4" xfId="34322"/>
    <cellStyle name="Commentaire 3 2 13 2 5" xfId="41063"/>
    <cellStyle name="Commentaire 3 2 13 2 6" xfId="47587"/>
    <cellStyle name="Commentaire 3 2 13 3" xfId="6934"/>
    <cellStyle name="Commentaire 3 2 13 3 2" xfId="13161"/>
    <cellStyle name="Commentaire 3 2 13 3 3" xfId="22311"/>
    <cellStyle name="Commentaire 3 2 13 3 4" xfId="36456"/>
    <cellStyle name="Commentaire 3 2 13 3 5" xfId="43192"/>
    <cellStyle name="Commentaire 3 2 13 3 6" xfId="47588"/>
    <cellStyle name="Commentaire 3 2 13 4" xfId="8855"/>
    <cellStyle name="Commentaire 3 2 13 5" xfId="14967"/>
    <cellStyle name="Commentaire 3 2 13 6" xfId="17119"/>
    <cellStyle name="Commentaire 3 2 13 7" xfId="21027"/>
    <cellStyle name="Commentaire 3 2 13 8" xfId="24873"/>
    <cellStyle name="Commentaire 3 2 13 9" xfId="27331"/>
    <cellStyle name="Commentaire 3 2 14" xfId="2563"/>
    <cellStyle name="Commentaire 3 2 14 10" xfId="30171"/>
    <cellStyle name="Commentaire 3 2 14 11" xfId="32112"/>
    <cellStyle name="Commentaire 3 2 14 12" xfId="38853"/>
    <cellStyle name="Commentaire 3 2 14 13" xfId="45858"/>
    <cellStyle name="Commentaire 3 2 14 14" xfId="47589"/>
    <cellStyle name="Commentaire 3 2 14 15" xfId="54740"/>
    <cellStyle name="Commentaire 3 2 14 16" xfId="57355"/>
    <cellStyle name="Commentaire 3 2 14 2" xfId="4760"/>
    <cellStyle name="Commentaire 3 2 14 2 2" xfId="10999"/>
    <cellStyle name="Commentaire 3 2 14 2 3" xfId="21686"/>
    <cellStyle name="Commentaire 3 2 14 2 4" xfId="34289"/>
    <cellStyle name="Commentaire 3 2 14 2 5" xfId="41030"/>
    <cellStyle name="Commentaire 3 2 14 2 6" xfId="47590"/>
    <cellStyle name="Commentaire 3 2 14 3" xfId="6901"/>
    <cellStyle name="Commentaire 3 2 14 3 2" xfId="13128"/>
    <cellStyle name="Commentaire 3 2 14 3 3" xfId="22297"/>
    <cellStyle name="Commentaire 3 2 14 3 4" xfId="36423"/>
    <cellStyle name="Commentaire 3 2 14 3 5" xfId="43159"/>
    <cellStyle name="Commentaire 3 2 14 3 6" xfId="47591"/>
    <cellStyle name="Commentaire 3 2 14 4" xfId="8822"/>
    <cellStyle name="Commentaire 3 2 14 5" xfId="14934"/>
    <cellStyle name="Commentaire 3 2 14 6" xfId="17086"/>
    <cellStyle name="Commentaire 3 2 14 7" xfId="21013"/>
    <cellStyle name="Commentaire 3 2 14 8" xfId="24840"/>
    <cellStyle name="Commentaire 3 2 14 9" xfId="27298"/>
    <cellStyle name="Commentaire 3 2 15" xfId="2569"/>
    <cellStyle name="Commentaire 3 2 15 10" xfId="30177"/>
    <cellStyle name="Commentaire 3 2 15 11" xfId="32118"/>
    <cellStyle name="Commentaire 3 2 15 12" xfId="38859"/>
    <cellStyle name="Commentaire 3 2 15 13" xfId="45864"/>
    <cellStyle name="Commentaire 3 2 15 14" xfId="47592"/>
    <cellStyle name="Commentaire 3 2 15 15" xfId="54746"/>
    <cellStyle name="Commentaire 3 2 15 16" xfId="57361"/>
    <cellStyle name="Commentaire 3 2 15 2" xfId="4766"/>
    <cellStyle name="Commentaire 3 2 15 2 2" xfId="11005"/>
    <cellStyle name="Commentaire 3 2 15 2 3" xfId="21692"/>
    <cellStyle name="Commentaire 3 2 15 2 4" xfId="34295"/>
    <cellStyle name="Commentaire 3 2 15 2 5" xfId="41036"/>
    <cellStyle name="Commentaire 3 2 15 2 6" xfId="47593"/>
    <cellStyle name="Commentaire 3 2 15 3" xfId="6907"/>
    <cellStyle name="Commentaire 3 2 15 3 2" xfId="13134"/>
    <cellStyle name="Commentaire 3 2 15 3 3" xfId="22303"/>
    <cellStyle name="Commentaire 3 2 15 3 4" xfId="36429"/>
    <cellStyle name="Commentaire 3 2 15 3 5" xfId="43165"/>
    <cellStyle name="Commentaire 3 2 15 3 6" xfId="47594"/>
    <cellStyle name="Commentaire 3 2 15 4" xfId="8828"/>
    <cellStyle name="Commentaire 3 2 15 5" xfId="14940"/>
    <cellStyle name="Commentaire 3 2 15 6" xfId="17092"/>
    <cellStyle name="Commentaire 3 2 15 7" xfId="21019"/>
    <cellStyle name="Commentaire 3 2 15 8" xfId="24846"/>
    <cellStyle name="Commentaire 3 2 15 9" xfId="27304"/>
    <cellStyle name="Commentaire 3 2 16" xfId="2522"/>
    <cellStyle name="Commentaire 3 2 16 10" xfId="30130"/>
    <cellStyle name="Commentaire 3 2 16 11" xfId="32071"/>
    <cellStyle name="Commentaire 3 2 16 12" xfId="38812"/>
    <cellStyle name="Commentaire 3 2 16 13" xfId="45817"/>
    <cellStyle name="Commentaire 3 2 16 14" xfId="47595"/>
    <cellStyle name="Commentaire 3 2 16 15" xfId="54699"/>
    <cellStyle name="Commentaire 3 2 16 16" xfId="57314"/>
    <cellStyle name="Commentaire 3 2 16 2" xfId="4724"/>
    <cellStyle name="Commentaire 3 2 16 2 2" xfId="10963"/>
    <cellStyle name="Commentaire 3 2 16 2 3" xfId="21667"/>
    <cellStyle name="Commentaire 3 2 16 2 4" xfId="34253"/>
    <cellStyle name="Commentaire 3 2 16 2 5" xfId="40994"/>
    <cellStyle name="Commentaire 3 2 16 2 6" xfId="47596"/>
    <cellStyle name="Commentaire 3 2 16 3" xfId="6860"/>
    <cellStyle name="Commentaire 3 2 16 3 2" xfId="13087"/>
    <cellStyle name="Commentaire 3 2 16 3 3" xfId="22273"/>
    <cellStyle name="Commentaire 3 2 16 3 4" xfId="36382"/>
    <cellStyle name="Commentaire 3 2 16 3 5" xfId="43118"/>
    <cellStyle name="Commentaire 3 2 16 3 6" xfId="47597"/>
    <cellStyle name="Commentaire 3 2 16 4" xfId="8781"/>
    <cellStyle name="Commentaire 3 2 16 5" xfId="14893"/>
    <cellStyle name="Commentaire 3 2 16 6" xfId="17045"/>
    <cellStyle name="Commentaire 3 2 16 7" xfId="20989"/>
    <cellStyle name="Commentaire 3 2 16 8" xfId="24799"/>
    <cellStyle name="Commentaire 3 2 16 9" xfId="27257"/>
    <cellStyle name="Commentaire 3 2 17" xfId="2538"/>
    <cellStyle name="Commentaire 3 2 17 10" xfId="30146"/>
    <cellStyle name="Commentaire 3 2 17 11" xfId="32087"/>
    <cellStyle name="Commentaire 3 2 17 12" xfId="38828"/>
    <cellStyle name="Commentaire 3 2 17 13" xfId="45833"/>
    <cellStyle name="Commentaire 3 2 17 14" xfId="47598"/>
    <cellStyle name="Commentaire 3 2 17 15" xfId="54715"/>
    <cellStyle name="Commentaire 3 2 17 16" xfId="57330"/>
    <cellStyle name="Commentaire 3 2 17 2" xfId="4737"/>
    <cellStyle name="Commentaire 3 2 17 2 2" xfId="10976"/>
    <cellStyle name="Commentaire 3 2 17 2 3" xfId="21680"/>
    <cellStyle name="Commentaire 3 2 17 2 4" xfId="34266"/>
    <cellStyle name="Commentaire 3 2 17 2 5" xfId="41007"/>
    <cellStyle name="Commentaire 3 2 17 2 6" xfId="47599"/>
    <cellStyle name="Commentaire 3 2 17 3" xfId="6876"/>
    <cellStyle name="Commentaire 3 2 17 3 2" xfId="13103"/>
    <cellStyle name="Commentaire 3 2 17 3 3" xfId="22289"/>
    <cellStyle name="Commentaire 3 2 17 3 4" xfId="36398"/>
    <cellStyle name="Commentaire 3 2 17 3 5" xfId="43134"/>
    <cellStyle name="Commentaire 3 2 17 3 6" xfId="47600"/>
    <cellStyle name="Commentaire 3 2 17 4" xfId="8797"/>
    <cellStyle name="Commentaire 3 2 17 5" xfId="14909"/>
    <cellStyle name="Commentaire 3 2 17 6" xfId="17061"/>
    <cellStyle name="Commentaire 3 2 17 7" xfId="21005"/>
    <cellStyle name="Commentaire 3 2 17 8" xfId="24815"/>
    <cellStyle name="Commentaire 3 2 17 9" xfId="27273"/>
    <cellStyle name="Commentaire 3 2 18" xfId="2521"/>
    <cellStyle name="Commentaire 3 2 18 10" xfId="30129"/>
    <cellStyle name="Commentaire 3 2 18 11" xfId="32070"/>
    <cellStyle name="Commentaire 3 2 18 12" xfId="38811"/>
    <cellStyle name="Commentaire 3 2 18 13" xfId="45816"/>
    <cellStyle name="Commentaire 3 2 18 14" xfId="47601"/>
    <cellStyle name="Commentaire 3 2 18 15" xfId="54698"/>
    <cellStyle name="Commentaire 3 2 18 16" xfId="57313"/>
    <cellStyle name="Commentaire 3 2 18 2" xfId="4723"/>
    <cellStyle name="Commentaire 3 2 18 2 2" xfId="10962"/>
    <cellStyle name="Commentaire 3 2 18 2 3" xfId="21666"/>
    <cellStyle name="Commentaire 3 2 18 2 4" xfId="34252"/>
    <cellStyle name="Commentaire 3 2 18 2 5" xfId="40993"/>
    <cellStyle name="Commentaire 3 2 18 2 6" xfId="47602"/>
    <cellStyle name="Commentaire 3 2 18 3" xfId="6859"/>
    <cellStyle name="Commentaire 3 2 18 3 2" xfId="13086"/>
    <cellStyle name="Commentaire 3 2 18 3 3" xfId="22272"/>
    <cellStyle name="Commentaire 3 2 18 3 4" xfId="36381"/>
    <cellStyle name="Commentaire 3 2 18 3 5" xfId="43117"/>
    <cellStyle name="Commentaire 3 2 18 3 6" xfId="47603"/>
    <cellStyle name="Commentaire 3 2 18 4" xfId="8780"/>
    <cellStyle name="Commentaire 3 2 18 5" xfId="14892"/>
    <cellStyle name="Commentaire 3 2 18 6" xfId="17044"/>
    <cellStyle name="Commentaire 3 2 18 7" xfId="20988"/>
    <cellStyle name="Commentaire 3 2 18 8" xfId="24798"/>
    <cellStyle name="Commentaire 3 2 18 9" xfId="27256"/>
    <cellStyle name="Commentaire 3 2 19" xfId="2576"/>
    <cellStyle name="Commentaire 3 2 19 10" xfId="30184"/>
    <cellStyle name="Commentaire 3 2 19 11" xfId="32125"/>
    <cellStyle name="Commentaire 3 2 19 12" xfId="38866"/>
    <cellStyle name="Commentaire 3 2 19 13" xfId="45871"/>
    <cellStyle name="Commentaire 3 2 19 14" xfId="47604"/>
    <cellStyle name="Commentaire 3 2 19 15" xfId="54753"/>
    <cellStyle name="Commentaire 3 2 19 16" xfId="57368"/>
    <cellStyle name="Commentaire 3 2 19 2" xfId="4773"/>
    <cellStyle name="Commentaire 3 2 19 2 2" xfId="11012"/>
    <cellStyle name="Commentaire 3 2 19 2 3" xfId="21695"/>
    <cellStyle name="Commentaire 3 2 19 2 4" xfId="34302"/>
    <cellStyle name="Commentaire 3 2 19 2 5" xfId="41043"/>
    <cellStyle name="Commentaire 3 2 19 2 6" xfId="47605"/>
    <cellStyle name="Commentaire 3 2 19 3" xfId="6914"/>
    <cellStyle name="Commentaire 3 2 19 3 2" xfId="13141"/>
    <cellStyle name="Commentaire 3 2 19 3 3" xfId="22306"/>
    <cellStyle name="Commentaire 3 2 19 3 4" xfId="36436"/>
    <cellStyle name="Commentaire 3 2 19 3 5" xfId="43172"/>
    <cellStyle name="Commentaire 3 2 19 3 6" xfId="47606"/>
    <cellStyle name="Commentaire 3 2 19 4" xfId="8835"/>
    <cellStyle name="Commentaire 3 2 19 5" xfId="14947"/>
    <cellStyle name="Commentaire 3 2 19 6" xfId="17099"/>
    <cellStyle name="Commentaire 3 2 19 7" xfId="21022"/>
    <cellStyle name="Commentaire 3 2 19 8" xfId="24853"/>
    <cellStyle name="Commentaire 3 2 19 9" xfId="27311"/>
    <cellStyle name="Commentaire 3 2 2" xfId="866"/>
    <cellStyle name="Commentaire 3 2 2 10" xfId="15239"/>
    <cellStyle name="Commentaire 3 2 2 11" xfId="23038"/>
    <cellStyle name="Commentaire 3 2 2 12" xfId="25424"/>
    <cellStyle name="Commentaire 3 2 2 13" xfId="28324"/>
    <cellStyle name="Commentaire 3 2 2 14" xfId="30546"/>
    <cellStyle name="Commentaire 3 2 2 15" xfId="37324"/>
    <cellStyle name="Commentaire 3 2 2 16" xfId="44011"/>
    <cellStyle name="Commentaire 3 2 2 17" xfId="47607"/>
    <cellStyle name="Commentaire 3 2 2 18" xfId="52893"/>
    <cellStyle name="Commentaire 3 2 2 19" xfId="55503"/>
    <cellStyle name="Commentaire 3 2 2 2" xfId="1205"/>
    <cellStyle name="Commentaire 3 2 2 2 10" xfId="30799"/>
    <cellStyle name="Commentaire 3 2 2 2 11" xfId="37569"/>
    <cellStyle name="Commentaire 3 2 2 2 12" xfId="44574"/>
    <cellStyle name="Commentaire 3 2 2 2 13" xfId="47608"/>
    <cellStyle name="Commentaire 3 2 2 2 14" xfId="53456"/>
    <cellStyle name="Commentaire 3 2 2 2 15" xfId="56071"/>
    <cellStyle name="Commentaire 3 2 2 2 2" xfId="3470"/>
    <cellStyle name="Commentaire 3 2 2 2 2 2" xfId="9727"/>
    <cellStyle name="Commentaire 3 2 2 2 2 3" xfId="21296"/>
    <cellStyle name="Commentaire 3 2 2 2 2 4" xfId="33017"/>
    <cellStyle name="Commentaire 3 2 2 2 2 5" xfId="39758"/>
    <cellStyle name="Commentaire 3 2 2 2 2 6" xfId="47609"/>
    <cellStyle name="Commentaire 3 2 2 2 3" xfId="5617"/>
    <cellStyle name="Commentaire 3 2 2 2 3 2" xfId="11844"/>
    <cellStyle name="Commentaire 3 2 2 2 3 3" xfId="21902"/>
    <cellStyle name="Commentaire 3 2 2 2 3 4" xfId="35139"/>
    <cellStyle name="Commentaire 3 2 2 2 3 5" xfId="41875"/>
    <cellStyle name="Commentaire 3 2 2 2 3 6" xfId="47610"/>
    <cellStyle name="Commentaire 3 2 2 2 4" xfId="7538"/>
    <cellStyle name="Commentaire 3 2 2 2 5" xfId="13940"/>
    <cellStyle name="Commentaire 3 2 2 2 6" xfId="15802"/>
    <cellStyle name="Commentaire 3 2 2 2 7" xfId="23556"/>
    <cellStyle name="Commentaire 3 2 2 2 8" xfId="26014"/>
    <cellStyle name="Commentaire 3 2 2 2 9" xfId="28887"/>
    <cellStyle name="Commentaire 3 2 2 3" xfId="1645"/>
    <cellStyle name="Commentaire 3 2 2 3 10" xfId="29258"/>
    <cellStyle name="Commentaire 3 2 2 3 11" xfId="31199"/>
    <cellStyle name="Commentaire 3 2 2 3 12" xfId="37940"/>
    <cellStyle name="Commentaire 3 2 2 3 13" xfId="44945"/>
    <cellStyle name="Commentaire 3 2 2 3 14" xfId="47611"/>
    <cellStyle name="Commentaire 3 2 2 3 15" xfId="53827"/>
    <cellStyle name="Commentaire 3 2 2 3 16" xfId="56442"/>
    <cellStyle name="Commentaire 3 2 2 3 2" xfId="3859"/>
    <cellStyle name="Commentaire 3 2 2 3 2 2" xfId="10098"/>
    <cellStyle name="Commentaire 3 2 2 3 2 3" xfId="21398"/>
    <cellStyle name="Commentaire 3 2 2 3 2 4" xfId="33388"/>
    <cellStyle name="Commentaire 3 2 2 3 2 5" xfId="40129"/>
    <cellStyle name="Commentaire 3 2 2 3 2 6" xfId="47612"/>
    <cellStyle name="Commentaire 3 2 2 3 3" xfId="5988"/>
    <cellStyle name="Commentaire 3 2 2 3 3 2" xfId="12215"/>
    <cellStyle name="Commentaire 3 2 2 3 3 3" xfId="22004"/>
    <cellStyle name="Commentaire 3 2 2 3 3 4" xfId="35510"/>
    <cellStyle name="Commentaire 3 2 2 3 3 5" xfId="42246"/>
    <cellStyle name="Commentaire 3 2 2 3 3 6" xfId="47613"/>
    <cellStyle name="Commentaire 3 2 2 3 4" xfId="7909"/>
    <cellStyle name="Commentaire 3 2 2 3 5" xfId="14311"/>
    <cellStyle name="Commentaire 3 2 2 3 6" xfId="16173"/>
    <cellStyle name="Commentaire 3 2 2 3 7" xfId="20720"/>
    <cellStyle name="Commentaire 3 2 2 3 8" xfId="23927"/>
    <cellStyle name="Commentaire 3 2 2 3 9" xfId="26385"/>
    <cellStyle name="Commentaire 3 2 2 4" xfId="1928"/>
    <cellStyle name="Commentaire 3 2 2 4 10" xfId="31480"/>
    <cellStyle name="Commentaire 3 2 2 4 11" xfId="38221"/>
    <cellStyle name="Commentaire 3 2 2 4 12" xfId="45226"/>
    <cellStyle name="Commentaire 3 2 2 4 13" xfId="47614"/>
    <cellStyle name="Commentaire 3 2 2 4 14" xfId="54108"/>
    <cellStyle name="Commentaire 3 2 2 4 15" xfId="56723"/>
    <cellStyle name="Commentaire 3 2 2 4 2" xfId="4140"/>
    <cellStyle name="Commentaire 3 2 2 4 2 2" xfId="10379"/>
    <cellStyle name="Commentaire 3 2 2 4 2 3" xfId="21500"/>
    <cellStyle name="Commentaire 3 2 2 4 2 4" xfId="33669"/>
    <cellStyle name="Commentaire 3 2 2 4 2 5" xfId="40410"/>
    <cellStyle name="Commentaire 3 2 2 4 2 6" xfId="47615"/>
    <cellStyle name="Commentaire 3 2 2 4 3" xfId="6269"/>
    <cellStyle name="Commentaire 3 2 2 4 3 2" xfId="12496"/>
    <cellStyle name="Commentaire 3 2 2 4 3 3" xfId="22106"/>
    <cellStyle name="Commentaire 3 2 2 4 3 4" xfId="35791"/>
    <cellStyle name="Commentaire 3 2 2 4 3 5" xfId="42527"/>
    <cellStyle name="Commentaire 3 2 2 4 3 6" xfId="47616"/>
    <cellStyle name="Commentaire 3 2 2 4 4" xfId="8190"/>
    <cellStyle name="Commentaire 3 2 2 4 5" xfId="16454"/>
    <cellStyle name="Commentaire 3 2 2 4 6" xfId="20822"/>
    <cellStyle name="Commentaire 3 2 2 4 7" xfId="24208"/>
    <cellStyle name="Commentaire 3 2 2 4 8" xfId="26666"/>
    <cellStyle name="Commentaire 3 2 2 4 9" xfId="29539"/>
    <cellStyle name="Commentaire 3 2 2 5" xfId="2388"/>
    <cellStyle name="Commentaire 3 2 2 5 10" xfId="29997"/>
    <cellStyle name="Commentaire 3 2 2 5 11" xfId="31938"/>
    <cellStyle name="Commentaire 3 2 2 5 12" xfId="38679"/>
    <cellStyle name="Commentaire 3 2 2 5 13" xfId="45684"/>
    <cellStyle name="Commentaire 3 2 2 5 14" xfId="47617"/>
    <cellStyle name="Commentaire 3 2 2 5 15" xfId="54566"/>
    <cellStyle name="Commentaire 3 2 2 5 16" xfId="57181"/>
    <cellStyle name="Commentaire 3 2 2 5 2" xfId="4598"/>
    <cellStyle name="Commentaire 3 2 2 5 2 2" xfId="10837"/>
    <cellStyle name="Commentaire 3 2 2 5 2 3" xfId="21604"/>
    <cellStyle name="Commentaire 3 2 2 5 2 4" xfId="34127"/>
    <cellStyle name="Commentaire 3 2 2 5 2 5" xfId="40868"/>
    <cellStyle name="Commentaire 3 2 2 5 2 6" xfId="47618"/>
    <cellStyle name="Commentaire 3 2 2 5 3" xfId="6727"/>
    <cellStyle name="Commentaire 3 2 2 5 3 2" xfId="12954"/>
    <cellStyle name="Commentaire 3 2 2 5 3 3" xfId="22210"/>
    <cellStyle name="Commentaire 3 2 2 5 3 4" xfId="36249"/>
    <cellStyle name="Commentaire 3 2 2 5 3 5" xfId="42985"/>
    <cellStyle name="Commentaire 3 2 2 5 3 6" xfId="47619"/>
    <cellStyle name="Commentaire 3 2 2 5 4" xfId="8648"/>
    <cellStyle name="Commentaire 3 2 2 5 5" xfId="14760"/>
    <cellStyle name="Commentaire 3 2 2 5 6" xfId="16912"/>
    <cellStyle name="Commentaire 3 2 2 5 7" xfId="20926"/>
    <cellStyle name="Commentaire 3 2 2 5 8" xfId="24666"/>
    <cellStyle name="Commentaire 3 2 2 5 9" xfId="27124"/>
    <cellStyle name="Commentaire 3 2 2 6" xfId="3225"/>
    <cellStyle name="Commentaire 3 2 2 6 10" xfId="32772"/>
    <cellStyle name="Commentaire 3 2 2 6 11" xfId="39513"/>
    <cellStyle name="Commentaire 3 2 2 6 12" xfId="44329"/>
    <cellStyle name="Commentaire 3 2 2 6 13" xfId="47620"/>
    <cellStyle name="Commentaire 3 2 2 6 14" xfId="53211"/>
    <cellStyle name="Commentaire 3 2 2 6 15" xfId="55823"/>
    <cellStyle name="Commentaire 3 2 2 6 2" xfId="5369"/>
    <cellStyle name="Commentaire 3 2 2 6 2 2" xfId="11599"/>
    <cellStyle name="Commentaire 3 2 2 6 2 3" xfId="21836"/>
    <cellStyle name="Commentaire 3 2 2 6 2 4" xfId="34891"/>
    <cellStyle name="Commentaire 3 2 2 6 2 5" xfId="41630"/>
    <cellStyle name="Commentaire 3 2 2 6 2 6" xfId="47621"/>
    <cellStyle name="Commentaire 3 2 2 6 3" xfId="9482"/>
    <cellStyle name="Commentaire 3 2 2 6 4" xfId="13695"/>
    <cellStyle name="Commentaire 3 2 2 6 5" xfId="15557"/>
    <cellStyle name="Commentaire 3 2 2 6 6" xfId="21230"/>
    <cellStyle name="Commentaire 3 2 2 6 7" xfId="23311"/>
    <cellStyle name="Commentaire 3 2 2 6 8" xfId="25769"/>
    <cellStyle name="Commentaire 3 2 2 6 9" xfId="28642"/>
    <cellStyle name="Commentaire 3 2 2 7" xfId="2880"/>
    <cellStyle name="Commentaire 3 2 2 7 2" xfId="9137"/>
    <cellStyle name="Commentaire 3 2 2 7 3" xfId="21082"/>
    <cellStyle name="Commentaire 3 2 2 7 4" xfId="32427"/>
    <cellStyle name="Commentaire 3 2 2 7 5" xfId="39168"/>
    <cellStyle name="Commentaire 3 2 2 7 6" xfId="47622"/>
    <cellStyle name="Commentaire 3 2 2 8" xfId="5042"/>
    <cellStyle name="Commentaire 3 2 2 8 2" xfId="11281"/>
    <cellStyle name="Commentaire 3 2 2 8 3" xfId="21760"/>
    <cellStyle name="Commentaire 3 2 2 8 4" xfId="34571"/>
    <cellStyle name="Commentaire 3 2 2 8 5" xfId="41312"/>
    <cellStyle name="Commentaire 3 2 2 8 6" xfId="47623"/>
    <cellStyle name="Commentaire 3 2 2 9" xfId="7293"/>
    <cellStyle name="Commentaire 3 2 20" xfId="2531"/>
    <cellStyle name="Commentaire 3 2 20 10" xfId="32080"/>
    <cellStyle name="Commentaire 3 2 20 11" xfId="38821"/>
    <cellStyle name="Commentaire 3 2 20 12" xfId="45826"/>
    <cellStyle name="Commentaire 3 2 20 13" xfId="47624"/>
    <cellStyle name="Commentaire 3 2 20 14" xfId="54708"/>
    <cellStyle name="Commentaire 3 2 20 15" xfId="57323"/>
    <cellStyle name="Commentaire 3 2 20 2" xfId="6869"/>
    <cellStyle name="Commentaire 3 2 20 2 2" xfId="13096"/>
    <cellStyle name="Commentaire 3 2 20 2 3" xfId="22282"/>
    <cellStyle name="Commentaire 3 2 20 2 4" xfId="36391"/>
    <cellStyle name="Commentaire 3 2 20 2 5" xfId="43127"/>
    <cellStyle name="Commentaire 3 2 20 2 6" xfId="47625"/>
    <cellStyle name="Commentaire 3 2 20 3" xfId="8790"/>
    <cellStyle name="Commentaire 3 2 20 4" xfId="14902"/>
    <cellStyle name="Commentaire 3 2 20 5" xfId="17054"/>
    <cellStyle name="Commentaire 3 2 20 6" xfId="20998"/>
    <cellStyle name="Commentaire 3 2 20 7" xfId="24808"/>
    <cellStyle name="Commentaire 3 2 20 8" xfId="27266"/>
    <cellStyle name="Commentaire 3 2 20 9" xfId="30139"/>
    <cellStyle name="Commentaire 3 2 21" xfId="4940"/>
    <cellStyle name="Commentaire 3 2 21 2" xfId="11179"/>
    <cellStyle name="Commentaire 3 2 21 3" xfId="21724"/>
    <cellStyle name="Commentaire 3 2 21 4" xfId="34469"/>
    <cellStyle name="Commentaire 3 2 21 5" xfId="41210"/>
    <cellStyle name="Commentaire 3 2 21 6" xfId="47626"/>
    <cellStyle name="Commentaire 3 2 22" xfId="7146"/>
    <cellStyle name="Commentaire 3 2 23" xfId="15137"/>
    <cellStyle name="Commentaire 3 2 24" xfId="22896"/>
    <cellStyle name="Commentaire 3 2 25" xfId="25282"/>
    <cellStyle name="Commentaire 3 2 26" xfId="28222"/>
    <cellStyle name="Commentaire 3 2 27" xfId="30402"/>
    <cellStyle name="Commentaire 3 2 28" xfId="37182"/>
    <cellStyle name="Commentaire 3 2 29" xfId="43909"/>
    <cellStyle name="Commentaire 3 2 3" xfId="822"/>
    <cellStyle name="Commentaire 3 2 3 10" xfId="15240"/>
    <cellStyle name="Commentaire 3 2 3 11" xfId="22994"/>
    <cellStyle name="Commentaire 3 2 3 12" xfId="25380"/>
    <cellStyle name="Commentaire 3 2 3 13" xfId="28325"/>
    <cellStyle name="Commentaire 3 2 3 14" xfId="30502"/>
    <cellStyle name="Commentaire 3 2 3 15" xfId="37280"/>
    <cellStyle name="Commentaire 3 2 3 16" xfId="44012"/>
    <cellStyle name="Commentaire 3 2 3 17" xfId="47627"/>
    <cellStyle name="Commentaire 3 2 3 18" xfId="52894"/>
    <cellStyle name="Commentaire 3 2 3 19" xfId="55504"/>
    <cellStyle name="Commentaire 3 2 3 2" xfId="1206"/>
    <cellStyle name="Commentaire 3 2 3 2 10" xfId="30800"/>
    <cellStyle name="Commentaire 3 2 3 2 11" xfId="37570"/>
    <cellStyle name="Commentaire 3 2 3 2 12" xfId="44575"/>
    <cellStyle name="Commentaire 3 2 3 2 13" xfId="47628"/>
    <cellStyle name="Commentaire 3 2 3 2 14" xfId="53457"/>
    <cellStyle name="Commentaire 3 2 3 2 15" xfId="56072"/>
    <cellStyle name="Commentaire 3 2 3 2 2" xfId="3471"/>
    <cellStyle name="Commentaire 3 2 3 2 2 2" xfId="9728"/>
    <cellStyle name="Commentaire 3 2 3 2 2 3" xfId="21297"/>
    <cellStyle name="Commentaire 3 2 3 2 2 4" xfId="33018"/>
    <cellStyle name="Commentaire 3 2 3 2 2 5" xfId="39759"/>
    <cellStyle name="Commentaire 3 2 3 2 2 6" xfId="47629"/>
    <cellStyle name="Commentaire 3 2 3 2 3" xfId="5618"/>
    <cellStyle name="Commentaire 3 2 3 2 3 2" xfId="11845"/>
    <cellStyle name="Commentaire 3 2 3 2 3 3" xfId="21903"/>
    <cellStyle name="Commentaire 3 2 3 2 3 4" xfId="35140"/>
    <cellStyle name="Commentaire 3 2 3 2 3 5" xfId="41876"/>
    <cellStyle name="Commentaire 3 2 3 2 3 6" xfId="47630"/>
    <cellStyle name="Commentaire 3 2 3 2 4" xfId="7539"/>
    <cellStyle name="Commentaire 3 2 3 2 5" xfId="13941"/>
    <cellStyle name="Commentaire 3 2 3 2 6" xfId="15803"/>
    <cellStyle name="Commentaire 3 2 3 2 7" xfId="23557"/>
    <cellStyle name="Commentaire 3 2 3 2 8" xfId="26015"/>
    <cellStyle name="Commentaire 3 2 3 2 9" xfId="28888"/>
    <cellStyle name="Commentaire 3 2 3 3" xfId="1601"/>
    <cellStyle name="Commentaire 3 2 3 3 10" xfId="29214"/>
    <cellStyle name="Commentaire 3 2 3 3 11" xfId="31155"/>
    <cellStyle name="Commentaire 3 2 3 3 12" xfId="37896"/>
    <cellStyle name="Commentaire 3 2 3 3 13" xfId="44901"/>
    <cellStyle name="Commentaire 3 2 3 3 14" xfId="47631"/>
    <cellStyle name="Commentaire 3 2 3 3 15" xfId="53783"/>
    <cellStyle name="Commentaire 3 2 3 3 16" xfId="56398"/>
    <cellStyle name="Commentaire 3 2 3 3 2" xfId="3815"/>
    <cellStyle name="Commentaire 3 2 3 3 2 2" xfId="10054"/>
    <cellStyle name="Commentaire 3 2 3 3 2 3" xfId="21380"/>
    <cellStyle name="Commentaire 3 2 3 3 2 4" xfId="33344"/>
    <cellStyle name="Commentaire 3 2 3 3 2 5" xfId="40085"/>
    <cellStyle name="Commentaire 3 2 3 3 2 6" xfId="47632"/>
    <cellStyle name="Commentaire 3 2 3 3 3" xfId="5944"/>
    <cellStyle name="Commentaire 3 2 3 3 3 2" xfId="12171"/>
    <cellStyle name="Commentaire 3 2 3 3 3 3" xfId="21986"/>
    <cellStyle name="Commentaire 3 2 3 3 3 4" xfId="35466"/>
    <cellStyle name="Commentaire 3 2 3 3 3 5" xfId="42202"/>
    <cellStyle name="Commentaire 3 2 3 3 3 6" xfId="47633"/>
    <cellStyle name="Commentaire 3 2 3 3 4" xfId="7865"/>
    <cellStyle name="Commentaire 3 2 3 3 5" xfId="14267"/>
    <cellStyle name="Commentaire 3 2 3 3 6" xfId="16129"/>
    <cellStyle name="Commentaire 3 2 3 3 7" xfId="20702"/>
    <cellStyle name="Commentaire 3 2 3 3 8" xfId="23883"/>
    <cellStyle name="Commentaire 3 2 3 3 9" xfId="26341"/>
    <cellStyle name="Commentaire 3 2 3 4" xfId="1929"/>
    <cellStyle name="Commentaire 3 2 3 4 10" xfId="31481"/>
    <cellStyle name="Commentaire 3 2 3 4 11" xfId="38222"/>
    <cellStyle name="Commentaire 3 2 3 4 12" xfId="45227"/>
    <cellStyle name="Commentaire 3 2 3 4 13" xfId="47634"/>
    <cellStyle name="Commentaire 3 2 3 4 14" xfId="54109"/>
    <cellStyle name="Commentaire 3 2 3 4 15" xfId="56724"/>
    <cellStyle name="Commentaire 3 2 3 4 2" xfId="4141"/>
    <cellStyle name="Commentaire 3 2 3 4 2 2" xfId="10380"/>
    <cellStyle name="Commentaire 3 2 3 4 2 3" xfId="21501"/>
    <cellStyle name="Commentaire 3 2 3 4 2 4" xfId="33670"/>
    <cellStyle name="Commentaire 3 2 3 4 2 5" xfId="40411"/>
    <cellStyle name="Commentaire 3 2 3 4 2 6" xfId="47635"/>
    <cellStyle name="Commentaire 3 2 3 4 3" xfId="6270"/>
    <cellStyle name="Commentaire 3 2 3 4 3 2" xfId="12497"/>
    <cellStyle name="Commentaire 3 2 3 4 3 3" xfId="22107"/>
    <cellStyle name="Commentaire 3 2 3 4 3 4" xfId="35792"/>
    <cellStyle name="Commentaire 3 2 3 4 3 5" xfId="42528"/>
    <cellStyle name="Commentaire 3 2 3 4 3 6" xfId="47636"/>
    <cellStyle name="Commentaire 3 2 3 4 4" xfId="8191"/>
    <cellStyle name="Commentaire 3 2 3 4 5" xfId="16455"/>
    <cellStyle name="Commentaire 3 2 3 4 6" xfId="20823"/>
    <cellStyle name="Commentaire 3 2 3 4 7" xfId="24209"/>
    <cellStyle name="Commentaire 3 2 3 4 8" xfId="26667"/>
    <cellStyle name="Commentaire 3 2 3 4 9" xfId="29540"/>
    <cellStyle name="Commentaire 3 2 3 5" xfId="2277"/>
    <cellStyle name="Commentaire 3 2 3 5 10" xfId="29886"/>
    <cellStyle name="Commentaire 3 2 3 5 11" xfId="31827"/>
    <cellStyle name="Commentaire 3 2 3 5 12" xfId="38568"/>
    <cellStyle name="Commentaire 3 2 3 5 13" xfId="45573"/>
    <cellStyle name="Commentaire 3 2 3 5 14" xfId="47637"/>
    <cellStyle name="Commentaire 3 2 3 5 15" xfId="54455"/>
    <cellStyle name="Commentaire 3 2 3 5 16" xfId="57070"/>
    <cellStyle name="Commentaire 3 2 3 5 2" xfId="4487"/>
    <cellStyle name="Commentaire 3 2 3 5 2 2" xfId="10726"/>
    <cellStyle name="Commentaire 3 2 3 5 2 3" xfId="21582"/>
    <cellStyle name="Commentaire 3 2 3 5 2 4" xfId="34016"/>
    <cellStyle name="Commentaire 3 2 3 5 2 5" xfId="40757"/>
    <cellStyle name="Commentaire 3 2 3 5 2 6" xfId="47638"/>
    <cellStyle name="Commentaire 3 2 3 5 3" xfId="6616"/>
    <cellStyle name="Commentaire 3 2 3 5 3 2" xfId="12843"/>
    <cellStyle name="Commentaire 3 2 3 5 3 3" xfId="22188"/>
    <cellStyle name="Commentaire 3 2 3 5 3 4" xfId="36138"/>
    <cellStyle name="Commentaire 3 2 3 5 3 5" xfId="42874"/>
    <cellStyle name="Commentaire 3 2 3 5 3 6" xfId="47639"/>
    <cellStyle name="Commentaire 3 2 3 5 4" xfId="8537"/>
    <cellStyle name="Commentaire 3 2 3 5 5" xfId="14649"/>
    <cellStyle name="Commentaire 3 2 3 5 6" xfId="16801"/>
    <cellStyle name="Commentaire 3 2 3 5 7" xfId="20904"/>
    <cellStyle name="Commentaire 3 2 3 5 8" xfId="24555"/>
    <cellStyle name="Commentaire 3 2 3 5 9" xfId="27013"/>
    <cellStyle name="Commentaire 3 2 3 6" xfId="3181"/>
    <cellStyle name="Commentaire 3 2 3 6 10" xfId="32728"/>
    <cellStyle name="Commentaire 3 2 3 6 11" xfId="39469"/>
    <cellStyle name="Commentaire 3 2 3 6 12" xfId="44285"/>
    <cellStyle name="Commentaire 3 2 3 6 13" xfId="47640"/>
    <cellStyle name="Commentaire 3 2 3 6 14" xfId="53167"/>
    <cellStyle name="Commentaire 3 2 3 6 15" xfId="55779"/>
    <cellStyle name="Commentaire 3 2 3 6 2" xfId="5325"/>
    <cellStyle name="Commentaire 3 2 3 6 2 2" xfId="11555"/>
    <cellStyle name="Commentaire 3 2 3 6 2 3" xfId="21818"/>
    <cellStyle name="Commentaire 3 2 3 6 2 4" xfId="34847"/>
    <cellStyle name="Commentaire 3 2 3 6 2 5" xfId="41586"/>
    <cellStyle name="Commentaire 3 2 3 6 2 6" xfId="47641"/>
    <cellStyle name="Commentaire 3 2 3 6 3" xfId="9438"/>
    <cellStyle name="Commentaire 3 2 3 6 4" xfId="13651"/>
    <cellStyle name="Commentaire 3 2 3 6 5" xfId="15513"/>
    <cellStyle name="Commentaire 3 2 3 6 6" xfId="21212"/>
    <cellStyle name="Commentaire 3 2 3 6 7" xfId="23267"/>
    <cellStyle name="Commentaire 3 2 3 6 8" xfId="25725"/>
    <cellStyle name="Commentaire 3 2 3 6 9" xfId="28598"/>
    <cellStyle name="Commentaire 3 2 3 7" xfId="2836"/>
    <cellStyle name="Commentaire 3 2 3 7 2" xfId="9093"/>
    <cellStyle name="Commentaire 3 2 3 7 3" xfId="21064"/>
    <cellStyle name="Commentaire 3 2 3 7 4" xfId="32383"/>
    <cellStyle name="Commentaire 3 2 3 7 5" xfId="39124"/>
    <cellStyle name="Commentaire 3 2 3 7 6" xfId="47642"/>
    <cellStyle name="Commentaire 3 2 3 8" xfId="5043"/>
    <cellStyle name="Commentaire 3 2 3 8 2" xfId="11282"/>
    <cellStyle name="Commentaire 3 2 3 8 3" xfId="21761"/>
    <cellStyle name="Commentaire 3 2 3 8 4" xfId="34572"/>
    <cellStyle name="Commentaire 3 2 3 8 5" xfId="41313"/>
    <cellStyle name="Commentaire 3 2 3 8 6" xfId="47643"/>
    <cellStyle name="Commentaire 3 2 3 9" xfId="7249"/>
    <cellStyle name="Commentaire 3 2 30" xfId="47576"/>
    <cellStyle name="Commentaire 3 2 31" xfId="52791"/>
    <cellStyle name="Commentaire 3 2 32" xfId="55401"/>
    <cellStyle name="Commentaire 3 2 4" xfId="845"/>
    <cellStyle name="Commentaire 3 2 4 10" xfId="15241"/>
    <cellStyle name="Commentaire 3 2 4 11" xfId="23017"/>
    <cellStyle name="Commentaire 3 2 4 12" xfId="25403"/>
    <cellStyle name="Commentaire 3 2 4 13" xfId="28326"/>
    <cellStyle name="Commentaire 3 2 4 14" xfId="30525"/>
    <cellStyle name="Commentaire 3 2 4 15" xfId="37303"/>
    <cellStyle name="Commentaire 3 2 4 16" xfId="44013"/>
    <cellStyle name="Commentaire 3 2 4 17" xfId="47644"/>
    <cellStyle name="Commentaire 3 2 4 18" xfId="52895"/>
    <cellStyle name="Commentaire 3 2 4 19" xfId="55505"/>
    <cellStyle name="Commentaire 3 2 4 2" xfId="1207"/>
    <cellStyle name="Commentaire 3 2 4 2 10" xfId="30801"/>
    <cellStyle name="Commentaire 3 2 4 2 11" xfId="37571"/>
    <cellStyle name="Commentaire 3 2 4 2 12" xfId="44576"/>
    <cellStyle name="Commentaire 3 2 4 2 13" xfId="47645"/>
    <cellStyle name="Commentaire 3 2 4 2 14" xfId="53458"/>
    <cellStyle name="Commentaire 3 2 4 2 15" xfId="56073"/>
    <cellStyle name="Commentaire 3 2 4 2 2" xfId="3472"/>
    <cellStyle name="Commentaire 3 2 4 2 2 2" xfId="9729"/>
    <cellStyle name="Commentaire 3 2 4 2 2 3" xfId="21298"/>
    <cellStyle name="Commentaire 3 2 4 2 2 4" xfId="33019"/>
    <cellStyle name="Commentaire 3 2 4 2 2 5" xfId="39760"/>
    <cellStyle name="Commentaire 3 2 4 2 2 6" xfId="47646"/>
    <cellStyle name="Commentaire 3 2 4 2 3" xfId="5619"/>
    <cellStyle name="Commentaire 3 2 4 2 3 2" xfId="11846"/>
    <cellStyle name="Commentaire 3 2 4 2 3 3" xfId="21904"/>
    <cellStyle name="Commentaire 3 2 4 2 3 4" xfId="35141"/>
    <cellStyle name="Commentaire 3 2 4 2 3 5" xfId="41877"/>
    <cellStyle name="Commentaire 3 2 4 2 3 6" xfId="47647"/>
    <cellStyle name="Commentaire 3 2 4 2 4" xfId="7540"/>
    <cellStyle name="Commentaire 3 2 4 2 5" xfId="13942"/>
    <cellStyle name="Commentaire 3 2 4 2 6" xfId="15804"/>
    <cellStyle name="Commentaire 3 2 4 2 7" xfId="23558"/>
    <cellStyle name="Commentaire 3 2 4 2 8" xfId="26016"/>
    <cellStyle name="Commentaire 3 2 4 2 9" xfId="28889"/>
    <cellStyle name="Commentaire 3 2 4 3" xfId="1624"/>
    <cellStyle name="Commentaire 3 2 4 3 10" xfId="29237"/>
    <cellStyle name="Commentaire 3 2 4 3 11" xfId="31178"/>
    <cellStyle name="Commentaire 3 2 4 3 12" xfId="37919"/>
    <cellStyle name="Commentaire 3 2 4 3 13" xfId="44924"/>
    <cellStyle name="Commentaire 3 2 4 3 14" xfId="47648"/>
    <cellStyle name="Commentaire 3 2 4 3 15" xfId="53806"/>
    <cellStyle name="Commentaire 3 2 4 3 16" xfId="56421"/>
    <cellStyle name="Commentaire 3 2 4 3 2" xfId="3838"/>
    <cellStyle name="Commentaire 3 2 4 3 2 2" xfId="10077"/>
    <cellStyle name="Commentaire 3 2 4 3 2 3" xfId="21390"/>
    <cellStyle name="Commentaire 3 2 4 3 2 4" xfId="33367"/>
    <cellStyle name="Commentaire 3 2 4 3 2 5" xfId="40108"/>
    <cellStyle name="Commentaire 3 2 4 3 2 6" xfId="47649"/>
    <cellStyle name="Commentaire 3 2 4 3 3" xfId="5967"/>
    <cellStyle name="Commentaire 3 2 4 3 3 2" xfId="12194"/>
    <cellStyle name="Commentaire 3 2 4 3 3 3" xfId="21996"/>
    <cellStyle name="Commentaire 3 2 4 3 3 4" xfId="35489"/>
    <cellStyle name="Commentaire 3 2 4 3 3 5" xfId="42225"/>
    <cellStyle name="Commentaire 3 2 4 3 3 6" xfId="47650"/>
    <cellStyle name="Commentaire 3 2 4 3 4" xfId="7888"/>
    <cellStyle name="Commentaire 3 2 4 3 5" xfId="14290"/>
    <cellStyle name="Commentaire 3 2 4 3 6" xfId="16152"/>
    <cellStyle name="Commentaire 3 2 4 3 7" xfId="20712"/>
    <cellStyle name="Commentaire 3 2 4 3 8" xfId="23906"/>
    <cellStyle name="Commentaire 3 2 4 3 9" xfId="26364"/>
    <cellStyle name="Commentaire 3 2 4 4" xfId="1930"/>
    <cellStyle name="Commentaire 3 2 4 4 10" xfId="31482"/>
    <cellStyle name="Commentaire 3 2 4 4 11" xfId="38223"/>
    <cellStyle name="Commentaire 3 2 4 4 12" xfId="45228"/>
    <cellStyle name="Commentaire 3 2 4 4 13" xfId="47651"/>
    <cellStyle name="Commentaire 3 2 4 4 14" xfId="54110"/>
    <cellStyle name="Commentaire 3 2 4 4 15" xfId="56725"/>
    <cellStyle name="Commentaire 3 2 4 4 2" xfId="4142"/>
    <cellStyle name="Commentaire 3 2 4 4 2 2" xfId="10381"/>
    <cellStyle name="Commentaire 3 2 4 4 2 3" xfId="21502"/>
    <cellStyle name="Commentaire 3 2 4 4 2 4" xfId="33671"/>
    <cellStyle name="Commentaire 3 2 4 4 2 5" xfId="40412"/>
    <cellStyle name="Commentaire 3 2 4 4 2 6" xfId="47652"/>
    <cellStyle name="Commentaire 3 2 4 4 3" xfId="6271"/>
    <cellStyle name="Commentaire 3 2 4 4 3 2" xfId="12498"/>
    <cellStyle name="Commentaire 3 2 4 4 3 3" xfId="22108"/>
    <cellStyle name="Commentaire 3 2 4 4 3 4" xfId="35793"/>
    <cellStyle name="Commentaire 3 2 4 4 3 5" xfId="42529"/>
    <cellStyle name="Commentaire 3 2 4 4 3 6" xfId="47653"/>
    <cellStyle name="Commentaire 3 2 4 4 4" xfId="8192"/>
    <cellStyle name="Commentaire 3 2 4 4 5" xfId="16456"/>
    <cellStyle name="Commentaire 3 2 4 4 6" xfId="20824"/>
    <cellStyle name="Commentaire 3 2 4 4 7" xfId="24210"/>
    <cellStyle name="Commentaire 3 2 4 4 8" xfId="26668"/>
    <cellStyle name="Commentaire 3 2 4 4 9" xfId="29541"/>
    <cellStyle name="Commentaire 3 2 4 5" xfId="2255"/>
    <cellStyle name="Commentaire 3 2 4 5 10" xfId="29864"/>
    <cellStyle name="Commentaire 3 2 4 5 11" xfId="31805"/>
    <cellStyle name="Commentaire 3 2 4 5 12" xfId="38546"/>
    <cellStyle name="Commentaire 3 2 4 5 13" xfId="45551"/>
    <cellStyle name="Commentaire 3 2 4 5 14" xfId="47654"/>
    <cellStyle name="Commentaire 3 2 4 5 15" xfId="54433"/>
    <cellStyle name="Commentaire 3 2 4 5 16" xfId="57048"/>
    <cellStyle name="Commentaire 3 2 4 5 2" xfId="4465"/>
    <cellStyle name="Commentaire 3 2 4 5 2 2" xfId="10704"/>
    <cellStyle name="Commentaire 3 2 4 5 2 3" xfId="21572"/>
    <cellStyle name="Commentaire 3 2 4 5 2 4" xfId="33994"/>
    <cellStyle name="Commentaire 3 2 4 5 2 5" xfId="40735"/>
    <cellStyle name="Commentaire 3 2 4 5 2 6" xfId="47655"/>
    <cellStyle name="Commentaire 3 2 4 5 3" xfId="6594"/>
    <cellStyle name="Commentaire 3 2 4 5 3 2" xfId="12821"/>
    <cellStyle name="Commentaire 3 2 4 5 3 3" xfId="22178"/>
    <cellStyle name="Commentaire 3 2 4 5 3 4" xfId="36116"/>
    <cellStyle name="Commentaire 3 2 4 5 3 5" xfId="42852"/>
    <cellStyle name="Commentaire 3 2 4 5 3 6" xfId="47656"/>
    <cellStyle name="Commentaire 3 2 4 5 4" xfId="8515"/>
    <cellStyle name="Commentaire 3 2 4 5 5" xfId="14627"/>
    <cellStyle name="Commentaire 3 2 4 5 6" xfId="16779"/>
    <cellStyle name="Commentaire 3 2 4 5 7" xfId="20894"/>
    <cellStyle name="Commentaire 3 2 4 5 8" xfId="24533"/>
    <cellStyle name="Commentaire 3 2 4 5 9" xfId="26991"/>
    <cellStyle name="Commentaire 3 2 4 6" xfId="3204"/>
    <cellStyle name="Commentaire 3 2 4 6 10" xfId="32751"/>
    <cellStyle name="Commentaire 3 2 4 6 11" xfId="39492"/>
    <cellStyle name="Commentaire 3 2 4 6 12" xfId="44308"/>
    <cellStyle name="Commentaire 3 2 4 6 13" xfId="47657"/>
    <cellStyle name="Commentaire 3 2 4 6 14" xfId="53190"/>
    <cellStyle name="Commentaire 3 2 4 6 15" xfId="55802"/>
    <cellStyle name="Commentaire 3 2 4 6 2" xfId="5348"/>
    <cellStyle name="Commentaire 3 2 4 6 2 2" xfId="11578"/>
    <cellStyle name="Commentaire 3 2 4 6 2 3" xfId="21828"/>
    <cellStyle name="Commentaire 3 2 4 6 2 4" xfId="34870"/>
    <cellStyle name="Commentaire 3 2 4 6 2 5" xfId="41609"/>
    <cellStyle name="Commentaire 3 2 4 6 2 6" xfId="47658"/>
    <cellStyle name="Commentaire 3 2 4 6 3" xfId="9461"/>
    <cellStyle name="Commentaire 3 2 4 6 4" xfId="13674"/>
    <cellStyle name="Commentaire 3 2 4 6 5" xfId="15536"/>
    <cellStyle name="Commentaire 3 2 4 6 6" xfId="21222"/>
    <cellStyle name="Commentaire 3 2 4 6 7" xfId="23290"/>
    <cellStyle name="Commentaire 3 2 4 6 8" xfId="25748"/>
    <cellStyle name="Commentaire 3 2 4 6 9" xfId="28621"/>
    <cellStyle name="Commentaire 3 2 4 7" xfId="2859"/>
    <cellStyle name="Commentaire 3 2 4 7 2" xfId="9116"/>
    <cellStyle name="Commentaire 3 2 4 7 3" xfId="21074"/>
    <cellStyle name="Commentaire 3 2 4 7 4" xfId="32406"/>
    <cellStyle name="Commentaire 3 2 4 7 5" xfId="39147"/>
    <cellStyle name="Commentaire 3 2 4 7 6" xfId="47659"/>
    <cellStyle name="Commentaire 3 2 4 8" xfId="5044"/>
    <cellStyle name="Commentaire 3 2 4 8 2" xfId="11283"/>
    <cellStyle name="Commentaire 3 2 4 8 3" xfId="21762"/>
    <cellStyle name="Commentaire 3 2 4 8 4" xfId="34573"/>
    <cellStyle name="Commentaire 3 2 4 8 5" xfId="41314"/>
    <cellStyle name="Commentaire 3 2 4 8 6" xfId="47660"/>
    <cellStyle name="Commentaire 3 2 4 9" xfId="7272"/>
    <cellStyle name="Commentaire 3 2 5" xfId="884"/>
    <cellStyle name="Commentaire 3 2 5 10" xfId="15242"/>
    <cellStyle name="Commentaire 3 2 5 11" xfId="23056"/>
    <cellStyle name="Commentaire 3 2 5 12" xfId="25442"/>
    <cellStyle name="Commentaire 3 2 5 13" xfId="28327"/>
    <cellStyle name="Commentaire 3 2 5 14" xfId="30564"/>
    <cellStyle name="Commentaire 3 2 5 15" xfId="37342"/>
    <cellStyle name="Commentaire 3 2 5 16" xfId="44014"/>
    <cellStyle name="Commentaire 3 2 5 17" xfId="47661"/>
    <cellStyle name="Commentaire 3 2 5 18" xfId="52896"/>
    <cellStyle name="Commentaire 3 2 5 19" xfId="55506"/>
    <cellStyle name="Commentaire 3 2 5 2" xfId="1208"/>
    <cellStyle name="Commentaire 3 2 5 2 10" xfId="30802"/>
    <cellStyle name="Commentaire 3 2 5 2 11" xfId="37572"/>
    <cellStyle name="Commentaire 3 2 5 2 12" xfId="44577"/>
    <cellStyle name="Commentaire 3 2 5 2 13" xfId="47662"/>
    <cellStyle name="Commentaire 3 2 5 2 14" xfId="53459"/>
    <cellStyle name="Commentaire 3 2 5 2 15" xfId="56074"/>
    <cellStyle name="Commentaire 3 2 5 2 2" xfId="3473"/>
    <cellStyle name="Commentaire 3 2 5 2 2 2" xfId="9730"/>
    <cellStyle name="Commentaire 3 2 5 2 2 3" xfId="21299"/>
    <cellStyle name="Commentaire 3 2 5 2 2 4" xfId="33020"/>
    <cellStyle name="Commentaire 3 2 5 2 2 5" xfId="39761"/>
    <cellStyle name="Commentaire 3 2 5 2 2 6" xfId="47663"/>
    <cellStyle name="Commentaire 3 2 5 2 3" xfId="5620"/>
    <cellStyle name="Commentaire 3 2 5 2 3 2" xfId="11847"/>
    <cellStyle name="Commentaire 3 2 5 2 3 3" xfId="21905"/>
    <cellStyle name="Commentaire 3 2 5 2 3 4" xfId="35142"/>
    <cellStyle name="Commentaire 3 2 5 2 3 5" xfId="41878"/>
    <cellStyle name="Commentaire 3 2 5 2 3 6" xfId="47664"/>
    <cellStyle name="Commentaire 3 2 5 2 4" xfId="7541"/>
    <cellStyle name="Commentaire 3 2 5 2 5" xfId="13943"/>
    <cellStyle name="Commentaire 3 2 5 2 6" xfId="15805"/>
    <cellStyle name="Commentaire 3 2 5 2 7" xfId="23559"/>
    <cellStyle name="Commentaire 3 2 5 2 8" xfId="26017"/>
    <cellStyle name="Commentaire 3 2 5 2 9" xfId="28890"/>
    <cellStyle name="Commentaire 3 2 5 3" xfId="1663"/>
    <cellStyle name="Commentaire 3 2 5 3 10" xfId="29276"/>
    <cellStyle name="Commentaire 3 2 5 3 11" xfId="31217"/>
    <cellStyle name="Commentaire 3 2 5 3 12" xfId="37958"/>
    <cellStyle name="Commentaire 3 2 5 3 13" xfId="44963"/>
    <cellStyle name="Commentaire 3 2 5 3 14" xfId="47665"/>
    <cellStyle name="Commentaire 3 2 5 3 15" xfId="53845"/>
    <cellStyle name="Commentaire 3 2 5 3 16" xfId="56460"/>
    <cellStyle name="Commentaire 3 2 5 3 2" xfId="3877"/>
    <cellStyle name="Commentaire 3 2 5 3 2 2" xfId="10116"/>
    <cellStyle name="Commentaire 3 2 5 3 2 3" xfId="21403"/>
    <cellStyle name="Commentaire 3 2 5 3 2 4" xfId="33406"/>
    <cellStyle name="Commentaire 3 2 5 3 2 5" xfId="40147"/>
    <cellStyle name="Commentaire 3 2 5 3 2 6" xfId="47666"/>
    <cellStyle name="Commentaire 3 2 5 3 3" xfId="6006"/>
    <cellStyle name="Commentaire 3 2 5 3 3 2" xfId="12233"/>
    <cellStyle name="Commentaire 3 2 5 3 3 3" xfId="22009"/>
    <cellStyle name="Commentaire 3 2 5 3 3 4" xfId="35528"/>
    <cellStyle name="Commentaire 3 2 5 3 3 5" xfId="42264"/>
    <cellStyle name="Commentaire 3 2 5 3 3 6" xfId="47667"/>
    <cellStyle name="Commentaire 3 2 5 3 4" xfId="7927"/>
    <cellStyle name="Commentaire 3 2 5 3 5" xfId="14329"/>
    <cellStyle name="Commentaire 3 2 5 3 6" xfId="16191"/>
    <cellStyle name="Commentaire 3 2 5 3 7" xfId="20725"/>
    <cellStyle name="Commentaire 3 2 5 3 8" xfId="23945"/>
    <cellStyle name="Commentaire 3 2 5 3 9" xfId="26403"/>
    <cellStyle name="Commentaire 3 2 5 4" xfId="1931"/>
    <cellStyle name="Commentaire 3 2 5 4 10" xfId="31483"/>
    <cellStyle name="Commentaire 3 2 5 4 11" xfId="38224"/>
    <cellStyle name="Commentaire 3 2 5 4 12" xfId="45229"/>
    <cellStyle name="Commentaire 3 2 5 4 13" xfId="47668"/>
    <cellStyle name="Commentaire 3 2 5 4 14" xfId="54111"/>
    <cellStyle name="Commentaire 3 2 5 4 15" xfId="56726"/>
    <cellStyle name="Commentaire 3 2 5 4 2" xfId="4143"/>
    <cellStyle name="Commentaire 3 2 5 4 2 2" xfId="10382"/>
    <cellStyle name="Commentaire 3 2 5 4 2 3" xfId="21503"/>
    <cellStyle name="Commentaire 3 2 5 4 2 4" xfId="33672"/>
    <cellStyle name="Commentaire 3 2 5 4 2 5" xfId="40413"/>
    <cellStyle name="Commentaire 3 2 5 4 2 6" xfId="47669"/>
    <cellStyle name="Commentaire 3 2 5 4 3" xfId="6272"/>
    <cellStyle name="Commentaire 3 2 5 4 3 2" xfId="12499"/>
    <cellStyle name="Commentaire 3 2 5 4 3 3" xfId="22109"/>
    <cellStyle name="Commentaire 3 2 5 4 3 4" xfId="35794"/>
    <cellStyle name="Commentaire 3 2 5 4 3 5" xfId="42530"/>
    <cellStyle name="Commentaire 3 2 5 4 3 6" xfId="47670"/>
    <cellStyle name="Commentaire 3 2 5 4 4" xfId="8193"/>
    <cellStyle name="Commentaire 3 2 5 4 5" xfId="16457"/>
    <cellStyle name="Commentaire 3 2 5 4 6" xfId="20825"/>
    <cellStyle name="Commentaire 3 2 5 4 7" xfId="24211"/>
    <cellStyle name="Commentaire 3 2 5 4 8" xfId="26669"/>
    <cellStyle name="Commentaire 3 2 5 4 9" xfId="29542"/>
    <cellStyle name="Commentaire 3 2 5 5" xfId="2142"/>
    <cellStyle name="Commentaire 3 2 5 5 10" xfId="29751"/>
    <cellStyle name="Commentaire 3 2 5 5 11" xfId="31692"/>
    <cellStyle name="Commentaire 3 2 5 5 12" xfId="38433"/>
    <cellStyle name="Commentaire 3 2 5 5 13" xfId="45438"/>
    <cellStyle name="Commentaire 3 2 5 5 14" xfId="47671"/>
    <cellStyle name="Commentaire 3 2 5 5 15" xfId="54320"/>
    <cellStyle name="Commentaire 3 2 5 5 16" xfId="56935"/>
    <cellStyle name="Commentaire 3 2 5 5 2" xfId="4352"/>
    <cellStyle name="Commentaire 3 2 5 5 2 2" xfId="10591"/>
    <cellStyle name="Commentaire 3 2 5 5 2 3" xfId="21545"/>
    <cellStyle name="Commentaire 3 2 5 5 2 4" xfId="33881"/>
    <cellStyle name="Commentaire 3 2 5 5 2 5" xfId="40622"/>
    <cellStyle name="Commentaire 3 2 5 5 2 6" xfId="47672"/>
    <cellStyle name="Commentaire 3 2 5 5 3" xfId="6481"/>
    <cellStyle name="Commentaire 3 2 5 5 3 2" xfId="12708"/>
    <cellStyle name="Commentaire 3 2 5 5 3 3" xfId="22151"/>
    <cellStyle name="Commentaire 3 2 5 5 3 4" xfId="36003"/>
    <cellStyle name="Commentaire 3 2 5 5 3 5" xfId="42739"/>
    <cellStyle name="Commentaire 3 2 5 5 3 6" xfId="47673"/>
    <cellStyle name="Commentaire 3 2 5 5 4" xfId="8402"/>
    <cellStyle name="Commentaire 3 2 5 5 5" xfId="14514"/>
    <cellStyle name="Commentaire 3 2 5 5 6" xfId="16666"/>
    <cellStyle name="Commentaire 3 2 5 5 7" xfId="20867"/>
    <cellStyle name="Commentaire 3 2 5 5 8" xfId="24420"/>
    <cellStyle name="Commentaire 3 2 5 5 9" xfId="26878"/>
    <cellStyle name="Commentaire 3 2 5 6" xfId="3243"/>
    <cellStyle name="Commentaire 3 2 5 6 10" xfId="32790"/>
    <cellStyle name="Commentaire 3 2 5 6 11" xfId="39531"/>
    <cellStyle name="Commentaire 3 2 5 6 12" xfId="44347"/>
    <cellStyle name="Commentaire 3 2 5 6 13" xfId="47674"/>
    <cellStyle name="Commentaire 3 2 5 6 14" xfId="53229"/>
    <cellStyle name="Commentaire 3 2 5 6 15" xfId="55841"/>
    <cellStyle name="Commentaire 3 2 5 6 2" xfId="5387"/>
    <cellStyle name="Commentaire 3 2 5 6 2 2" xfId="11617"/>
    <cellStyle name="Commentaire 3 2 5 6 2 3" xfId="21841"/>
    <cellStyle name="Commentaire 3 2 5 6 2 4" xfId="34909"/>
    <cellStyle name="Commentaire 3 2 5 6 2 5" xfId="41648"/>
    <cellStyle name="Commentaire 3 2 5 6 2 6" xfId="47675"/>
    <cellStyle name="Commentaire 3 2 5 6 3" xfId="9500"/>
    <cellStyle name="Commentaire 3 2 5 6 4" xfId="13713"/>
    <cellStyle name="Commentaire 3 2 5 6 5" xfId="15575"/>
    <cellStyle name="Commentaire 3 2 5 6 6" xfId="21235"/>
    <cellStyle name="Commentaire 3 2 5 6 7" xfId="23329"/>
    <cellStyle name="Commentaire 3 2 5 6 8" xfId="25787"/>
    <cellStyle name="Commentaire 3 2 5 6 9" xfId="28660"/>
    <cellStyle name="Commentaire 3 2 5 7" xfId="2898"/>
    <cellStyle name="Commentaire 3 2 5 7 2" xfId="9155"/>
    <cellStyle name="Commentaire 3 2 5 7 3" xfId="21087"/>
    <cellStyle name="Commentaire 3 2 5 7 4" xfId="32445"/>
    <cellStyle name="Commentaire 3 2 5 7 5" xfId="39186"/>
    <cellStyle name="Commentaire 3 2 5 7 6" xfId="47676"/>
    <cellStyle name="Commentaire 3 2 5 8" xfId="5045"/>
    <cellStyle name="Commentaire 3 2 5 8 2" xfId="11284"/>
    <cellStyle name="Commentaire 3 2 5 8 3" xfId="21763"/>
    <cellStyle name="Commentaire 3 2 5 8 4" xfId="34574"/>
    <cellStyle name="Commentaire 3 2 5 8 5" xfId="41315"/>
    <cellStyle name="Commentaire 3 2 5 8 6" xfId="47677"/>
    <cellStyle name="Commentaire 3 2 5 9" xfId="7311"/>
    <cellStyle name="Commentaire 3 2 6" xfId="827"/>
    <cellStyle name="Commentaire 3 2 6 10" xfId="15243"/>
    <cellStyle name="Commentaire 3 2 6 11" xfId="22999"/>
    <cellStyle name="Commentaire 3 2 6 12" xfId="25385"/>
    <cellStyle name="Commentaire 3 2 6 13" xfId="28328"/>
    <cellStyle name="Commentaire 3 2 6 14" xfId="30507"/>
    <cellStyle name="Commentaire 3 2 6 15" xfId="37285"/>
    <cellStyle name="Commentaire 3 2 6 16" xfId="44015"/>
    <cellStyle name="Commentaire 3 2 6 17" xfId="47678"/>
    <cellStyle name="Commentaire 3 2 6 18" xfId="52897"/>
    <cellStyle name="Commentaire 3 2 6 19" xfId="55507"/>
    <cellStyle name="Commentaire 3 2 6 2" xfId="1209"/>
    <cellStyle name="Commentaire 3 2 6 2 10" xfId="30803"/>
    <cellStyle name="Commentaire 3 2 6 2 11" xfId="37573"/>
    <cellStyle name="Commentaire 3 2 6 2 12" xfId="44578"/>
    <cellStyle name="Commentaire 3 2 6 2 13" xfId="47679"/>
    <cellStyle name="Commentaire 3 2 6 2 14" xfId="53460"/>
    <cellStyle name="Commentaire 3 2 6 2 15" xfId="56075"/>
    <cellStyle name="Commentaire 3 2 6 2 2" xfId="3474"/>
    <cellStyle name="Commentaire 3 2 6 2 2 2" xfId="9731"/>
    <cellStyle name="Commentaire 3 2 6 2 2 3" xfId="21300"/>
    <cellStyle name="Commentaire 3 2 6 2 2 4" xfId="33021"/>
    <cellStyle name="Commentaire 3 2 6 2 2 5" xfId="39762"/>
    <cellStyle name="Commentaire 3 2 6 2 2 6" xfId="47680"/>
    <cellStyle name="Commentaire 3 2 6 2 3" xfId="5621"/>
    <cellStyle name="Commentaire 3 2 6 2 3 2" xfId="11848"/>
    <cellStyle name="Commentaire 3 2 6 2 3 3" xfId="21906"/>
    <cellStyle name="Commentaire 3 2 6 2 3 4" xfId="35143"/>
    <cellStyle name="Commentaire 3 2 6 2 3 5" xfId="41879"/>
    <cellStyle name="Commentaire 3 2 6 2 3 6" xfId="47681"/>
    <cellStyle name="Commentaire 3 2 6 2 4" xfId="7542"/>
    <cellStyle name="Commentaire 3 2 6 2 5" xfId="13944"/>
    <cellStyle name="Commentaire 3 2 6 2 6" xfId="15806"/>
    <cellStyle name="Commentaire 3 2 6 2 7" xfId="23560"/>
    <cellStyle name="Commentaire 3 2 6 2 8" xfId="26018"/>
    <cellStyle name="Commentaire 3 2 6 2 9" xfId="28891"/>
    <cellStyle name="Commentaire 3 2 6 3" xfId="1606"/>
    <cellStyle name="Commentaire 3 2 6 3 10" xfId="29219"/>
    <cellStyle name="Commentaire 3 2 6 3 11" xfId="31160"/>
    <cellStyle name="Commentaire 3 2 6 3 12" xfId="37901"/>
    <cellStyle name="Commentaire 3 2 6 3 13" xfId="44906"/>
    <cellStyle name="Commentaire 3 2 6 3 14" xfId="47682"/>
    <cellStyle name="Commentaire 3 2 6 3 15" xfId="53788"/>
    <cellStyle name="Commentaire 3 2 6 3 16" xfId="56403"/>
    <cellStyle name="Commentaire 3 2 6 3 2" xfId="3820"/>
    <cellStyle name="Commentaire 3 2 6 3 2 2" xfId="10059"/>
    <cellStyle name="Commentaire 3 2 6 3 2 3" xfId="21385"/>
    <cellStyle name="Commentaire 3 2 6 3 2 4" xfId="33349"/>
    <cellStyle name="Commentaire 3 2 6 3 2 5" xfId="40090"/>
    <cellStyle name="Commentaire 3 2 6 3 2 6" xfId="47683"/>
    <cellStyle name="Commentaire 3 2 6 3 3" xfId="5949"/>
    <cellStyle name="Commentaire 3 2 6 3 3 2" xfId="12176"/>
    <cellStyle name="Commentaire 3 2 6 3 3 3" xfId="21991"/>
    <cellStyle name="Commentaire 3 2 6 3 3 4" xfId="35471"/>
    <cellStyle name="Commentaire 3 2 6 3 3 5" xfId="42207"/>
    <cellStyle name="Commentaire 3 2 6 3 3 6" xfId="47684"/>
    <cellStyle name="Commentaire 3 2 6 3 4" xfId="7870"/>
    <cellStyle name="Commentaire 3 2 6 3 5" xfId="14272"/>
    <cellStyle name="Commentaire 3 2 6 3 6" xfId="16134"/>
    <cellStyle name="Commentaire 3 2 6 3 7" xfId="20707"/>
    <cellStyle name="Commentaire 3 2 6 3 8" xfId="23888"/>
    <cellStyle name="Commentaire 3 2 6 3 9" xfId="26346"/>
    <cellStyle name="Commentaire 3 2 6 4" xfId="1932"/>
    <cellStyle name="Commentaire 3 2 6 4 10" xfId="31484"/>
    <cellStyle name="Commentaire 3 2 6 4 11" xfId="38225"/>
    <cellStyle name="Commentaire 3 2 6 4 12" xfId="45230"/>
    <cellStyle name="Commentaire 3 2 6 4 13" xfId="47685"/>
    <cellStyle name="Commentaire 3 2 6 4 14" xfId="54112"/>
    <cellStyle name="Commentaire 3 2 6 4 15" xfId="56727"/>
    <cellStyle name="Commentaire 3 2 6 4 2" xfId="4144"/>
    <cellStyle name="Commentaire 3 2 6 4 2 2" xfId="10383"/>
    <cellStyle name="Commentaire 3 2 6 4 2 3" xfId="21504"/>
    <cellStyle name="Commentaire 3 2 6 4 2 4" xfId="33673"/>
    <cellStyle name="Commentaire 3 2 6 4 2 5" xfId="40414"/>
    <cellStyle name="Commentaire 3 2 6 4 2 6" xfId="47686"/>
    <cellStyle name="Commentaire 3 2 6 4 3" xfId="6273"/>
    <cellStyle name="Commentaire 3 2 6 4 3 2" xfId="12500"/>
    <cellStyle name="Commentaire 3 2 6 4 3 3" xfId="22110"/>
    <cellStyle name="Commentaire 3 2 6 4 3 4" xfId="35795"/>
    <cellStyle name="Commentaire 3 2 6 4 3 5" xfId="42531"/>
    <cellStyle name="Commentaire 3 2 6 4 3 6" xfId="47687"/>
    <cellStyle name="Commentaire 3 2 6 4 4" xfId="8194"/>
    <cellStyle name="Commentaire 3 2 6 4 5" xfId="16458"/>
    <cellStyle name="Commentaire 3 2 6 4 6" xfId="20826"/>
    <cellStyle name="Commentaire 3 2 6 4 7" xfId="24212"/>
    <cellStyle name="Commentaire 3 2 6 4 8" xfId="26670"/>
    <cellStyle name="Commentaire 3 2 6 4 9" xfId="29543"/>
    <cellStyle name="Commentaire 3 2 6 5" xfId="2272"/>
    <cellStyle name="Commentaire 3 2 6 5 10" xfId="29881"/>
    <cellStyle name="Commentaire 3 2 6 5 11" xfId="31822"/>
    <cellStyle name="Commentaire 3 2 6 5 12" xfId="38563"/>
    <cellStyle name="Commentaire 3 2 6 5 13" xfId="45568"/>
    <cellStyle name="Commentaire 3 2 6 5 14" xfId="47688"/>
    <cellStyle name="Commentaire 3 2 6 5 15" xfId="54450"/>
    <cellStyle name="Commentaire 3 2 6 5 16" xfId="57065"/>
    <cellStyle name="Commentaire 3 2 6 5 2" xfId="4482"/>
    <cellStyle name="Commentaire 3 2 6 5 2 2" xfId="10721"/>
    <cellStyle name="Commentaire 3 2 6 5 2 3" xfId="21577"/>
    <cellStyle name="Commentaire 3 2 6 5 2 4" xfId="34011"/>
    <cellStyle name="Commentaire 3 2 6 5 2 5" xfId="40752"/>
    <cellStyle name="Commentaire 3 2 6 5 2 6" xfId="47689"/>
    <cellStyle name="Commentaire 3 2 6 5 3" xfId="6611"/>
    <cellStyle name="Commentaire 3 2 6 5 3 2" xfId="12838"/>
    <cellStyle name="Commentaire 3 2 6 5 3 3" xfId="22183"/>
    <cellStyle name="Commentaire 3 2 6 5 3 4" xfId="36133"/>
    <cellStyle name="Commentaire 3 2 6 5 3 5" xfId="42869"/>
    <cellStyle name="Commentaire 3 2 6 5 3 6" xfId="47690"/>
    <cellStyle name="Commentaire 3 2 6 5 4" xfId="8532"/>
    <cellStyle name="Commentaire 3 2 6 5 5" xfId="14644"/>
    <cellStyle name="Commentaire 3 2 6 5 6" xfId="16796"/>
    <cellStyle name="Commentaire 3 2 6 5 7" xfId="20899"/>
    <cellStyle name="Commentaire 3 2 6 5 8" xfId="24550"/>
    <cellStyle name="Commentaire 3 2 6 5 9" xfId="27008"/>
    <cellStyle name="Commentaire 3 2 6 6" xfId="3186"/>
    <cellStyle name="Commentaire 3 2 6 6 10" xfId="32733"/>
    <cellStyle name="Commentaire 3 2 6 6 11" xfId="39474"/>
    <cellStyle name="Commentaire 3 2 6 6 12" xfId="44290"/>
    <cellStyle name="Commentaire 3 2 6 6 13" xfId="47691"/>
    <cellStyle name="Commentaire 3 2 6 6 14" xfId="53172"/>
    <cellStyle name="Commentaire 3 2 6 6 15" xfId="55784"/>
    <cellStyle name="Commentaire 3 2 6 6 2" xfId="5330"/>
    <cellStyle name="Commentaire 3 2 6 6 2 2" xfId="11560"/>
    <cellStyle name="Commentaire 3 2 6 6 2 3" xfId="21823"/>
    <cellStyle name="Commentaire 3 2 6 6 2 4" xfId="34852"/>
    <cellStyle name="Commentaire 3 2 6 6 2 5" xfId="41591"/>
    <cellStyle name="Commentaire 3 2 6 6 2 6" xfId="47692"/>
    <cellStyle name="Commentaire 3 2 6 6 3" xfId="9443"/>
    <cellStyle name="Commentaire 3 2 6 6 4" xfId="13656"/>
    <cellStyle name="Commentaire 3 2 6 6 5" xfId="15518"/>
    <cellStyle name="Commentaire 3 2 6 6 6" xfId="21217"/>
    <cellStyle name="Commentaire 3 2 6 6 7" xfId="23272"/>
    <cellStyle name="Commentaire 3 2 6 6 8" xfId="25730"/>
    <cellStyle name="Commentaire 3 2 6 6 9" xfId="28603"/>
    <cellStyle name="Commentaire 3 2 6 7" xfId="2841"/>
    <cellStyle name="Commentaire 3 2 6 7 2" xfId="9098"/>
    <cellStyle name="Commentaire 3 2 6 7 3" xfId="21069"/>
    <cellStyle name="Commentaire 3 2 6 7 4" xfId="32388"/>
    <cellStyle name="Commentaire 3 2 6 7 5" xfId="39129"/>
    <cellStyle name="Commentaire 3 2 6 7 6" xfId="47693"/>
    <cellStyle name="Commentaire 3 2 6 8" xfId="5046"/>
    <cellStyle name="Commentaire 3 2 6 8 2" xfId="11285"/>
    <cellStyle name="Commentaire 3 2 6 8 3" xfId="21764"/>
    <cellStyle name="Commentaire 3 2 6 8 4" xfId="34575"/>
    <cellStyle name="Commentaire 3 2 6 8 5" xfId="41316"/>
    <cellStyle name="Commentaire 3 2 6 8 6" xfId="47694"/>
    <cellStyle name="Commentaire 3 2 6 9" xfId="7254"/>
    <cellStyle name="Commentaire 3 2 7" xfId="895"/>
    <cellStyle name="Commentaire 3 2 7 10" xfId="15244"/>
    <cellStyle name="Commentaire 3 2 7 11" xfId="23067"/>
    <cellStyle name="Commentaire 3 2 7 12" xfId="25453"/>
    <cellStyle name="Commentaire 3 2 7 13" xfId="28329"/>
    <cellStyle name="Commentaire 3 2 7 14" xfId="30575"/>
    <cellStyle name="Commentaire 3 2 7 15" xfId="37353"/>
    <cellStyle name="Commentaire 3 2 7 16" xfId="44016"/>
    <cellStyle name="Commentaire 3 2 7 17" xfId="47695"/>
    <cellStyle name="Commentaire 3 2 7 18" xfId="52898"/>
    <cellStyle name="Commentaire 3 2 7 19" xfId="55508"/>
    <cellStyle name="Commentaire 3 2 7 2" xfId="1210"/>
    <cellStyle name="Commentaire 3 2 7 2 10" xfId="30804"/>
    <cellStyle name="Commentaire 3 2 7 2 11" xfId="37574"/>
    <cellStyle name="Commentaire 3 2 7 2 12" xfId="44579"/>
    <cellStyle name="Commentaire 3 2 7 2 13" xfId="47696"/>
    <cellStyle name="Commentaire 3 2 7 2 14" xfId="53461"/>
    <cellStyle name="Commentaire 3 2 7 2 15" xfId="56076"/>
    <cellStyle name="Commentaire 3 2 7 2 2" xfId="3475"/>
    <cellStyle name="Commentaire 3 2 7 2 2 2" xfId="9732"/>
    <cellStyle name="Commentaire 3 2 7 2 2 3" xfId="21301"/>
    <cellStyle name="Commentaire 3 2 7 2 2 4" xfId="33022"/>
    <cellStyle name="Commentaire 3 2 7 2 2 5" xfId="39763"/>
    <cellStyle name="Commentaire 3 2 7 2 2 6" xfId="47697"/>
    <cellStyle name="Commentaire 3 2 7 2 3" xfId="5622"/>
    <cellStyle name="Commentaire 3 2 7 2 3 2" xfId="11849"/>
    <cellStyle name="Commentaire 3 2 7 2 3 3" xfId="21907"/>
    <cellStyle name="Commentaire 3 2 7 2 3 4" xfId="35144"/>
    <cellStyle name="Commentaire 3 2 7 2 3 5" xfId="41880"/>
    <cellStyle name="Commentaire 3 2 7 2 3 6" xfId="47698"/>
    <cellStyle name="Commentaire 3 2 7 2 4" xfId="7543"/>
    <cellStyle name="Commentaire 3 2 7 2 5" xfId="13945"/>
    <cellStyle name="Commentaire 3 2 7 2 6" xfId="15807"/>
    <cellStyle name="Commentaire 3 2 7 2 7" xfId="23561"/>
    <cellStyle name="Commentaire 3 2 7 2 8" xfId="26019"/>
    <cellStyle name="Commentaire 3 2 7 2 9" xfId="28892"/>
    <cellStyle name="Commentaire 3 2 7 3" xfId="1674"/>
    <cellStyle name="Commentaire 3 2 7 3 10" xfId="29287"/>
    <cellStyle name="Commentaire 3 2 7 3 11" xfId="31228"/>
    <cellStyle name="Commentaire 3 2 7 3 12" xfId="37969"/>
    <cellStyle name="Commentaire 3 2 7 3 13" xfId="44974"/>
    <cellStyle name="Commentaire 3 2 7 3 14" xfId="47699"/>
    <cellStyle name="Commentaire 3 2 7 3 15" xfId="53856"/>
    <cellStyle name="Commentaire 3 2 7 3 16" xfId="56471"/>
    <cellStyle name="Commentaire 3 2 7 3 2" xfId="3888"/>
    <cellStyle name="Commentaire 3 2 7 3 2 2" xfId="10127"/>
    <cellStyle name="Commentaire 3 2 7 3 2 3" xfId="21408"/>
    <cellStyle name="Commentaire 3 2 7 3 2 4" xfId="33417"/>
    <cellStyle name="Commentaire 3 2 7 3 2 5" xfId="40158"/>
    <cellStyle name="Commentaire 3 2 7 3 2 6" xfId="47700"/>
    <cellStyle name="Commentaire 3 2 7 3 3" xfId="6017"/>
    <cellStyle name="Commentaire 3 2 7 3 3 2" xfId="12244"/>
    <cellStyle name="Commentaire 3 2 7 3 3 3" xfId="22014"/>
    <cellStyle name="Commentaire 3 2 7 3 3 4" xfId="35539"/>
    <cellStyle name="Commentaire 3 2 7 3 3 5" xfId="42275"/>
    <cellStyle name="Commentaire 3 2 7 3 3 6" xfId="47701"/>
    <cellStyle name="Commentaire 3 2 7 3 4" xfId="7938"/>
    <cellStyle name="Commentaire 3 2 7 3 5" xfId="14340"/>
    <cellStyle name="Commentaire 3 2 7 3 6" xfId="16202"/>
    <cellStyle name="Commentaire 3 2 7 3 7" xfId="20730"/>
    <cellStyle name="Commentaire 3 2 7 3 8" xfId="23956"/>
    <cellStyle name="Commentaire 3 2 7 3 9" xfId="26414"/>
    <cellStyle name="Commentaire 3 2 7 4" xfId="1933"/>
    <cellStyle name="Commentaire 3 2 7 4 10" xfId="31485"/>
    <cellStyle name="Commentaire 3 2 7 4 11" xfId="38226"/>
    <cellStyle name="Commentaire 3 2 7 4 12" xfId="45231"/>
    <cellStyle name="Commentaire 3 2 7 4 13" xfId="47702"/>
    <cellStyle name="Commentaire 3 2 7 4 14" xfId="54113"/>
    <cellStyle name="Commentaire 3 2 7 4 15" xfId="56728"/>
    <cellStyle name="Commentaire 3 2 7 4 2" xfId="4145"/>
    <cellStyle name="Commentaire 3 2 7 4 2 2" xfId="10384"/>
    <cellStyle name="Commentaire 3 2 7 4 2 3" xfId="21505"/>
    <cellStyle name="Commentaire 3 2 7 4 2 4" xfId="33674"/>
    <cellStyle name="Commentaire 3 2 7 4 2 5" xfId="40415"/>
    <cellStyle name="Commentaire 3 2 7 4 2 6" xfId="47703"/>
    <cellStyle name="Commentaire 3 2 7 4 3" xfId="6274"/>
    <cellStyle name="Commentaire 3 2 7 4 3 2" xfId="12501"/>
    <cellStyle name="Commentaire 3 2 7 4 3 3" xfId="22111"/>
    <cellStyle name="Commentaire 3 2 7 4 3 4" xfId="35796"/>
    <cellStyle name="Commentaire 3 2 7 4 3 5" xfId="42532"/>
    <cellStyle name="Commentaire 3 2 7 4 3 6" xfId="47704"/>
    <cellStyle name="Commentaire 3 2 7 4 4" xfId="8195"/>
    <cellStyle name="Commentaire 3 2 7 4 5" xfId="16459"/>
    <cellStyle name="Commentaire 3 2 7 4 6" xfId="20827"/>
    <cellStyle name="Commentaire 3 2 7 4 7" xfId="24213"/>
    <cellStyle name="Commentaire 3 2 7 4 8" xfId="26671"/>
    <cellStyle name="Commentaire 3 2 7 4 9" xfId="29544"/>
    <cellStyle name="Commentaire 3 2 7 5" xfId="2217"/>
    <cellStyle name="Commentaire 3 2 7 5 10" xfId="29826"/>
    <cellStyle name="Commentaire 3 2 7 5 11" xfId="31767"/>
    <cellStyle name="Commentaire 3 2 7 5 12" xfId="38508"/>
    <cellStyle name="Commentaire 3 2 7 5 13" xfId="45513"/>
    <cellStyle name="Commentaire 3 2 7 5 14" xfId="47705"/>
    <cellStyle name="Commentaire 3 2 7 5 15" xfId="54395"/>
    <cellStyle name="Commentaire 3 2 7 5 16" xfId="57010"/>
    <cellStyle name="Commentaire 3 2 7 5 2" xfId="4427"/>
    <cellStyle name="Commentaire 3 2 7 5 2 2" xfId="10666"/>
    <cellStyle name="Commentaire 3 2 7 5 2 3" xfId="21557"/>
    <cellStyle name="Commentaire 3 2 7 5 2 4" xfId="33956"/>
    <cellStyle name="Commentaire 3 2 7 5 2 5" xfId="40697"/>
    <cellStyle name="Commentaire 3 2 7 5 2 6" xfId="47706"/>
    <cellStyle name="Commentaire 3 2 7 5 3" xfId="6556"/>
    <cellStyle name="Commentaire 3 2 7 5 3 2" xfId="12783"/>
    <cellStyle name="Commentaire 3 2 7 5 3 3" xfId="22163"/>
    <cellStyle name="Commentaire 3 2 7 5 3 4" xfId="36078"/>
    <cellStyle name="Commentaire 3 2 7 5 3 5" xfId="42814"/>
    <cellStyle name="Commentaire 3 2 7 5 3 6" xfId="47707"/>
    <cellStyle name="Commentaire 3 2 7 5 4" xfId="8477"/>
    <cellStyle name="Commentaire 3 2 7 5 5" xfId="14589"/>
    <cellStyle name="Commentaire 3 2 7 5 6" xfId="16741"/>
    <cellStyle name="Commentaire 3 2 7 5 7" xfId="20879"/>
    <cellStyle name="Commentaire 3 2 7 5 8" xfId="24495"/>
    <cellStyle name="Commentaire 3 2 7 5 9" xfId="26953"/>
    <cellStyle name="Commentaire 3 2 7 6" xfId="3254"/>
    <cellStyle name="Commentaire 3 2 7 6 10" xfId="32801"/>
    <cellStyle name="Commentaire 3 2 7 6 11" xfId="39542"/>
    <cellStyle name="Commentaire 3 2 7 6 12" xfId="44358"/>
    <cellStyle name="Commentaire 3 2 7 6 13" xfId="47708"/>
    <cellStyle name="Commentaire 3 2 7 6 14" xfId="53240"/>
    <cellStyle name="Commentaire 3 2 7 6 15" xfId="55852"/>
    <cellStyle name="Commentaire 3 2 7 6 2" xfId="5398"/>
    <cellStyle name="Commentaire 3 2 7 6 2 2" xfId="11628"/>
    <cellStyle name="Commentaire 3 2 7 6 2 3" xfId="21846"/>
    <cellStyle name="Commentaire 3 2 7 6 2 4" xfId="34920"/>
    <cellStyle name="Commentaire 3 2 7 6 2 5" xfId="41659"/>
    <cellStyle name="Commentaire 3 2 7 6 2 6" xfId="47709"/>
    <cellStyle name="Commentaire 3 2 7 6 3" xfId="9511"/>
    <cellStyle name="Commentaire 3 2 7 6 4" xfId="13724"/>
    <cellStyle name="Commentaire 3 2 7 6 5" xfId="15586"/>
    <cellStyle name="Commentaire 3 2 7 6 6" xfId="21240"/>
    <cellStyle name="Commentaire 3 2 7 6 7" xfId="23340"/>
    <cellStyle name="Commentaire 3 2 7 6 8" xfId="25798"/>
    <cellStyle name="Commentaire 3 2 7 6 9" xfId="28671"/>
    <cellStyle name="Commentaire 3 2 7 7" xfId="2909"/>
    <cellStyle name="Commentaire 3 2 7 7 2" xfId="9166"/>
    <cellStyle name="Commentaire 3 2 7 7 3" xfId="21092"/>
    <cellStyle name="Commentaire 3 2 7 7 4" xfId="32456"/>
    <cellStyle name="Commentaire 3 2 7 7 5" xfId="39197"/>
    <cellStyle name="Commentaire 3 2 7 7 6" xfId="47710"/>
    <cellStyle name="Commentaire 3 2 7 8" xfId="5047"/>
    <cellStyle name="Commentaire 3 2 7 8 2" xfId="11286"/>
    <cellStyle name="Commentaire 3 2 7 8 3" xfId="21765"/>
    <cellStyle name="Commentaire 3 2 7 8 4" xfId="34576"/>
    <cellStyle name="Commentaire 3 2 7 8 5" xfId="41317"/>
    <cellStyle name="Commentaire 3 2 7 8 6" xfId="47711"/>
    <cellStyle name="Commentaire 3 2 7 9" xfId="7322"/>
    <cellStyle name="Commentaire 3 2 8" xfId="817"/>
    <cellStyle name="Commentaire 3 2 8 10" xfId="15245"/>
    <cellStyle name="Commentaire 3 2 8 11" xfId="22989"/>
    <cellStyle name="Commentaire 3 2 8 12" xfId="25375"/>
    <cellStyle name="Commentaire 3 2 8 13" xfId="28330"/>
    <cellStyle name="Commentaire 3 2 8 14" xfId="30497"/>
    <cellStyle name="Commentaire 3 2 8 15" xfId="37275"/>
    <cellStyle name="Commentaire 3 2 8 16" xfId="44017"/>
    <cellStyle name="Commentaire 3 2 8 17" xfId="47712"/>
    <cellStyle name="Commentaire 3 2 8 18" xfId="52899"/>
    <cellStyle name="Commentaire 3 2 8 19" xfId="55509"/>
    <cellStyle name="Commentaire 3 2 8 2" xfId="1211"/>
    <cellStyle name="Commentaire 3 2 8 2 10" xfId="30805"/>
    <cellStyle name="Commentaire 3 2 8 2 11" xfId="37575"/>
    <cellStyle name="Commentaire 3 2 8 2 12" xfId="44580"/>
    <cellStyle name="Commentaire 3 2 8 2 13" xfId="47713"/>
    <cellStyle name="Commentaire 3 2 8 2 14" xfId="53462"/>
    <cellStyle name="Commentaire 3 2 8 2 15" xfId="56077"/>
    <cellStyle name="Commentaire 3 2 8 2 2" xfId="3476"/>
    <cellStyle name="Commentaire 3 2 8 2 2 2" xfId="9733"/>
    <cellStyle name="Commentaire 3 2 8 2 2 3" xfId="21302"/>
    <cellStyle name="Commentaire 3 2 8 2 2 4" xfId="33023"/>
    <cellStyle name="Commentaire 3 2 8 2 2 5" xfId="39764"/>
    <cellStyle name="Commentaire 3 2 8 2 2 6" xfId="47714"/>
    <cellStyle name="Commentaire 3 2 8 2 3" xfId="5623"/>
    <cellStyle name="Commentaire 3 2 8 2 3 2" xfId="11850"/>
    <cellStyle name="Commentaire 3 2 8 2 3 3" xfId="21908"/>
    <cellStyle name="Commentaire 3 2 8 2 3 4" xfId="35145"/>
    <cellStyle name="Commentaire 3 2 8 2 3 5" xfId="41881"/>
    <cellStyle name="Commentaire 3 2 8 2 3 6" xfId="47715"/>
    <cellStyle name="Commentaire 3 2 8 2 4" xfId="7544"/>
    <cellStyle name="Commentaire 3 2 8 2 5" xfId="13946"/>
    <cellStyle name="Commentaire 3 2 8 2 6" xfId="15808"/>
    <cellStyle name="Commentaire 3 2 8 2 7" xfId="23562"/>
    <cellStyle name="Commentaire 3 2 8 2 8" xfId="26020"/>
    <cellStyle name="Commentaire 3 2 8 2 9" xfId="28893"/>
    <cellStyle name="Commentaire 3 2 8 3" xfId="1596"/>
    <cellStyle name="Commentaire 3 2 8 3 10" xfId="29209"/>
    <cellStyle name="Commentaire 3 2 8 3 11" xfId="31150"/>
    <cellStyle name="Commentaire 3 2 8 3 12" xfId="37891"/>
    <cellStyle name="Commentaire 3 2 8 3 13" xfId="44896"/>
    <cellStyle name="Commentaire 3 2 8 3 14" xfId="47716"/>
    <cellStyle name="Commentaire 3 2 8 3 15" xfId="53778"/>
    <cellStyle name="Commentaire 3 2 8 3 16" xfId="56393"/>
    <cellStyle name="Commentaire 3 2 8 3 2" xfId="3810"/>
    <cellStyle name="Commentaire 3 2 8 3 2 2" xfId="10049"/>
    <cellStyle name="Commentaire 3 2 8 3 2 3" xfId="21375"/>
    <cellStyle name="Commentaire 3 2 8 3 2 4" xfId="33339"/>
    <cellStyle name="Commentaire 3 2 8 3 2 5" xfId="40080"/>
    <cellStyle name="Commentaire 3 2 8 3 2 6" xfId="47717"/>
    <cellStyle name="Commentaire 3 2 8 3 3" xfId="5939"/>
    <cellStyle name="Commentaire 3 2 8 3 3 2" xfId="12166"/>
    <cellStyle name="Commentaire 3 2 8 3 3 3" xfId="21981"/>
    <cellStyle name="Commentaire 3 2 8 3 3 4" xfId="35461"/>
    <cellStyle name="Commentaire 3 2 8 3 3 5" xfId="42197"/>
    <cellStyle name="Commentaire 3 2 8 3 3 6" xfId="47718"/>
    <cellStyle name="Commentaire 3 2 8 3 4" xfId="7860"/>
    <cellStyle name="Commentaire 3 2 8 3 5" xfId="14262"/>
    <cellStyle name="Commentaire 3 2 8 3 6" xfId="16124"/>
    <cellStyle name="Commentaire 3 2 8 3 7" xfId="20697"/>
    <cellStyle name="Commentaire 3 2 8 3 8" xfId="23878"/>
    <cellStyle name="Commentaire 3 2 8 3 9" xfId="26336"/>
    <cellStyle name="Commentaire 3 2 8 4" xfId="1934"/>
    <cellStyle name="Commentaire 3 2 8 4 10" xfId="31486"/>
    <cellStyle name="Commentaire 3 2 8 4 11" xfId="38227"/>
    <cellStyle name="Commentaire 3 2 8 4 12" xfId="45232"/>
    <cellStyle name="Commentaire 3 2 8 4 13" xfId="47719"/>
    <cellStyle name="Commentaire 3 2 8 4 14" xfId="54114"/>
    <cellStyle name="Commentaire 3 2 8 4 15" xfId="56729"/>
    <cellStyle name="Commentaire 3 2 8 4 2" xfId="4146"/>
    <cellStyle name="Commentaire 3 2 8 4 2 2" xfId="10385"/>
    <cellStyle name="Commentaire 3 2 8 4 2 3" xfId="21506"/>
    <cellStyle name="Commentaire 3 2 8 4 2 4" xfId="33675"/>
    <cellStyle name="Commentaire 3 2 8 4 2 5" xfId="40416"/>
    <cellStyle name="Commentaire 3 2 8 4 2 6" xfId="47720"/>
    <cellStyle name="Commentaire 3 2 8 4 3" xfId="6275"/>
    <cellStyle name="Commentaire 3 2 8 4 3 2" xfId="12502"/>
    <cellStyle name="Commentaire 3 2 8 4 3 3" xfId="22112"/>
    <cellStyle name="Commentaire 3 2 8 4 3 4" xfId="35797"/>
    <cellStyle name="Commentaire 3 2 8 4 3 5" xfId="42533"/>
    <cellStyle name="Commentaire 3 2 8 4 3 6" xfId="47721"/>
    <cellStyle name="Commentaire 3 2 8 4 4" xfId="8196"/>
    <cellStyle name="Commentaire 3 2 8 4 5" xfId="16460"/>
    <cellStyle name="Commentaire 3 2 8 4 6" xfId="20828"/>
    <cellStyle name="Commentaire 3 2 8 4 7" xfId="24214"/>
    <cellStyle name="Commentaire 3 2 8 4 8" xfId="26672"/>
    <cellStyle name="Commentaire 3 2 8 4 9" xfId="29545"/>
    <cellStyle name="Commentaire 3 2 8 5" xfId="2282"/>
    <cellStyle name="Commentaire 3 2 8 5 10" xfId="29891"/>
    <cellStyle name="Commentaire 3 2 8 5 11" xfId="31832"/>
    <cellStyle name="Commentaire 3 2 8 5 12" xfId="38573"/>
    <cellStyle name="Commentaire 3 2 8 5 13" xfId="45578"/>
    <cellStyle name="Commentaire 3 2 8 5 14" xfId="47722"/>
    <cellStyle name="Commentaire 3 2 8 5 15" xfId="54460"/>
    <cellStyle name="Commentaire 3 2 8 5 16" xfId="57075"/>
    <cellStyle name="Commentaire 3 2 8 5 2" xfId="4492"/>
    <cellStyle name="Commentaire 3 2 8 5 2 2" xfId="10731"/>
    <cellStyle name="Commentaire 3 2 8 5 2 3" xfId="21587"/>
    <cellStyle name="Commentaire 3 2 8 5 2 4" xfId="34021"/>
    <cellStyle name="Commentaire 3 2 8 5 2 5" xfId="40762"/>
    <cellStyle name="Commentaire 3 2 8 5 2 6" xfId="47723"/>
    <cellStyle name="Commentaire 3 2 8 5 3" xfId="6621"/>
    <cellStyle name="Commentaire 3 2 8 5 3 2" xfId="12848"/>
    <cellStyle name="Commentaire 3 2 8 5 3 3" xfId="22193"/>
    <cellStyle name="Commentaire 3 2 8 5 3 4" xfId="36143"/>
    <cellStyle name="Commentaire 3 2 8 5 3 5" xfId="42879"/>
    <cellStyle name="Commentaire 3 2 8 5 3 6" xfId="47724"/>
    <cellStyle name="Commentaire 3 2 8 5 4" xfId="8542"/>
    <cellStyle name="Commentaire 3 2 8 5 5" xfId="14654"/>
    <cellStyle name="Commentaire 3 2 8 5 6" xfId="16806"/>
    <cellStyle name="Commentaire 3 2 8 5 7" xfId="20909"/>
    <cellStyle name="Commentaire 3 2 8 5 8" xfId="24560"/>
    <cellStyle name="Commentaire 3 2 8 5 9" xfId="27018"/>
    <cellStyle name="Commentaire 3 2 8 6" xfId="3176"/>
    <cellStyle name="Commentaire 3 2 8 6 10" xfId="32723"/>
    <cellStyle name="Commentaire 3 2 8 6 11" xfId="39464"/>
    <cellStyle name="Commentaire 3 2 8 6 12" xfId="44280"/>
    <cellStyle name="Commentaire 3 2 8 6 13" xfId="47725"/>
    <cellStyle name="Commentaire 3 2 8 6 14" xfId="53162"/>
    <cellStyle name="Commentaire 3 2 8 6 15" xfId="55774"/>
    <cellStyle name="Commentaire 3 2 8 6 2" xfId="5320"/>
    <cellStyle name="Commentaire 3 2 8 6 2 2" xfId="11550"/>
    <cellStyle name="Commentaire 3 2 8 6 2 3" xfId="21813"/>
    <cellStyle name="Commentaire 3 2 8 6 2 4" xfId="34842"/>
    <cellStyle name="Commentaire 3 2 8 6 2 5" xfId="41581"/>
    <cellStyle name="Commentaire 3 2 8 6 2 6" xfId="47726"/>
    <cellStyle name="Commentaire 3 2 8 6 3" xfId="9433"/>
    <cellStyle name="Commentaire 3 2 8 6 4" xfId="13646"/>
    <cellStyle name="Commentaire 3 2 8 6 5" xfId="15508"/>
    <cellStyle name="Commentaire 3 2 8 6 6" xfId="21207"/>
    <cellStyle name="Commentaire 3 2 8 6 7" xfId="23262"/>
    <cellStyle name="Commentaire 3 2 8 6 8" xfId="25720"/>
    <cellStyle name="Commentaire 3 2 8 6 9" xfId="28593"/>
    <cellStyle name="Commentaire 3 2 8 7" xfId="2831"/>
    <cellStyle name="Commentaire 3 2 8 7 2" xfId="9088"/>
    <cellStyle name="Commentaire 3 2 8 7 3" xfId="21059"/>
    <cellStyle name="Commentaire 3 2 8 7 4" xfId="32378"/>
    <cellStyle name="Commentaire 3 2 8 7 5" xfId="39119"/>
    <cellStyle name="Commentaire 3 2 8 7 6" xfId="47727"/>
    <cellStyle name="Commentaire 3 2 8 8" xfId="5048"/>
    <cellStyle name="Commentaire 3 2 8 8 2" xfId="11287"/>
    <cellStyle name="Commentaire 3 2 8 8 3" xfId="21766"/>
    <cellStyle name="Commentaire 3 2 8 8 4" xfId="34577"/>
    <cellStyle name="Commentaire 3 2 8 8 5" xfId="41318"/>
    <cellStyle name="Commentaire 3 2 8 8 6" xfId="47728"/>
    <cellStyle name="Commentaire 3 2 8 9" xfId="7244"/>
    <cellStyle name="Commentaire 3 2 9" xfId="1035"/>
    <cellStyle name="Commentaire 3 2 9 10" xfId="30697"/>
    <cellStyle name="Commentaire 3 2 9 11" xfId="37467"/>
    <cellStyle name="Commentaire 3 2 9 12" xfId="44472"/>
    <cellStyle name="Commentaire 3 2 9 13" xfId="47729"/>
    <cellStyle name="Commentaire 3 2 9 14" xfId="53354"/>
    <cellStyle name="Commentaire 3 2 9 15" xfId="55969"/>
    <cellStyle name="Commentaire 3 2 9 2" xfId="3368"/>
    <cellStyle name="Commentaire 3 2 9 2 2" xfId="9625"/>
    <cellStyle name="Commentaire 3 2 9 2 3" xfId="21260"/>
    <cellStyle name="Commentaire 3 2 9 2 4" xfId="32915"/>
    <cellStyle name="Commentaire 3 2 9 2 5" xfId="39656"/>
    <cellStyle name="Commentaire 3 2 9 2 6" xfId="47730"/>
    <cellStyle name="Commentaire 3 2 9 3" xfId="5515"/>
    <cellStyle name="Commentaire 3 2 9 3 2" xfId="11742"/>
    <cellStyle name="Commentaire 3 2 9 3 3" xfId="21866"/>
    <cellStyle name="Commentaire 3 2 9 3 4" xfId="35037"/>
    <cellStyle name="Commentaire 3 2 9 3 5" xfId="41773"/>
    <cellStyle name="Commentaire 3 2 9 3 6" xfId="47731"/>
    <cellStyle name="Commentaire 3 2 9 4" xfId="7436"/>
    <cellStyle name="Commentaire 3 2 9 5" xfId="13838"/>
    <cellStyle name="Commentaire 3 2 9 6" xfId="15700"/>
    <cellStyle name="Commentaire 3 2 9 7" xfId="23454"/>
    <cellStyle name="Commentaire 3 2 9 8" xfId="25912"/>
    <cellStyle name="Commentaire 3 2 9 9" xfId="28785"/>
    <cellStyle name="Commentaire 3 20" xfId="2575"/>
    <cellStyle name="Commentaire 3 20 10" xfId="30183"/>
    <cellStyle name="Commentaire 3 20 11" xfId="32124"/>
    <cellStyle name="Commentaire 3 20 12" xfId="38865"/>
    <cellStyle name="Commentaire 3 20 13" xfId="45870"/>
    <cellStyle name="Commentaire 3 20 14" xfId="47732"/>
    <cellStyle name="Commentaire 3 20 15" xfId="54752"/>
    <cellStyle name="Commentaire 3 20 16" xfId="57367"/>
    <cellStyle name="Commentaire 3 20 2" xfId="4772"/>
    <cellStyle name="Commentaire 3 20 2 2" xfId="11011"/>
    <cellStyle name="Commentaire 3 20 2 3" xfId="21694"/>
    <cellStyle name="Commentaire 3 20 2 4" xfId="34301"/>
    <cellStyle name="Commentaire 3 20 2 5" xfId="41042"/>
    <cellStyle name="Commentaire 3 20 2 6" xfId="47733"/>
    <cellStyle name="Commentaire 3 20 3" xfId="6913"/>
    <cellStyle name="Commentaire 3 20 3 2" xfId="13140"/>
    <cellStyle name="Commentaire 3 20 3 3" xfId="22305"/>
    <cellStyle name="Commentaire 3 20 3 4" xfId="36435"/>
    <cellStyle name="Commentaire 3 20 3 5" xfId="43171"/>
    <cellStyle name="Commentaire 3 20 3 6" xfId="47734"/>
    <cellStyle name="Commentaire 3 20 4" xfId="8834"/>
    <cellStyle name="Commentaire 3 20 5" xfId="14946"/>
    <cellStyle name="Commentaire 3 20 6" xfId="17098"/>
    <cellStyle name="Commentaire 3 20 7" xfId="21021"/>
    <cellStyle name="Commentaire 3 20 8" xfId="24852"/>
    <cellStyle name="Commentaire 3 20 9" xfId="27310"/>
    <cellStyle name="Commentaire 3 21" xfId="2532"/>
    <cellStyle name="Commentaire 3 21 10" xfId="32081"/>
    <cellStyle name="Commentaire 3 21 11" xfId="38822"/>
    <cellStyle name="Commentaire 3 21 12" xfId="45827"/>
    <cellStyle name="Commentaire 3 21 13" xfId="47735"/>
    <cellStyle name="Commentaire 3 21 14" xfId="54709"/>
    <cellStyle name="Commentaire 3 21 15" xfId="57324"/>
    <cellStyle name="Commentaire 3 21 2" xfId="6870"/>
    <cellStyle name="Commentaire 3 21 2 2" xfId="13097"/>
    <cellStyle name="Commentaire 3 21 2 3" xfId="22283"/>
    <cellStyle name="Commentaire 3 21 2 4" xfId="36392"/>
    <cellStyle name="Commentaire 3 21 2 5" xfId="43128"/>
    <cellStyle name="Commentaire 3 21 2 6" xfId="47736"/>
    <cellStyle name="Commentaire 3 21 3" xfId="8791"/>
    <cellStyle name="Commentaire 3 21 4" xfId="14903"/>
    <cellStyle name="Commentaire 3 21 5" xfId="17055"/>
    <cellStyle name="Commentaire 3 21 6" xfId="20999"/>
    <cellStyle name="Commentaire 3 21 7" xfId="24809"/>
    <cellStyle name="Commentaire 3 21 8" xfId="27267"/>
    <cellStyle name="Commentaire 3 21 9" xfId="30140"/>
    <cellStyle name="Commentaire 3 22" xfId="4939"/>
    <cellStyle name="Commentaire 3 22 2" xfId="11178"/>
    <cellStyle name="Commentaire 3 22 3" xfId="21723"/>
    <cellStyle name="Commentaire 3 22 4" xfId="34468"/>
    <cellStyle name="Commentaire 3 22 5" xfId="41209"/>
    <cellStyle name="Commentaire 3 22 6" xfId="47737"/>
    <cellStyle name="Commentaire 3 23" xfId="7145"/>
    <cellStyle name="Commentaire 3 24" xfId="15136"/>
    <cellStyle name="Commentaire 3 25" xfId="22895"/>
    <cellStyle name="Commentaire 3 26" xfId="25281"/>
    <cellStyle name="Commentaire 3 27" xfId="28221"/>
    <cellStyle name="Commentaire 3 28" xfId="30401"/>
    <cellStyle name="Commentaire 3 29" xfId="37181"/>
    <cellStyle name="Commentaire 3 3" xfId="865"/>
    <cellStyle name="Commentaire 3 3 10" xfId="15246"/>
    <cellStyle name="Commentaire 3 3 11" xfId="23037"/>
    <cellStyle name="Commentaire 3 3 12" xfId="25423"/>
    <cellStyle name="Commentaire 3 3 13" xfId="28331"/>
    <cellStyle name="Commentaire 3 3 14" xfId="30545"/>
    <cellStyle name="Commentaire 3 3 15" xfId="37323"/>
    <cellStyle name="Commentaire 3 3 16" xfId="44018"/>
    <cellStyle name="Commentaire 3 3 17" xfId="47738"/>
    <cellStyle name="Commentaire 3 3 18" xfId="52900"/>
    <cellStyle name="Commentaire 3 3 19" xfId="55510"/>
    <cellStyle name="Commentaire 3 3 2" xfId="1212"/>
    <cellStyle name="Commentaire 3 3 2 10" xfId="30806"/>
    <cellStyle name="Commentaire 3 3 2 11" xfId="37576"/>
    <cellStyle name="Commentaire 3 3 2 12" xfId="44581"/>
    <cellStyle name="Commentaire 3 3 2 13" xfId="47739"/>
    <cellStyle name="Commentaire 3 3 2 14" xfId="53463"/>
    <cellStyle name="Commentaire 3 3 2 15" xfId="56078"/>
    <cellStyle name="Commentaire 3 3 2 2" xfId="3477"/>
    <cellStyle name="Commentaire 3 3 2 2 2" xfId="9734"/>
    <cellStyle name="Commentaire 3 3 2 2 3" xfId="21303"/>
    <cellStyle name="Commentaire 3 3 2 2 4" xfId="33024"/>
    <cellStyle name="Commentaire 3 3 2 2 5" xfId="39765"/>
    <cellStyle name="Commentaire 3 3 2 2 6" xfId="47740"/>
    <cellStyle name="Commentaire 3 3 2 3" xfId="5624"/>
    <cellStyle name="Commentaire 3 3 2 3 2" xfId="11851"/>
    <cellStyle name="Commentaire 3 3 2 3 3" xfId="21909"/>
    <cellStyle name="Commentaire 3 3 2 3 4" xfId="35146"/>
    <cellStyle name="Commentaire 3 3 2 3 5" xfId="41882"/>
    <cellStyle name="Commentaire 3 3 2 3 6" xfId="47741"/>
    <cellStyle name="Commentaire 3 3 2 4" xfId="7545"/>
    <cellStyle name="Commentaire 3 3 2 5" xfId="13947"/>
    <cellStyle name="Commentaire 3 3 2 6" xfId="15809"/>
    <cellStyle name="Commentaire 3 3 2 7" xfId="23563"/>
    <cellStyle name="Commentaire 3 3 2 8" xfId="26021"/>
    <cellStyle name="Commentaire 3 3 2 9" xfId="28894"/>
    <cellStyle name="Commentaire 3 3 3" xfId="1644"/>
    <cellStyle name="Commentaire 3 3 3 10" xfId="29257"/>
    <cellStyle name="Commentaire 3 3 3 11" xfId="31198"/>
    <cellStyle name="Commentaire 3 3 3 12" xfId="37939"/>
    <cellStyle name="Commentaire 3 3 3 13" xfId="44944"/>
    <cellStyle name="Commentaire 3 3 3 14" xfId="47742"/>
    <cellStyle name="Commentaire 3 3 3 15" xfId="53826"/>
    <cellStyle name="Commentaire 3 3 3 16" xfId="56441"/>
    <cellStyle name="Commentaire 3 3 3 2" xfId="3858"/>
    <cellStyle name="Commentaire 3 3 3 2 2" xfId="10097"/>
    <cellStyle name="Commentaire 3 3 3 2 3" xfId="21397"/>
    <cellStyle name="Commentaire 3 3 3 2 4" xfId="33387"/>
    <cellStyle name="Commentaire 3 3 3 2 5" xfId="40128"/>
    <cellStyle name="Commentaire 3 3 3 2 6" xfId="47743"/>
    <cellStyle name="Commentaire 3 3 3 3" xfId="5987"/>
    <cellStyle name="Commentaire 3 3 3 3 2" xfId="12214"/>
    <cellStyle name="Commentaire 3 3 3 3 3" xfId="22003"/>
    <cellStyle name="Commentaire 3 3 3 3 4" xfId="35509"/>
    <cellStyle name="Commentaire 3 3 3 3 5" xfId="42245"/>
    <cellStyle name="Commentaire 3 3 3 3 6" xfId="47744"/>
    <cellStyle name="Commentaire 3 3 3 4" xfId="7908"/>
    <cellStyle name="Commentaire 3 3 3 5" xfId="14310"/>
    <cellStyle name="Commentaire 3 3 3 6" xfId="16172"/>
    <cellStyle name="Commentaire 3 3 3 7" xfId="20719"/>
    <cellStyle name="Commentaire 3 3 3 8" xfId="23926"/>
    <cellStyle name="Commentaire 3 3 3 9" xfId="26384"/>
    <cellStyle name="Commentaire 3 3 4" xfId="1935"/>
    <cellStyle name="Commentaire 3 3 4 10" xfId="31487"/>
    <cellStyle name="Commentaire 3 3 4 11" xfId="38228"/>
    <cellStyle name="Commentaire 3 3 4 12" xfId="45233"/>
    <cellStyle name="Commentaire 3 3 4 13" xfId="47745"/>
    <cellStyle name="Commentaire 3 3 4 14" xfId="54115"/>
    <cellStyle name="Commentaire 3 3 4 15" xfId="56730"/>
    <cellStyle name="Commentaire 3 3 4 2" xfId="4147"/>
    <cellStyle name="Commentaire 3 3 4 2 2" xfId="10386"/>
    <cellStyle name="Commentaire 3 3 4 2 3" xfId="21507"/>
    <cellStyle name="Commentaire 3 3 4 2 4" xfId="33676"/>
    <cellStyle name="Commentaire 3 3 4 2 5" xfId="40417"/>
    <cellStyle name="Commentaire 3 3 4 2 6" xfId="47746"/>
    <cellStyle name="Commentaire 3 3 4 3" xfId="6276"/>
    <cellStyle name="Commentaire 3 3 4 3 2" xfId="12503"/>
    <cellStyle name="Commentaire 3 3 4 3 3" xfId="22113"/>
    <cellStyle name="Commentaire 3 3 4 3 4" xfId="35798"/>
    <cellStyle name="Commentaire 3 3 4 3 5" xfId="42534"/>
    <cellStyle name="Commentaire 3 3 4 3 6" xfId="47747"/>
    <cellStyle name="Commentaire 3 3 4 4" xfId="8197"/>
    <cellStyle name="Commentaire 3 3 4 5" xfId="16461"/>
    <cellStyle name="Commentaire 3 3 4 6" xfId="20829"/>
    <cellStyle name="Commentaire 3 3 4 7" xfId="24215"/>
    <cellStyle name="Commentaire 3 3 4 8" xfId="26673"/>
    <cellStyle name="Commentaire 3 3 4 9" xfId="29546"/>
    <cellStyle name="Commentaire 3 3 5" xfId="2235"/>
    <cellStyle name="Commentaire 3 3 5 10" xfId="29844"/>
    <cellStyle name="Commentaire 3 3 5 11" xfId="31785"/>
    <cellStyle name="Commentaire 3 3 5 12" xfId="38526"/>
    <cellStyle name="Commentaire 3 3 5 13" xfId="45531"/>
    <cellStyle name="Commentaire 3 3 5 14" xfId="47748"/>
    <cellStyle name="Commentaire 3 3 5 15" xfId="54413"/>
    <cellStyle name="Commentaire 3 3 5 16" xfId="57028"/>
    <cellStyle name="Commentaire 3 3 5 2" xfId="4445"/>
    <cellStyle name="Commentaire 3 3 5 2 2" xfId="10684"/>
    <cellStyle name="Commentaire 3 3 5 2 3" xfId="21565"/>
    <cellStyle name="Commentaire 3 3 5 2 4" xfId="33974"/>
    <cellStyle name="Commentaire 3 3 5 2 5" xfId="40715"/>
    <cellStyle name="Commentaire 3 3 5 2 6" xfId="47749"/>
    <cellStyle name="Commentaire 3 3 5 3" xfId="6574"/>
    <cellStyle name="Commentaire 3 3 5 3 2" xfId="12801"/>
    <cellStyle name="Commentaire 3 3 5 3 3" xfId="22171"/>
    <cellStyle name="Commentaire 3 3 5 3 4" xfId="36096"/>
    <cellStyle name="Commentaire 3 3 5 3 5" xfId="42832"/>
    <cellStyle name="Commentaire 3 3 5 3 6" xfId="47750"/>
    <cellStyle name="Commentaire 3 3 5 4" xfId="8495"/>
    <cellStyle name="Commentaire 3 3 5 5" xfId="14607"/>
    <cellStyle name="Commentaire 3 3 5 6" xfId="16759"/>
    <cellStyle name="Commentaire 3 3 5 7" xfId="20887"/>
    <cellStyle name="Commentaire 3 3 5 8" xfId="24513"/>
    <cellStyle name="Commentaire 3 3 5 9" xfId="26971"/>
    <cellStyle name="Commentaire 3 3 6" xfId="3224"/>
    <cellStyle name="Commentaire 3 3 6 10" xfId="32771"/>
    <cellStyle name="Commentaire 3 3 6 11" xfId="39512"/>
    <cellStyle name="Commentaire 3 3 6 12" xfId="44328"/>
    <cellStyle name="Commentaire 3 3 6 13" xfId="47751"/>
    <cellStyle name="Commentaire 3 3 6 14" xfId="53210"/>
    <cellStyle name="Commentaire 3 3 6 15" xfId="55822"/>
    <cellStyle name="Commentaire 3 3 6 2" xfId="5368"/>
    <cellStyle name="Commentaire 3 3 6 2 2" xfId="11598"/>
    <cellStyle name="Commentaire 3 3 6 2 3" xfId="21835"/>
    <cellStyle name="Commentaire 3 3 6 2 4" xfId="34890"/>
    <cellStyle name="Commentaire 3 3 6 2 5" xfId="41629"/>
    <cellStyle name="Commentaire 3 3 6 2 6" xfId="47752"/>
    <cellStyle name="Commentaire 3 3 6 3" xfId="9481"/>
    <cellStyle name="Commentaire 3 3 6 4" xfId="13694"/>
    <cellStyle name="Commentaire 3 3 6 5" xfId="15556"/>
    <cellStyle name="Commentaire 3 3 6 6" xfId="21229"/>
    <cellStyle name="Commentaire 3 3 6 7" xfId="23310"/>
    <cellStyle name="Commentaire 3 3 6 8" xfId="25768"/>
    <cellStyle name="Commentaire 3 3 6 9" xfId="28641"/>
    <cellStyle name="Commentaire 3 3 7" xfId="2879"/>
    <cellStyle name="Commentaire 3 3 7 2" xfId="9136"/>
    <cellStyle name="Commentaire 3 3 7 3" xfId="21081"/>
    <cellStyle name="Commentaire 3 3 7 4" xfId="32426"/>
    <cellStyle name="Commentaire 3 3 7 5" xfId="39167"/>
    <cellStyle name="Commentaire 3 3 7 6" xfId="47753"/>
    <cellStyle name="Commentaire 3 3 8" xfId="5049"/>
    <cellStyle name="Commentaire 3 3 8 2" xfId="11288"/>
    <cellStyle name="Commentaire 3 3 8 3" xfId="21767"/>
    <cellStyle name="Commentaire 3 3 8 4" xfId="34578"/>
    <cellStyle name="Commentaire 3 3 8 5" xfId="41319"/>
    <cellStyle name="Commentaire 3 3 8 6" xfId="47754"/>
    <cellStyle name="Commentaire 3 3 9" xfId="7292"/>
    <cellStyle name="Commentaire 3 30" xfId="43908"/>
    <cellStyle name="Commentaire 3 31" xfId="47545"/>
    <cellStyle name="Commentaire 3 32" xfId="52790"/>
    <cellStyle name="Commentaire 3 33" xfId="55400"/>
    <cellStyle name="Commentaire 3 4" xfId="823"/>
    <cellStyle name="Commentaire 3 4 10" xfId="15247"/>
    <cellStyle name="Commentaire 3 4 11" xfId="22995"/>
    <cellStyle name="Commentaire 3 4 12" xfId="25381"/>
    <cellStyle name="Commentaire 3 4 13" xfId="28332"/>
    <cellStyle name="Commentaire 3 4 14" xfId="30503"/>
    <cellStyle name="Commentaire 3 4 15" xfId="37281"/>
    <cellStyle name="Commentaire 3 4 16" xfId="44019"/>
    <cellStyle name="Commentaire 3 4 17" xfId="47755"/>
    <cellStyle name="Commentaire 3 4 18" xfId="52901"/>
    <cellStyle name="Commentaire 3 4 19" xfId="55511"/>
    <cellStyle name="Commentaire 3 4 2" xfId="1213"/>
    <cellStyle name="Commentaire 3 4 2 10" xfId="30807"/>
    <cellStyle name="Commentaire 3 4 2 11" xfId="37577"/>
    <cellStyle name="Commentaire 3 4 2 12" xfId="44582"/>
    <cellStyle name="Commentaire 3 4 2 13" xfId="47756"/>
    <cellStyle name="Commentaire 3 4 2 14" xfId="53464"/>
    <cellStyle name="Commentaire 3 4 2 15" xfId="56079"/>
    <cellStyle name="Commentaire 3 4 2 2" xfId="3478"/>
    <cellStyle name="Commentaire 3 4 2 2 2" xfId="9735"/>
    <cellStyle name="Commentaire 3 4 2 2 3" xfId="21304"/>
    <cellStyle name="Commentaire 3 4 2 2 4" xfId="33025"/>
    <cellStyle name="Commentaire 3 4 2 2 5" xfId="39766"/>
    <cellStyle name="Commentaire 3 4 2 2 6" xfId="47757"/>
    <cellStyle name="Commentaire 3 4 2 3" xfId="5625"/>
    <cellStyle name="Commentaire 3 4 2 3 2" xfId="11852"/>
    <cellStyle name="Commentaire 3 4 2 3 3" xfId="21910"/>
    <cellStyle name="Commentaire 3 4 2 3 4" xfId="35147"/>
    <cellStyle name="Commentaire 3 4 2 3 5" xfId="41883"/>
    <cellStyle name="Commentaire 3 4 2 3 6" xfId="47758"/>
    <cellStyle name="Commentaire 3 4 2 4" xfId="7546"/>
    <cellStyle name="Commentaire 3 4 2 5" xfId="13948"/>
    <cellStyle name="Commentaire 3 4 2 6" xfId="15810"/>
    <cellStyle name="Commentaire 3 4 2 7" xfId="23564"/>
    <cellStyle name="Commentaire 3 4 2 8" xfId="26022"/>
    <cellStyle name="Commentaire 3 4 2 9" xfId="28895"/>
    <cellStyle name="Commentaire 3 4 3" xfId="1602"/>
    <cellStyle name="Commentaire 3 4 3 10" xfId="29215"/>
    <cellStyle name="Commentaire 3 4 3 11" xfId="31156"/>
    <cellStyle name="Commentaire 3 4 3 12" xfId="37897"/>
    <cellStyle name="Commentaire 3 4 3 13" xfId="44902"/>
    <cellStyle name="Commentaire 3 4 3 14" xfId="47759"/>
    <cellStyle name="Commentaire 3 4 3 15" xfId="53784"/>
    <cellStyle name="Commentaire 3 4 3 16" xfId="56399"/>
    <cellStyle name="Commentaire 3 4 3 2" xfId="3816"/>
    <cellStyle name="Commentaire 3 4 3 2 2" xfId="10055"/>
    <cellStyle name="Commentaire 3 4 3 2 3" xfId="21381"/>
    <cellStyle name="Commentaire 3 4 3 2 4" xfId="33345"/>
    <cellStyle name="Commentaire 3 4 3 2 5" xfId="40086"/>
    <cellStyle name="Commentaire 3 4 3 2 6" xfId="47760"/>
    <cellStyle name="Commentaire 3 4 3 3" xfId="5945"/>
    <cellStyle name="Commentaire 3 4 3 3 2" xfId="12172"/>
    <cellStyle name="Commentaire 3 4 3 3 3" xfId="21987"/>
    <cellStyle name="Commentaire 3 4 3 3 4" xfId="35467"/>
    <cellStyle name="Commentaire 3 4 3 3 5" xfId="42203"/>
    <cellStyle name="Commentaire 3 4 3 3 6" xfId="47761"/>
    <cellStyle name="Commentaire 3 4 3 4" xfId="7866"/>
    <cellStyle name="Commentaire 3 4 3 5" xfId="14268"/>
    <cellStyle name="Commentaire 3 4 3 6" xfId="16130"/>
    <cellStyle name="Commentaire 3 4 3 7" xfId="20703"/>
    <cellStyle name="Commentaire 3 4 3 8" xfId="23884"/>
    <cellStyle name="Commentaire 3 4 3 9" xfId="26342"/>
    <cellStyle name="Commentaire 3 4 4" xfId="1936"/>
    <cellStyle name="Commentaire 3 4 4 10" xfId="31488"/>
    <cellStyle name="Commentaire 3 4 4 11" xfId="38229"/>
    <cellStyle name="Commentaire 3 4 4 12" xfId="45234"/>
    <cellStyle name="Commentaire 3 4 4 13" xfId="47762"/>
    <cellStyle name="Commentaire 3 4 4 14" xfId="54116"/>
    <cellStyle name="Commentaire 3 4 4 15" xfId="56731"/>
    <cellStyle name="Commentaire 3 4 4 2" xfId="4148"/>
    <cellStyle name="Commentaire 3 4 4 2 2" xfId="10387"/>
    <cellStyle name="Commentaire 3 4 4 2 3" xfId="21508"/>
    <cellStyle name="Commentaire 3 4 4 2 4" xfId="33677"/>
    <cellStyle name="Commentaire 3 4 4 2 5" xfId="40418"/>
    <cellStyle name="Commentaire 3 4 4 2 6" xfId="47763"/>
    <cellStyle name="Commentaire 3 4 4 3" xfId="6277"/>
    <cellStyle name="Commentaire 3 4 4 3 2" xfId="12504"/>
    <cellStyle name="Commentaire 3 4 4 3 3" xfId="22114"/>
    <cellStyle name="Commentaire 3 4 4 3 4" xfId="35799"/>
    <cellStyle name="Commentaire 3 4 4 3 5" xfId="42535"/>
    <cellStyle name="Commentaire 3 4 4 3 6" xfId="47764"/>
    <cellStyle name="Commentaire 3 4 4 4" xfId="8198"/>
    <cellStyle name="Commentaire 3 4 4 5" xfId="16462"/>
    <cellStyle name="Commentaire 3 4 4 6" xfId="20830"/>
    <cellStyle name="Commentaire 3 4 4 7" xfId="24216"/>
    <cellStyle name="Commentaire 3 4 4 8" xfId="26674"/>
    <cellStyle name="Commentaire 3 4 4 9" xfId="29547"/>
    <cellStyle name="Commentaire 3 4 5" xfId="2276"/>
    <cellStyle name="Commentaire 3 4 5 10" xfId="29885"/>
    <cellStyle name="Commentaire 3 4 5 11" xfId="31826"/>
    <cellStyle name="Commentaire 3 4 5 12" xfId="38567"/>
    <cellStyle name="Commentaire 3 4 5 13" xfId="45572"/>
    <cellStyle name="Commentaire 3 4 5 14" xfId="47765"/>
    <cellStyle name="Commentaire 3 4 5 15" xfId="54454"/>
    <cellStyle name="Commentaire 3 4 5 16" xfId="57069"/>
    <cellStyle name="Commentaire 3 4 5 2" xfId="4486"/>
    <cellStyle name="Commentaire 3 4 5 2 2" xfId="10725"/>
    <cellStyle name="Commentaire 3 4 5 2 3" xfId="21581"/>
    <cellStyle name="Commentaire 3 4 5 2 4" xfId="34015"/>
    <cellStyle name="Commentaire 3 4 5 2 5" xfId="40756"/>
    <cellStyle name="Commentaire 3 4 5 2 6" xfId="47766"/>
    <cellStyle name="Commentaire 3 4 5 3" xfId="6615"/>
    <cellStyle name="Commentaire 3 4 5 3 2" xfId="12842"/>
    <cellStyle name="Commentaire 3 4 5 3 3" xfId="22187"/>
    <cellStyle name="Commentaire 3 4 5 3 4" xfId="36137"/>
    <cellStyle name="Commentaire 3 4 5 3 5" xfId="42873"/>
    <cellStyle name="Commentaire 3 4 5 3 6" xfId="47767"/>
    <cellStyle name="Commentaire 3 4 5 4" xfId="8536"/>
    <cellStyle name="Commentaire 3 4 5 5" xfId="14648"/>
    <cellStyle name="Commentaire 3 4 5 6" xfId="16800"/>
    <cellStyle name="Commentaire 3 4 5 7" xfId="20903"/>
    <cellStyle name="Commentaire 3 4 5 8" xfId="24554"/>
    <cellStyle name="Commentaire 3 4 5 9" xfId="27012"/>
    <cellStyle name="Commentaire 3 4 6" xfId="3182"/>
    <cellStyle name="Commentaire 3 4 6 10" xfId="32729"/>
    <cellStyle name="Commentaire 3 4 6 11" xfId="39470"/>
    <cellStyle name="Commentaire 3 4 6 12" xfId="44286"/>
    <cellStyle name="Commentaire 3 4 6 13" xfId="47768"/>
    <cellStyle name="Commentaire 3 4 6 14" xfId="53168"/>
    <cellStyle name="Commentaire 3 4 6 15" xfId="55780"/>
    <cellStyle name="Commentaire 3 4 6 2" xfId="5326"/>
    <cellStyle name="Commentaire 3 4 6 2 2" xfId="11556"/>
    <cellStyle name="Commentaire 3 4 6 2 3" xfId="21819"/>
    <cellStyle name="Commentaire 3 4 6 2 4" xfId="34848"/>
    <cellStyle name="Commentaire 3 4 6 2 5" xfId="41587"/>
    <cellStyle name="Commentaire 3 4 6 2 6" xfId="47769"/>
    <cellStyle name="Commentaire 3 4 6 3" xfId="9439"/>
    <cellStyle name="Commentaire 3 4 6 4" xfId="13652"/>
    <cellStyle name="Commentaire 3 4 6 5" xfId="15514"/>
    <cellStyle name="Commentaire 3 4 6 6" xfId="21213"/>
    <cellStyle name="Commentaire 3 4 6 7" xfId="23268"/>
    <cellStyle name="Commentaire 3 4 6 8" xfId="25726"/>
    <cellStyle name="Commentaire 3 4 6 9" xfId="28599"/>
    <cellStyle name="Commentaire 3 4 7" xfId="2837"/>
    <cellStyle name="Commentaire 3 4 7 2" xfId="9094"/>
    <cellStyle name="Commentaire 3 4 7 3" xfId="21065"/>
    <cellStyle name="Commentaire 3 4 7 4" xfId="32384"/>
    <cellStyle name="Commentaire 3 4 7 5" xfId="39125"/>
    <cellStyle name="Commentaire 3 4 7 6" xfId="47770"/>
    <cellStyle name="Commentaire 3 4 8" xfId="5050"/>
    <cellStyle name="Commentaire 3 4 8 2" xfId="11289"/>
    <cellStyle name="Commentaire 3 4 8 3" xfId="21768"/>
    <cellStyle name="Commentaire 3 4 8 4" xfId="34579"/>
    <cellStyle name="Commentaire 3 4 8 5" xfId="41320"/>
    <cellStyle name="Commentaire 3 4 8 6" xfId="47771"/>
    <cellStyle name="Commentaire 3 4 9" xfId="7250"/>
    <cellStyle name="Commentaire 3 5" xfId="968"/>
    <cellStyle name="Commentaire 3 5 10" xfId="15248"/>
    <cellStyle name="Commentaire 3 5 11" xfId="23135"/>
    <cellStyle name="Commentaire 3 5 12" xfId="25521"/>
    <cellStyle name="Commentaire 3 5 13" xfId="28333"/>
    <cellStyle name="Commentaire 3 5 14" xfId="30648"/>
    <cellStyle name="Commentaire 3 5 15" xfId="37421"/>
    <cellStyle name="Commentaire 3 5 16" xfId="44020"/>
    <cellStyle name="Commentaire 3 5 17" xfId="47772"/>
    <cellStyle name="Commentaire 3 5 18" xfId="52902"/>
    <cellStyle name="Commentaire 3 5 19" xfId="55512"/>
    <cellStyle name="Commentaire 3 5 2" xfId="1214"/>
    <cellStyle name="Commentaire 3 5 2 10" xfId="30808"/>
    <cellStyle name="Commentaire 3 5 2 11" xfId="37578"/>
    <cellStyle name="Commentaire 3 5 2 12" xfId="44583"/>
    <cellStyle name="Commentaire 3 5 2 13" xfId="47773"/>
    <cellStyle name="Commentaire 3 5 2 14" xfId="53465"/>
    <cellStyle name="Commentaire 3 5 2 15" xfId="56080"/>
    <cellStyle name="Commentaire 3 5 2 2" xfId="3479"/>
    <cellStyle name="Commentaire 3 5 2 2 2" xfId="9736"/>
    <cellStyle name="Commentaire 3 5 2 2 3" xfId="21305"/>
    <cellStyle name="Commentaire 3 5 2 2 4" xfId="33026"/>
    <cellStyle name="Commentaire 3 5 2 2 5" xfId="39767"/>
    <cellStyle name="Commentaire 3 5 2 2 6" xfId="47774"/>
    <cellStyle name="Commentaire 3 5 2 3" xfId="5626"/>
    <cellStyle name="Commentaire 3 5 2 3 2" xfId="11853"/>
    <cellStyle name="Commentaire 3 5 2 3 3" xfId="21911"/>
    <cellStyle name="Commentaire 3 5 2 3 4" xfId="35148"/>
    <cellStyle name="Commentaire 3 5 2 3 5" xfId="41884"/>
    <cellStyle name="Commentaire 3 5 2 3 6" xfId="47775"/>
    <cellStyle name="Commentaire 3 5 2 4" xfId="7547"/>
    <cellStyle name="Commentaire 3 5 2 5" xfId="13949"/>
    <cellStyle name="Commentaire 3 5 2 6" xfId="15811"/>
    <cellStyle name="Commentaire 3 5 2 7" xfId="23565"/>
    <cellStyle name="Commentaire 3 5 2 8" xfId="26023"/>
    <cellStyle name="Commentaire 3 5 2 9" xfId="28896"/>
    <cellStyle name="Commentaire 3 5 3" xfId="1742"/>
    <cellStyle name="Commentaire 3 5 3 10" xfId="29355"/>
    <cellStyle name="Commentaire 3 5 3 11" xfId="31296"/>
    <cellStyle name="Commentaire 3 5 3 12" xfId="38037"/>
    <cellStyle name="Commentaire 3 5 3 13" xfId="45042"/>
    <cellStyle name="Commentaire 3 5 3 14" xfId="47776"/>
    <cellStyle name="Commentaire 3 5 3 15" xfId="53924"/>
    <cellStyle name="Commentaire 3 5 3 16" xfId="56539"/>
    <cellStyle name="Commentaire 3 5 3 2" xfId="3956"/>
    <cellStyle name="Commentaire 3 5 3 2 2" xfId="10195"/>
    <cellStyle name="Commentaire 3 5 3 2 3" xfId="21418"/>
    <cellStyle name="Commentaire 3 5 3 2 4" xfId="33485"/>
    <cellStyle name="Commentaire 3 5 3 2 5" xfId="40226"/>
    <cellStyle name="Commentaire 3 5 3 2 6" xfId="47777"/>
    <cellStyle name="Commentaire 3 5 3 3" xfId="6085"/>
    <cellStyle name="Commentaire 3 5 3 3 2" xfId="12312"/>
    <cellStyle name="Commentaire 3 5 3 3 3" xfId="22024"/>
    <cellStyle name="Commentaire 3 5 3 3 4" xfId="35607"/>
    <cellStyle name="Commentaire 3 5 3 3 5" xfId="42343"/>
    <cellStyle name="Commentaire 3 5 3 3 6" xfId="47778"/>
    <cellStyle name="Commentaire 3 5 3 4" xfId="8006"/>
    <cellStyle name="Commentaire 3 5 3 5" xfId="14408"/>
    <cellStyle name="Commentaire 3 5 3 6" xfId="16270"/>
    <cellStyle name="Commentaire 3 5 3 7" xfId="20740"/>
    <cellStyle name="Commentaire 3 5 3 8" xfId="24024"/>
    <cellStyle name="Commentaire 3 5 3 9" xfId="26482"/>
    <cellStyle name="Commentaire 3 5 4" xfId="1937"/>
    <cellStyle name="Commentaire 3 5 4 10" xfId="31489"/>
    <cellStyle name="Commentaire 3 5 4 11" xfId="38230"/>
    <cellStyle name="Commentaire 3 5 4 12" xfId="45235"/>
    <cellStyle name="Commentaire 3 5 4 13" xfId="47779"/>
    <cellStyle name="Commentaire 3 5 4 14" xfId="54117"/>
    <cellStyle name="Commentaire 3 5 4 15" xfId="56732"/>
    <cellStyle name="Commentaire 3 5 4 2" xfId="4149"/>
    <cellStyle name="Commentaire 3 5 4 2 2" xfId="10388"/>
    <cellStyle name="Commentaire 3 5 4 2 3" xfId="21509"/>
    <cellStyle name="Commentaire 3 5 4 2 4" xfId="33678"/>
    <cellStyle name="Commentaire 3 5 4 2 5" xfId="40419"/>
    <cellStyle name="Commentaire 3 5 4 2 6" xfId="47780"/>
    <cellStyle name="Commentaire 3 5 4 3" xfId="6278"/>
    <cellStyle name="Commentaire 3 5 4 3 2" xfId="12505"/>
    <cellStyle name="Commentaire 3 5 4 3 3" xfId="22115"/>
    <cellStyle name="Commentaire 3 5 4 3 4" xfId="35800"/>
    <cellStyle name="Commentaire 3 5 4 3 5" xfId="42536"/>
    <cellStyle name="Commentaire 3 5 4 3 6" xfId="47781"/>
    <cellStyle name="Commentaire 3 5 4 4" xfId="8199"/>
    <cellStyle name="Commentaire 3 5 4 5" xfId="16463"/>
    <cellStyle name="Commentaire 3 5 4 6" xfId="20831"/>
    <cellStyle name="Commentaire 3 5 4 7" xfId="24217"/>
    <cellStyle name="Commentaire 3 5 4 8" xfId="26675"/>
    <cellStyle name="Commentaire 3 5 4 9" xfId="29548"/>
    <cellStyle name="Commentaire 3 5 5" xfId="2171"/>
    <cellStyle name="Commentaire 3 5 5 10" xfId="29780"/>
    <cellStyle name="Commentaire 3 5 5 11" xfId="31721"/>
    <cellStyle name="Commentaire 3 5 5 12" xfId="38462"/>
    <cellStyle name="Commentaire 3 5 5 13" xfId="45467"/>
    <cellStyle name="Commentaire 3 5 5 14" xfId="47782"/>
    <cellStyle name="Commentaire 3 5 5 15" xfId="54349"/>
    <cellStyle name="Commentaire 3 5 5 16" xfId="56964"/>
    <cellStyle name="Commentaire 3 5 5 2" xfId="4381"/>
    <cellStyle name="Commentaire 3 5 5 2 2" xfId="10620"/>
    <cellStyle name="Commentaire 3 5 5 2 3" xfId="21550"/>
    <cellStyle name="Commentaire 3 5 5 2 4" xfId="33910"/>
    <cellStyle name="Commentaire 3 5 5 2 5" xfId="40651"/>
    <cellStyle name="Commentaire 3 5 5 2 6" xfId="47783"/>
    <cellStyle name="Commentaire 3 5 5 3" xfId="6510"/>
    <cellStyle name="Commentaire 3 5 5 3 2" xfId="12737"/>
    <cellStyle name="Commentaire 3 5 5 3 3" xfId="22156"/>
    <cellStyle name="Commentaire 3 5 5 3 4" xfId="36032"/>
    <cellStyle name="Commentaire 3 5 5 3 5" xfId="42768"/>
    <cellStyle name="Commentaire 3 5 5 3 6" xfId="47784"/>
    <cellStyle name="Commentaire 3 5 5 4" xfId="8431"/>
    <cellStyle name="Commentaire 3 5 5 5" xfId="14543"/>
    <cellStyle name="Commentaire 3 5 5 6" xfId="16695"/>
    <cellStyle name="Commentaire 3 5 5 7" xfId="20872"/>
    <cellStyle name="Commentaire 3 5 5 8" xfId="24449"/>
    <cellStyle name="Commentaire 3 5 5 9" xfId="26907"/>
    <cellStyle name="Commentaire 3 5 6" xfId="3322"/>
    <cellStyle name="Commentaire 3 5 6 10" xfId="32869"/>
    <cellStyle name="Commentaire 3 5 6 11" xfId="39610"/>
    <cellStyle name="Commentaire 3 5 6 12" xfId="44426"/>
    <cellStyle name="Commentaire 3 5 6 13" xfId="47785"/>
    <cellStyle name="Commentaire 3 5 6 14" xfId="53308"/>
    <cellStyle name="Commentaire 3 5 6 15" xfId="55922"/>
    <cellStyle name="Commentaire 3 5 6 2" xfId="5468"/>
    <cellStyle name="Commentaire 3 5 6 2 2" xfId="11696"/>
    <cellStyle name="Commentaire 3 5 6 2 3" xfId="21856"/>
    <cellStyle name="Commentaire 3 5 6 2 4" xfId="34990"/>
    <cellStyle name="Commentaire 3 5 6 2 5" xfId="41727"/>
    <cellStyle name="Commentaire 3 5 6 2 6" xfId="47786"/>
    <cellStyle name="Commentaire 3 5 6 3" xfId="9579"/>
    <cellStyle name="Commentaire 3 5 6 4" xfId="13792"/>
    <cellStyle name="Commentaire 3 5 6 5" xfId="15654"/>
    <cellStyle name="Commentaire 3 5 6 6" xfId="21250"/>
    <cellStyle name="Commentaire 3 5 6 7" xfId="23408"/>
    <cellStyle name="Commentaire 3 5 6 8" xfId="25866"/>
    <cellStyle name="Commentaire 3 5 6 9" xfId="28739"/>
    <cellStyle name="Commentaire 3 5 7" xfId="2977"/>
    <cellStyle name="Commentaire 3 5 7 2" xfId="9234"/>
    <cellStyle name="Commentaire 3 5 7 3" xfId="21102"/>
    <cellStyle name="Commentaire 3 5 7 4" xfId="32524"/>
    <cellStyle name="Commentaire 3 5 7 5" xfId="39265"/>
    <cellStyle name="Commentaire 3 5 7 6" xfId="47787"/>
    <cellStyle name="Commentaire 3 5 8" xfId="5051"/>
    <cellStyle name="Commentaire 3 5 8 2" xfId="11290"/>
    <cellStyle name="Commentaire 3 5 8 3" xfId="21769"/>
    <cellStyle name="Commentaire 3 5 8 4" xfId="34580"/>
    <cellStyle name="Commentaire 3 5 8 5" xfId="41321"/>
    <cellStyle name="Commentaire 3 5 8 6" xfId="47788"/>
    <cellStyle name="Commentaire 3 5 9" xfId="7390"/>
    <cellStyle name="Commentaire 3 6" xfId="883"/>
    <cellStyle name="Commentaire 3 6 10" xfId="15249"/>
    <cellStyle name="Commentaire 3 6 11" xfId="23055"/>
    <cellStyle name="Commentaire 3 6 12" xfId="25441"/>
    <cellStyle name="Commentaire 3 6 13" xfId="28334"/>
    <cellStyle name="Commentaire 3 6 14" xfId="30563"/>
    <cellStyle name="Commentaire 3 6 15" xfId="37341"/>
    <cellStyle name="Commentaire 3 6 16" xfId="44021"/>
    <cellStyle name="Commentaire 3 6 17" xfId="47789"/>
    <cellStyle name="Commentaire 3 6 18" xfId="52903"/>
    <cellStyle name="Commentaire 3 6 19" xfId="55513"/>
    <cellStyle name="Commentaire 3 6 2" xfId="1215"/>
    <cellStyle name="Commentaire 3 6 2 10" xfId="30809"/>
    <cellStyle name="Commentaire 3 6 2 11" xfId="37579"/>
    <cellStyle name="Commentaire 3 6 2 12" xfId="44584"/>
    <cellStyle name="Commentaire 3 6 2 13" xfId="47790"/>
    <cellStyle name="Commentaire 3 6 2 14" xfId="53466"/>
    <cellStyle name="Commentaire 3 6 2 15" xfId="56081"/>
    <cellStyle name="Commentaire 3 6 2 2" xfId="3480"/>
    <cellStyle name="Commentaire 3 6 2 2 2" xfId="9737"/>
    <cellStyle name="Commentaire 3 6 2 2 3" xfId="21306"/>
    <cellStyle name="Commentaire 3 6 2 2 4" xfId="33027"/>
    <cellStyle name="Commentaire 3 6 2 2 5" xfId="39768"/>
    <cellStyle name="Commentaire 3 6 2 2 6" xfId="47791"/>
    <cellStyle name="Commentaire 3 6 2 3" xfId="5627"/>
    <cellStyle name="Commentaire 3 6 2 3 2" xfId="11854"/>
    <cellStyle name="Commentaire 3 6 2 3 3" xfId="21912"/>
    <cellStyle name="Commentaire 3 6 2 3 4" xfId="35149"/>
    <cellStyle name="Commentaire 3 6 2 3 5" xfId="41885"/>
    <cellStyle name="Commentaire 3 6 2 3 6" xfId="47792"/>
    <cellStyle name="Commentaire 3 6 2 4" xfId="7548"/>
    <cellStyle name="Commentaire 3 6 2 5" xfId="13950"/>
    <cellStyle name="Commentaire 3 6 2 6" xfId="15812"/>
    <cellStyle name="Commentaire 3 6 2 7" xfId="23566"/>
    <cellStyle name="Commentaire 3 6 2 8" xfId="26024"/>
    <cellStyle name="Commentaire 3 6 2 9" xfId="28897"/>
    <cellStyle name="Commentaire 3 6 3" xfId="1662"/>
    <cellStyle name="Commentaire 3 6 3 10" xfId="29275"/>
    <cellStyle name="Commentaire 3 6 3 11" xfId="31216"/>
    <cellStyle name="Commentaire 3 6 3 12" xfId="37957"/>
    <cellStyle name="Commentaire 3 6 3 13" xfId="44962"/>
    <cellStyle name="Commentaire 3 6 3 14" xfId="47793"/>
    <cellStyle name="Commentaire 3 6 3 15" xfId="53844"/>
    <cellStyle name="Commentaire 3 6 3 16" xfId="56459"/>
    <cellStyle name="Commentaire 3 6 3 2" xfId="3876"/>
    <cellStyle name="Commentaire 3 6 3 2 2" xfId="10115"/>
    <cellStyle name="Commentaire 3 6 3 2 3" xfId="21402"/>
    <cellStyle name="Commentaire 3 6 3 2 4" xfId="33405"/>
    <cellStyle name="Commentaire 3 6 3 2 5" xfId="40146"/>
    <cellStyle name="Commentaire 3 6 3 2 6" xfId="47794"/>
    <cellStyle name="Commentaire 3 6 3 3" xfId="6005"/>
    <cellStyle name="Commentaire 3 6 3 3 2" xfId="12232"/>
    <cellStyle name="Commentaire 3 6 3 3 3" xfId="22008"/>
    <cellStyle name="Commentaire 3 6 3 3 4" xfId="35527"/>
    <cellStyle name="Commentaire 3 6 3 3 5" xfId="42263"/>
    <cellStyle name="Commentaire 3 6 3 3 6" xfId="47795"/>
    <cellStyle name="Commentaire 3 6 3 4" xfId="7926"/>
    <cellStyle name="Commentaire 3 6 3 5" xfId="14328"/>
    <cellStyle name="Commentaire 3 6 3 6" xfId="16190"/>
    <cellStyle name="Commentaire 3 6 3 7" xfId="20724"/>
    <cellStyle name="Commentaire 3 6 3 8" xfId="23944"/>
    <cellStyle name="Commentaire 3 6 3 9" xfId="26402"/>
    <cellStyle name="Commentaire 3 6 4" xfId="1938"/>
    <cellStyle name="Commentaire 3 6 4 10" xfId="31490"/>
    <cellStyle name="Commentaire 3 6 4 11" xfId="38231"/>
    <cellStyle name="Commentaire 3 6 4 12" xfId="45236"/>
    <cellStyle name="Commentaire 3 6 4 13" xfId="47796"/>
    <cellStyle name="Commentaire 3 6 4 14" xfId="54118"/>
    <cellStyle name="Commentaire 3 6 4 15" xfId="56733"/>
    <cellStyle name="Commentaire 3 6 4 2" xfId="4150"/>
    <cellStyle name="Commentaire 3 6 4 2 2" xfId="10389"/>
    <cellStyle name="Commentaire 3 6 4 2 3" xfId="21510"/>
    <cellStyle name="Commentaire 3 6 4 2 4" xfId="33679"/>
    <cellStyle name="Commentaire 3 6 4 2 5" xfId="40420"/>
    <cellStyle name="Commentaire 3 6 4 2 6" xfId="47797"/>
    <cellStyle name="Commentaire 3 6 4 3" xfId="6279"/>
    <cellStyle name="Commentaire 3 6 4 3 2" xfId="12506"/>
    <cellStyle name="Commentaire 3 6 4 3 3" xfId="22116"/>
    <cellStyle name="Commentaire 3 6 4 3 4" xfId="35801"/>
    <cellStyle name="Commentaire 3 6 4 3 5" xfId="42537"/>
    <cellStyle name="Commentaire 3 6 4 3 6" xfId="47798"/>
    <cellStyle name="Commentaire 3 6 4 4" xfId="8200"/>
    <cellStyle name="Commentaire 3 6 4 5" xfId="16464"/>
    <cellStyle name="Commentaire 3 6 4 6" xfId="20832"/>
    <cellStyle name="Commentaire 3 6 4 7" xfId="24218"/>
    <cellStyle name="Commentaire 3 6 4 8" xfId="26676"/>
    <cellStyle name="Commentaire 3 6 4 9" xfId="29549"/>
    <cellStyle name="Commentaire 3 6 5" xfId="2227"/>
    <cellStyle name="Commentaire 3 6 5 10" xfId="29836"/>
    <cellStyle name="Commentaire 3 6 5 11" xfId="31777"/>
    <cellStyle name="Commentaire 3 6 5 12" xfId="38518"/>
    <cellStyle name="Commentaire 3 6 5 13" xfId="45523"/>
    <cellStyle name="Commentaire 3 6 5 14" xfId="47799"/>
    <cellStyle name="Commentaire 3 6 5 15" xfId="54405"/>
    <cellStyle name="Commentaire 3 6 5 16" xfId="57020"/>
    <cellStyle name="Commentaire 3 6 5 2" xfId="4437"/>
    <cellStyle name="Commentaire 3 6 5 2 2" xfId="10676"/>
    <cellStyle name="Commentaire 3 6 5 2 3" xfId="21562"/>
    <cellStyle name="Commentaire 3 6 5 2 4" xfId="33966"/>
    <cellStyle name="Commentaire 3 6 5 2 5" xfId="40707"/>
    <cellStyle name="Commentaire 3 6 5 2 6" xfId="47800"/>
    <cellStyle name="Commentaire 3 6 5 3" xfId="6566"/>
    <cellStyle name="Commentaire 3 6 5 3 2" xfId="12793"/>
    <cellStyle name="Commentaire 3 6 5 3 3" xfId="22168"/>
    <cellStyle name="Commentaire 3 6 5 3 4" xfId="36088"/>
    <cellStyle name="Commentaire 3 6 5 3 5" xfId="42824"/>
    <cellStyle name="Commentaire 3 6 5 3 6" xfId="47801"/>
    <cellStyle name="Commentaire 3 6 5 4" xfId="8487"/>
    <cellStyle name="Commentaire 3 6 5 5" xfId="14599"/>
    <cellStyle name="Commentaire 3 6 5 6" xfId="16751"/>
    <cellStyle name="Commentaire 3 6 5 7" xfId="20884"/>
    <cellStyle name="Commentaire 3 6 5 8" xfId="24505"/>
    <cellStyle name="Commentaire 3 6 5 9" xfId="26963"/>
    <cellStyle name="Commentaire 3 6 6" xfId="3242"/>
    <cellStyle name="Commentaire 3 6 6 10" xfId="32789"/>
    <cellStyle name="Commentaire 3 6 6 11" xfId="39530"/>
    <cellStyle name="Commentaire 3 6 6 12" xfId="44346"/>
    <cellStyle name="Commentaire 3 6 6 13" xfId="47802"/>
    <cellStyle name="Commentaire 3 6 6 14" xfId="53228"/>
    <cellStyle name="Commentaire 3 6 6 15" xfId="55840"/>
    <cellStyle name="Commentaire 3 6 6 2" xfId="5386"/>
    <cellStyle name="Commentaire 3 6 6 2 2" xfId="11616"/>
    <cellStyle name="Commentaire 3 6 6 2 3" xfId="21840"/>
    <cellStyle name="Commentaire 3 6 6 2 4" xfId="34908"/>
    <cellStyle name="Commentaire 3 6 6 2 5" xfId="41647"/>
    <cellStyle name="Commentaire 3 6 6 2 6" xfId="47803"/>
    <cellStyle name="Commentaire 3 6 6 3" xfId="9499"/>
    <cellStyle name="Commentaire 3 6 6 4" xfId="13712"/>
    <cellStyle name="Commentaire 3 6 6 5" xfId="15574"/>
    <cellStyle name="Commentaire 3 6 6 6" xfId="21234"/>
    <cellStyle name="Commentaire 3 6 6 7" xfId="23328"/>
    <cellStyle name="Commentaire 3 6 6 8" xfId="25786"/>
    <cellStyle name="Commentaire 3 6 6 9" xfId="28659"/>
    <cellStyle name="Commentaire 3 6 7" xfId="2897"/>
    <cellStyle name="Commentaire 3 6 7 2" xfId="9154"/>
    <cellStyle name="Commentaire 3 6 7 3" xfId="21086"/>
    <cellStyle name="Commentaire 3 6 7 4" xfId="32444"/>
    <cellStyle name="Commentaire 3 6 7 5" xfId="39185"/>
    <cellStyle name="Commentaire 3 6 7 6" xfId="47804"/>
    <cellStyle name="Commentaire 3 6 8" xfId="5052"/>
    <cellStyle name="Commentaire 3 6 8 2" xfId="11291"/>
    <cellStyle name="Commentaire 3 6 8 3" xfId="21770"/>
    <cellStyle name="Commentaire 3 6 8 4" xfId="34581"/>
    <cellStyle name="Commentaire 3 6 8 5" xfId="41322"/>
    <cellStyle name="Commentaire 3 6 8 6" xfId="47805"/>
    <cellStyle name="Commentaire 3 6 9" xfId="7310"/>
    <cellStyle name="Commentaire 3 7" xfId="828"/>
    <cellStyle name="Commentaire 3 7 10" xfId="15250"/>
    <cellStyle name="Commentaire 3 7 11" xfId="23000"/>
    <cellStyle name="Commentaire 3 7 12" xfId="25386"/>
    <cellStyle name="Commentaire 3 7 13" xfId="28335"/>
    <cellStyle name="Commentaire 3 7 14" xfId="30508"/>
    <cellStyle name="Commentaire 3 7 15" xfId="37286"/>
    <cellStyle name="Commentaire 3 7 16" xfId="44022"/>
    <cellStyle name="Commentaire 3 7 17" xfId="47806"/>
    <cellStyle name="Commentaire 3 7 18" xfId="52904"/>
    <cellStyle name="Commentaire 3 7 19" xfId="55514"/>
    <cellStyle name="Commentaire 3 7 2" xfId="1216"/>
    <cellStyle name="Commentaire 3 7 2 10" xfId="30810"/>
    <cellStyle name="Commentaire 3 7 2 11" xfId="37580"/>
    <cellStyle name="Commentaire 3 7 2 12" xfId="44585"/>
    <cellStyle name="Commentaire 3 7 2 13" xfId="47807"/>
    <cellStyle name="Commentaire 3 7 2 14" xfId="53467"/>
    <cellStyle name="Commentaire 3 7 2 15" xfId="56082"/>
    <cellStyle name="Commentaire 3 7 2 2" xfId="3481"/>
    <cellStyle name="Commentaire 3 7 2 2 2" xfId="9738"/>
    <cellStyle name="Commentaire 3 7 2 2 3" xfId="21307"/>
    <cellStyle name="Commentaire 3 7 2 2 4" xfId="33028"/>
    <cellStyle name="Commentaire 3 7 2 2 5" xfId="39769"/>
    <cellStyle name="Commentaire 3 7 2 2 6" xfId="47808"/>
    <cellStyle name="Commentaire 3 7 2 3" xfId="5628"/>
    <cellStyle name="Commentaire 3 7 2 3 2" xfId="11855"/>
    <cellStyle name="Commentaire 3 7 2 3 3" xfId="21913"/>
    <cellStyle name="Commentaire 3 7 2 3 4" xfId="35150"/>
    <cellStyle name="Commentaire 3 7 2 3 5" xfId="41886"/>
    <cellStyle name="Commentaire 3 7 2 3 6" xfId="47809"/>
    <cellStyle name="Commentaire 3 7 2 4" xfId="7549"/>
    <cellStyle name="Commentaire 3 7 2 5" xfId="13951"/>
    <cellStyle name="Commentaire 3 7 2 6" xfId="15813"/>
    <cellStyle name="Commentaire 3 7 2 7" xfId="23567"/>
    <cellStyle name="Commentaire 3 7 2 8" xfId="26025"/>
    <cellStyle name="Commentaire 3 7 2 9" xfId="28898"/>
    <cellStyle name="Commentaire 3 7 3" xfId="1607"/>
    <cellStyle name="Commentaire 3 7 3 10" xfId="29220"/>
    <cellStyle name="Commentaire 3 7 3 11" xfId="31161"/>
    <cellStyle name="Commentaire 3 7 3 12" xfId="37902"/>
    <cellStyle name="Commentaire 3 7 3 13" xfId="44907"/>
    <cellStyle name="Commentaire 3 7 3 14" xfId="47810"/>
    <cellStyle name="Commentaire 3 7 3 15" xfId="53789"/>
    <cellStyle name="Commentaire 3 7 3 16" xfId="56404"/>
    <cellStyle name="Commentaire 3 7 3 2" xfId="3821"/>
    <cellStyle name="Commentaire 3 7 3 2 2" xfId="10060"/>
    <cellStyle name="Commentaire 3 7 3 2 3" xfId="21386"/>
    <cellStyle name="Commentaire 3 7 3 2 4" xfId="33350"/>
    <cellStyle name="Commentaire 3 7 3 2 5" xfId="40091"/>
    <cellStyle name="Commentaire 3 7 3 2 6" xfId="47811"/>
    <cellStyle name="Commentaire 3 7 3 3" xfId="5950"/>
    <cellStyle name="Commentaire 3 7 3 3 2" xfId="12177"/>
    <cellStyle name="Commentaire 3 7 3 3 3" xfId="21992"/>
    <cellStyle name="Commentaire 3 7 3 3 4" xfId="35472"/>
    <cellStyle name="Commentaire 3 7 3 3 5" xfId="42208"/>
    <cellStyle name="Commentaire 3 7 3 3 6" xfId="47812"/>
    <cellStyle name="Commentaire 3 7 3 4" xfId="7871"/>
    <cellStyle name="Commentaire 3 7 3 5" xfId="14273"/>
    <cellStyle name="Commentaire 3 7 3 6" xfId="16135"/>
    <cellStyle name="Commentaire 3 7 3 7" xfId="20708"/>
    <cellStyle name="Commentaire 3 7 3 8" xfId="23889"/>
    <cellStyle name="Commentaire 3 7 3 9" xfId="26347"/>
    <cellStyle name="Commentaire 3 7 4" xfId="1939"/>
    <cellStyle name="Commentaire 3 7 4 10" xfId="31491"/>
    <cellStyle name="Commentaire 3 7 4 11" xfId="38232"/>
    <cellStyle name="Commentaire 3 7 4 12" xfId="45237"/>
    <cellStyle name="Commentaire 3 7 4 13" xfId="47813"/>
    <cellStyle name="Commentaire 3 7 4 14" xfId="54119"/>
    <cellStyle name="Commentaire 3 7 4 15" xfId="56734"/>
    <cellStyle name="Commentaire 3 7 4 2" xfId="4151"/>
    <cellStyle name="Commentaire 3 7 4 2 2" xfId="10390"/>
    <cellStyle name="Commentaire 3 7 4 2 3" xfId="21511"/>
    <cellStyle name="Commentaire 3 7 4 2 4" xfId="33680"/>
    <cellStyle name="Commentaire 3 7 4 2 5" xfId="40421"/>
    <cellStyle name="Commentaire 3 7 4 2 6" xfId="47814"/>
    <cellStyle name="Commentaire 3 7 4 3" xfId="6280"/>
    <cellStyle name="Commentaire 3 7 4 3 2" xfId="12507"/>
    <cellStyle name="Commentaire 3 7 4 3 3" xfId="22117"/>
    <cellStyle name="Commentaire 3 7 4 3 4" xfId="35802"/>
    <cellStyle name="Commentaire 3 7 4 3 5" xfId="42538"/>
    <cellStyle name="Commentaire 3 7 4 3 6" xfId="47815"/>
    <cellStyle name="Commentaire 3 7 4 4" xfId="8201"/>
    <cellStyle name="Commentaire 3 7 4 5" xfId="16465"/>
    <cellStyle name="Commentaire 3 7 4 6" xfId="20833"/>
    <cellStyle name="Commentaire 3 7 4 7" xfId="24219"/>
    <cellStyle name="Commentaire 3 7 4 8" xfId="26677"/>
    <cellStyle name="Commentaire 3 7 4 9" xfId="29550"/>
    <cellStyle name="Commentaire 3 7 5" xfId="2271"/>
    <cellStyle name="Commentaire 3 7 5 10" xfId="29880"/>
    <cellStyle name="Commentaire 3 7 5 11" xfId="31821"/>
    <cellStyle name="Commentaire 3 7 5 12" xfId="38562"/>
    <cellStyle name="Commentaire 3 7 5 13" xfId="45567"/>
    <cellStyle name="Commentaire 3 7 5 14" xfId="47816"/>
    <cellStyle name="Commentaire 3 7 5 15" xfId="54449"/>
    <cellStyle name="Commentaire 3 7 5 16" xfId="57064"/>
    <cellStyle name="Commentaire 3 7 5 2" xfId="4481"/>
    <cellStyle name="Commentaire 3 7 5 2 2" xfId="10720"/>
    <cellStyle name="Commentaire 3 7 5 2 3" xfId="21576"/>
    <cellStyle name="Commentaire 3 7 5 2 4" xfId="34010"/>
    <cellStyle name="Commentaire 3 7 5 2 5" xfId="40751"/>
    <cellStyle name="Commentaire 3 7 5 2 6" xfId="47817"/>
    <cellStyle name="Commentaire 3 7 5 3" xfId="6610"/>
    <cellStyle name="Commentaire 3 7 5 3 2" xfId="12837"/>
    <cellStyle name="Commentaire 3 7 5 3 3" xfId="22182"/>
    <cellStyle name="Commentaire 3 7 5 3 4" xfId="36132"/>
    <cellStyle name="Commentaire 3 7 5 3 5" xfId="42868"/>
    <cellStyle name="Commentaire 3 7 5 3 6" xfId="47818"/>
    <cellStyle name="Commentaire 3 7 5 4" xfId="8531"/>
    <cellStyle name="Commentaire 3 7 5 5" xfId="14643"/>
    <cellStyle name="Commentaire 3 7 5 6" xfId="16795"/>
    <cellStyle name="Commentaire 3 7 5 7" xfId="20898"/>
    <cellStyle name="Commentaire 3 7 5 8" xfId="24549"/>
    <cellStyle name="Commentaire 3 7 5 9" xfId="27007"/>
    <cellStyle name="Commentaire 3 7 6" xfId="3187"/>
    <cellStyle name="Commentaire 3 7 6 10" xfId="32734"/>
    <cellStyle name="Commentaire 3 7 6 11" xfId="39475"/>
    <cellStyle name="Commentaire 3 7 6 12" xfId="44291"/>
    <cellStyle name="Commentaire 3 7 6 13" xfId="47819"/>
    <cellStyle name="Commentaire 3 7 6 14" xfId="53173"/>
    <cellStyle name="Commentaire 3 7 6 15" xfId="55785"/>
    <cellStyle name="Commentaire 3 7 6 2" xfId="5331"/>
    <cellStyle name="Commentaire 3 7 6 2 2" xfId="11561"/>
    <cellStyle name="Commentaire 3 7 6 2 3" xfId="21824"/>
    <cellStyle name="Commentaire 3 7 6 2 4" xfId="34853"/>
    <cellStyle name="Commentaire 3 7 6 2 5" xfId="41592"/>
    <cellStyle name="Commentaire 3 7 6 2 6" xfId="47820"/>
    <cellStyle name="Commentaire 3 7 6 3" xfId="9444"/>
    <cellStyle name="Commentaire 3 7 6 4" xfId="13657"/>
    <cellStyle name="Commentaire 3 7 6 5" xfId="15519"/>
    <cellStyle name="Commentaire 3 7 6 6" xfId="21218"/>
    <cellStyle name="Commentaire 3 7 6 7" xfId="23273"/>
    <cellStyle name="Commentaire 3 7 6 8" xfId="25731"/>
    <cellStyle name="Commentaire 3 7 6 9" xfId="28604"/>
    <cellStyle name="Commentaire 3 7 7" xfId="2842"/>
    <cellStyle name="Commentaire 3 7 7 2" xfId="9099"/>
    <cellStyle name="Commentaire 3 7 7 3" xfId="21070"/>
    <cellStyle name="Commentaire 3 7 7 4" xfId="32389"/>
    <cellStyle name="Commentaire 3 7 7 5" xfId="39130"/>
    <cellStyle name="Commentaire 3 7 7 6" xfId="47821"/>
    <cellStyle name="Commentaire 3 7 8" xfId="5053"/>
    <cellStyle name="Commentaire 3 7 8 2" xfId="11292"/>
    <cellStyle name="Commentaire 3 7 8 3" xfId="21771"/>
    <cellStyle name="Commentaire 3 7 8 4" xfId="34582"/>
    <cellStyle name="Commentaire 3 7 8 5" xfId="41323"/>
    <cellStyle name="Commentaire 3 7 8 6" xfId="47822"/>
    <cellStyle name="Commentaire 3 7 9" xfId="7255"/>
    <cellStyle name="Commentaire 3 8" xfId="894"/>
    <cellStyle name="Commentaire 3 8 10" xfId="15251"/>
    <cellStyle name="Commentaire 3 8 11" xfId="23066"/>
    <cellStyle name="Commentaire 3 8 12" xfId="25452"/>
    <cellStyle name="Commentaire 3 8 13" xfId="28336"/>
    <cellStyle name="Commentaire 3 8 14" xfId="30574"/>
    <cellStyle name="Commentaire 3 8 15" xfId="37352"/>
    <cellStyle name="Commentaire 3 8 16" xfId="44023"/>
    <cellStyle name="Commentaire 3 8 17" xfId="47823"/>
    <cellStyle name="Commentaire 3 8 18" xfId="52905"/>
    <cellStyle name="Commentaire 3 8 19" xfId="55515"/>
    <cellStyle name="Commentaire 3 8 2" xfId="1217"/>
    <cellStyle name="Commentaire 3 8 2 10" xfId="30811"/>
    <cellStyle name="Commentaire 3 8 2 11" xfId="37581"/>
    <cellStyle name="Commentaire 3 8 2 12" xfId="44586"/>
    <cellStyle name="Commentaire 3 8 2 13" xfId="47824"/>
    <cellStyle name="Commentaire 3 8 2 14" xfId="53468"/>
    <cellStyle name="Commentaire 3 8 2 15" xfId="56083"/>
    <cellStyle name="Commentaire 3 8 2 2" xfId="3482"/>
    <cellStyle name="Commentaire 3 8 2 2 2" xfId="9739"/>
    <cellStyle name="Commentaire 3 8 2 2 3" xfId="21308"/>
    <cellStyle name="Commentaire 3 8 2 2 4" xfId="33029"/>
    <cellStyle name="Commentaire 3 8 2 2 5" xfId="39770"/>
    <cellStyle name="Commentaire 3 8 2 2 6" xfId="47825"/>
    <cellStyle name="Commentaire 3 8 2 3" xfId="5629"/>
    <cellStyle name="Commentaire 3 8 2 3 2" xfId="11856"/>
    <cellStyle name="Commentaire 3 8 2 3 3" xfId="21914"/>
    <cellStyle name="Commentaire 3 8 2 3 4" xfId="35151"/>
    <cellStyle name="Commentaire 3 8 2 3 5" xfId="41887"/>
    <cellStyle name="Commentaire 3 8 2 3 6" xfId="47826"/>
    <cellStyle name="Commentaire 3 8 2 4" xfId="7550"/>
    <cellStyle name="Commentaire 3 8 2 5" xfId="13952"/>
    <cellStyle name="Commentaire 3 8 2 6" xfId="15814"/>
    <cellStyle name="Commentaire 3 8 2 7" xfId="23568"/>
    <cellStyle name="Commentaire 3 8 2 8" xfId="26026"/>
    <cellStyle name="Commentaire 3 8 2 9" xfId="28899"/>
    <cellStyle name="Commentaire 3 8 3" xfId="1673"/>
    <cellStyle name="Commentaire 3 8 3 10" xfId="29286"/>
    <cellStyle name="Commentaire 3 8 3 11" xfId="31227"/>
    <cellStyle name="Commentaire 3 8 3 12" xfId="37968"/>
    <cellStyle name="Commentaire 3 8 3 13" xfId="44973"/>
    <cellStyle name="Commentaire 3 8 3 14" xfId="47827"/>
    <cellStyle name="Commentaire 3 8 3 15" xfId="53855"/>
    <cellStyle name="Commentaire 3 8 3 16" xfId="56470"/>
    <cellStyle name="Commentaire 3 8 3 2" xfId="3887"/>
    <cellStyle name="Commentaire 3 8 3 2 2" xfId="10126"/>
    <cellStyle name="Commentaire 3 8 3 2 3" xfId="21407"/>
    <cellStyle name="Commentaire 3 8 3 2 4" xfId="33416"/>
    <cellStyle name="Commentaire 3 8 3 2 5" xfId="40157"/>
    <cellStyle name="Commentaire 3 8 3 2 6" xfId="47828"/>
    <cellStyle name="Commentaire 3 8 3 3" xfId="6016"/>
    <cellStyle name="Commentaire 3 8 3 3 2" xfId="12243"/>
    <cellStyle name="Commentaire 3 8 3 3 3" xfId="22013"/>
    <cellStyle name="Commentaire 3 8 3 3 4" xfId="35538"/>
    <cellStyle name="Commentaire 3 8 3 3 5" xfId="42274"/>
    <cellStyle name="Commentaire 3 8 3 3 6" xfId="47829"/>
    <cellStyle name="Commentaire 3 8 3 4" xfId="7937"/>
    <cellStyle name="Commentaire 3 8 3 5" xfId="14339"/>
    <cellStyle name="Commentaire 3 8 3 6" xfId="16201"/>
    <cellStyle name="Commentaire 3 8 3 7" xfId="20729"/>
    <cellStyle name="Commentaire 3 8 3 8" xfId="23955"/>
    <cellStyle name="Commentaire 3 8 3 9" xfId="26413"/>
    <cellStyle name="Commentaire 3 8 4" xfId="1940"/>
    <cellStyle name="Commentaire 3 8 4 10" xfId="31492"/>
    <cellStyle name="Commentaire 3 8 4 11" xfId="38233"/>
    <cellStyle name="Commentaire 3 8 4 12" xfId="45238"/>
    <cellStyle name="Commentaire 3 8 4 13" xfId="47830"/>
    <cellStyle name="Commentaire 3 8 4 14" xfId="54120"/>
    <cellStyle name="Commentaire 3 8 4 15" xfId="56735"/>
    <cellStyle name="Commentaire 3 8 4 2" xfId="4152"/>
    <cellStyle name="Commentaire 3 8 4 2 2" xfId="10391"/>
    <cellStyle name="Commentaire 3 8 4 2 3" xfId="21512"/>
    <cellStyle name="Commentaire 3 8 4 2 4" xfId="33681"/>
    <cellStyle name="Commentaire 3 8 4 2 5" xfId="40422"/>
    <cellStyle name="Commentaire 3 8 4 2 6" xfId="47831"/>
    <cellStyle name="Commentaire 3 8 4 3" xfId="6281"/>
    <cellStyle name="Commentaire 3 8 4 3 2" xfId="12508"/>
    <cellStyle name="Commentaire 3 8 4 3 3" xfId="22118"/>
    <cellStyle name="Commentaire 3 8 4 3 4" xfId="35803"/>
    <cellStyle name="Commentaire 3 8 4 3 5" xfId="42539"/>
    <cellStyle name="Commentaire 3 8 4 3 6" xfId="47832"/>
    <cellStyle name="Commentaire 3 8 4 4" xfId="8202"/>
    <cellStyle name="Commentaire 3 8 4 5" xfId="16466"/>
    <cellStyle name="Commentaire 3 8 4 6" xfId="20834"/>
    <cellStyle name="Commentaire 3 8 4 7" xfId="24220"/>
    <cellStyle name="Commentaire 3 8 4 8" xfId="26678"/>
    <cellStyle name="Commentaire 3 8 4 9" xfId="29551"/>
    <cellStyle name="Commentaire 3 8 5" xfId="2218"/>
    <cellStyle name="Commentaire 3 8 5 10" xfId="29827"/>
    <cellStyle name="Commentaire 3 8 5 11" xfId="31768"/>
    <cellStyle name="Commentaire 3 8 5 12" xfId="38509"/>
    <cellStyle name="Commentaire 3 8 5 13" xfId="45514"/>
    <cellStyle name="Commentaire 3 8 5 14" xfId="47833"/>
    <cellStyle name="Commentaire 3 8 5 15" xfId="54396"/>
    <cellStyle name="Commentaire 3 8 5 16" xfId="57011"/>
    <cellStyle name="Commentaire 3 8 5 2" xfId="4428"/>
    <cellStyle name="Commentaire 3 8 5 2 2" xfId="10667"/>
    <cellStyle name="Commentaire 3 8 5 2 3" xfId="21558"/>
    <cellStyle name="Commentaire 3 8 5 2 4" xfId="33957"/>
    <cellStyle name="Commentaire 3 8 5 2 5" xfId="40698"/>
    <cellStyle name="Commentaire 3 8 5 2 6" xfId="47834"/>
    <cellStyle name="Commentaire 3 8 5 3" xfId="6557"/>
    <cellStyle name="Commentaire 3 8 5 3 2" xfId="12784"/>
    <cellStyle name="Commentaire 3 8 5 3 3" xfId="22164"/>
    <cellStyle name="Commentaire 3 8 5 3 4" xfId="36079"/>
    <cellStyle name="Commentaire 3 8 5 3 5" xfId="42815"/>
    <cellStyle name="Commentaire 3 8 5 3 6" xfId="47835"/>
    <cellStyle name="Commentaire 3 8 5 4" xfId="8478"/>
    <cellStyle name="Commentaire 3 8 5 5" xfId="14590"/>
    <cellStyle name="Commentaire 3 8 5 6" xfId="16742"/>
    <cellStyle name="Commentaire 3 8 5 7" xfId="20880"/>
    <cellStyle name="Commentaire 3 8 5 8" xfId="24496"/>
    <cellStyle name="Commentaire 3 8 5 9" xfId="26954"/>
    <cellStyle name="Commentaire 3 8 6" xfId="3253"/>
    <cellStyle name="Commentaire 3 8 6 10" xfId="32800"/>
    <cellStyle name="Commentaire 3 8 6 11" xfId="39541"/>
    <cellStyle name="Commentaire 3 8 6 12" xfId="44357"/>
    <cellStyle name="Commentaire 3 8 6 13" xfId="47836"/>
    <cellStyle name="Commentaire 3 8 6 14" xfId="53239"/>
    <cellStyle name="Commentaire 3 8 6 15" xfId="55851"/>
    <cellStyle name="Commentaire 3 8 6 2" xfId="5397"/>
    <cellStyle name="Commentaire 3 8 6 2 2" xfId="11627"/>
    <cellStyle name="Commentaire 3 8 6 2 3" xfId="21845"/>
    <cellStyle name="Commentaire 3 8 6 2 4" xfId="34919"/>
    <cellStyle name="Commentaire 3 8 6 2 5" xfId="41658"/>
    <cellStyle name="Commentaire 3 8 6 2 6" xfId="47837"/>
    <cellStyle name="Commentaire 3 8 6 3" xfId="9510"/>
    <cellStyle name="Commentaire 3 8 6 4" xfId="13723"/>
    <cellStyle name="Commentaire 3 8 6 5" xfId="15585"/>
    <cellStyle name="Commentaire 3 8 6 6" xfId="21239"/>
    <cellStyle name="Commentaire 3 8 6 7" xfId="23339"/>
    <cellStyle name="Commentaire 3 8 6 8" xfId="25797"/>
    <cellStyle name="Commentaire 3 8 6 9" xfId="28670"/>
    <cellStyle name="Commentaire 3 8 7" xfId="2908"/>
    <cellStyle name="Commentaire 3 8 7 2" xfId="9165"/>
    <cellStyle name="Commentaire 3 8 7 3" xfId="21091"/>
    <cellStyle name="Commentaire 3 8 7 4" xfId="32455"/>
    <cellStyle name="Commentaire 3 8 7 5" xfId="39196"/>
    <cellStyle name="Commentaire 3 8 7 6" xfId="47838"/>
    <cellStyle name="Commentaire 3 8 8" xfId="5054"/>
    <cellStyle name="Commentaire 3 8 8 2" xfId="11293"/>
    <cellStyle name="Commentaire 3 8 8 3" xfId="21772"/>
    <cellStyle name="Commentaire 3 8 8 4" xfId="34583"/>
    <cellStyle name="Commentaire 3 8 8 5" xfId="41324"/>
    <cellStyle name="Commentaire 3 8 8 6" xfId="47839"/>
    <cellStyle name="Commentaire 3 8 9" xfId="7321"/>
    <cellStyle name="Commentaire 3 9" xfId="818"/>
    <cellStyle name="Commentaire 3 9 10" xfId="15252"/>
    <cellStyle name="Commentaire 3 9 11" xfId="22990"/>
    <cellStyle name="Commentaire 3 9 12" xfId="25376"/>
    <cellStyle name="Commentaire 3 9 13" xfId="28337"/>
    <cellStyle name="Commentaire 3 9 14" xfId="30498"/>
    <cellStyle name="Commentaire 3 9 15" xfId="37276"/>
    <cellStyle name="Commentaire 3 9 16" xfId="44024"/>
    <cellStyle name="Commentaire 3 9 17" xfId="47840"/>
    <cellStyle name="Commentaire 3 9 18" xfId="52906"/>
    <cellStyle name="Commentaire 3 9 19" xfId="55516"/>
    <cellStyle name="Commentaire 3 9 2" xfId="1218"/>
    <cellStyle name="Commentaire 3 9 2 10" xfId="30812"/>
    <cellStyle name="Commentaire 3 9 2 11" xfId="37582"/>
    <cellStyle name="Commentaire 3 9 2 12" xfId="44587"/>
    <cellStyle name="Commentaire 3 9 2 13" xfId="47841"/>
    <cellStyle name="Commentaire 3 9 2 14" xfId="53469"/>
    <cellStyle name="Commentaire 3 9 2 15" xfId="56084"/>
    <cellStyle name="Commentaire 3 9 2 2" xfId="3483"/>
    <cellStyle name="Commentaire 3 9 2 2 2" xfId="9740"/>
    <cellStyle name="Commentaire 3 9 2 2 3" xfId="21309"/>
    <cellStyle name="Commentaire 3 9 2 2 4" xfId="33030"/>
    <cellStyle name="Commentaire 3 9 2 2 5" xfId="39771"/>
    <cellStyle name="Commentaire 3 9 2 2 6" xfId="47842"/>
    <cellStyle name="Commentaire 3 9 2 3" xfId="5630"/>
    <cellStyle name="Commentaire 3 9 2 3 2" xfId="11857"/>
    <cellStyle name="Commentaire 3 9 2 3 3" xfId="21915"/>
    <cellStyle name="Commentaire 3 9 2 3 4" xfId="35152"/>
    <cellStyle name="Commentaire 3 9 2 3 5" xfId="41888"/>
    <cellStyle name="Commentaire 3 9 2 3 6" xfId="47843"/>
    <cellStyle name="Commentaire 3 9 2 4" xfId="7551"/>
    <cellStyle name="Commentaire 3 9 2 5" xfId="13953"/>
    <cellStyle name="Commentaire 3 9 2 6" xfId="15815"/>
    <cellStyle name="Commentaire 3 9 2 7" xfId="23569"/>
    <cellStyle name="Commentaire 3 9 2 8" xfId="26027"/>
    <cellStyle name="Commentaire 3 9 2 9" xfId="28900"/>
    <cellStyle name="Commentaire 3 9 3" xfId="1597"/>
    <cellStyle name="Commentaire 3 9 3 10" xfId="29210"/>
    <cellStyle name="Commentaire 3 9 3 11" xfId="31151"/>
    <cellStyle name="Commentaire 3 9 3 12" xfId="37892"/>
    <cellStyle name="Commentaire 3 9 3 13" xfId="44897"/>
    <cellStyle name="Commentaire 3 9 3 14" xfId="47844"/>
    <cellStyle name="Commentaire 3 9 3 15" xfId="53779"/>
    <cellStyle name="Commentaire 3 9 3 16" xfId="56394"/>
    <cellStyle name="Commentaire 3 9 3 2" xfId="3811"/>
    <cellStyle name="Commentaire 3 9 3 2 2" xfId="10050"/>
    <cellStyle name="Commentaire 3 9 3 2 3" xfId="21376"/>
    <cellStyle name="Commentaire 3 9 3 2 4" xfId="33340"/>
    <cellStyle name="Commentaire 3 9 3 2 5" xfId="40081"/>
    <cellStyle name="Commentaire 3 9 3 2 6" xfId="47845"/>
    <cellStyle name="Commentaire 3 9 3 3" xfId="5940"/>
    <cellStyle name="Commentaire 3 9 3 3 2" xfId="12167"/>
    <cellStyle name="Commentaire 3 9 3 3 3" xfId="21982"/>
    <cellStyle name="Commentaire 3 9 3 3 4" xfId="35462"/>
    <cellStyle name="Commentaire 3 9 3 3 5" xfId="42198"/>
    <cellStyle name="Commentaire 3 9 3 3 6" xfId="47846"/>
    <cellStyle name="Commentaire 3 9 3 4" xfId="7861"/>
    <cellStyle name="Commentaire 3 9 3 5" xfId="14263"/>
    <cellStyle name="Commentaire 3 9 3 6" xfId="16125"/>
    <cellStyle name="Commentaire 3 9 3 7" xfId="20698"/>
    <cellStyle name="Commentaire 3 9 3 8" xfId="23879"/>
    <cellStyle name="Commentaire 3 9 3 9" xfId="26337"/>
    <cellStyle name="Commentaire 3 9 4" xfId="1941"/>
    <cellStyle name="Commentaire 3 9 4 10" xfId="31493"/>
    <cellStyle name="Commentaire 3 9 4 11" xfId="38234"/>
    <cellStyle name="Commentaire 3 9 4 12" xfId="45239"/>
    <cellStyle name="Commentaire 3 9 4 13" xfId="47847"/>
    <cellStyle name="Commentaire 3 9 4 14" xfId="54121"/>
    <cellStyle name="Commentaire 3 9 4 15" xfId="56736"/>
    <cellStyle name="Commentaire 3 9 4 2" xfId="4153"/>
    <cellStyle name="Commentaire 3 9 4 2 2" xfId="10392"/>
    <cellStyle name="Commentaire 3 9 4 2 3" xfId="21513"/>
    <cellStyle name="Commentaire 3 9 4 2 4" xfId="33682"/>
    <cellStyle name="Commentaire 3 9 4 2 5" xfId="40423"/>
    <cellStyle name="Commentaire 3 9 4 2 6" xfId="47848"/>
    <cellStyle name="Commentaire 3 9 4 3" xfId="6282"/>
    <cellStyle name="Commentaire 3 9 4 3 2" xfId="12509"/>
    <cellStyle name="Commentaire 3 9 4 3 3" xfId="22119"/>
    <cellStyle name="Commentaire 3 9 4 3 4" xfId="35804"/>
    <cellStyle name="Commentaire 3 9 4 3 5" xfId="42540"/>
    <cellStyle name="Commentaire 3 9 4 3 6" xfId="47849"/>
    <cellStyle name="Commentaire 3 9 4 4" xfId="8203"/>
    <cellStyle name="Commentaire 3 9 4 5" xfId="16467"/>
    <cellStyle name="Commentaire 3 9 4 6" xfId="20835"/>
    <cellStyle name="Commentaire 3 9 4 7" xfId="24221"/>
    <cellStyle name="Commentaire 3 9 4 8" xfId="26679"/>
    <cellStyle name="Commentaire 3 9 4 9" xfId="29552"/>
    <cellStyle name="Commentaire 3 9 5" xfId="2281"/>
    <cellStyle name="Commentaire 3 9 5 10" xfId="29890"/>
    <cellStyle name="Commentaire 3 9 5 11" xfId="31831"/>
    <cellStyle name="Commentaire 3 9 5 12" xfId="38572"/>
    <cellStyle name="Commentaire 3 9 5 13" xfId="45577"/>
    <cellStyle name="Commentaire 3 9 5 14" xfId="47850"/>
    <cellStyle name="Commentaire 3 9 5 15" xfId="54459"/>
    <cellStyle name="Commentaire 3 9 5 16" xfId="57074"/>
    <cellStyle name="Commentaire 3 9 5 2" xfId="4491"/>
    <cellStyle name="Commentaire 3 9 5 2 2" xfId="10730"/>
    <cellStyle name="Commentaire 3 9 5 2 3" xfId="21586"/>
    <cellStyle name="Commentaire 3 9 5 2 4" xfId="34020"/>
    <cellStyle name="Commentaire 3 9 5 2 5" xfId="40761"/>
    <cellStyle name="Commentaire 3 9 5 2 6" xfId="47851"/>
    <cellStyle name="Commentaire 3 9 5 3" xfId="6620"/>
    <cellStyle name="Commentaire 3 9 5 3 2" xfId="12847"/>
    <cellStyle name="Commentaire 3 9 5 3 3" xfId="22192"/>
    <cellStyle name="Commentaire 3 9 5 3 4" xfId="36142"/>
    <cellStyle name="Commentaire 3 9 5 3 5" xfId="42878"/>
    <cellStyle name="Commentaire 3 9 5 3 6" xfId="47852"/>
    <cellStyle name="Commentaire 3 9 5 4" xfId="8541"/>
    <cellStyle name="Commentaire 3 9 5 5" xfId="14653"/>
    <cellStyle name="Commentaire 3 9 5 6" xfId="16805"/>
    <cellStyle name="Commentaire 3 9 5 7" xfId="20908"/>
    <cellStyle name="Commentaire 3 9 5 8" xfId="24559"/>
    <cellStyle name="Commentaire 3 9 5 9" xfId="27017"/>
    <cellStyle name="Commentaire 3 9 6" xfId="3177"/>
    <cellStyle name="Commentaire 3 9 6 10" xfId="32724"/>
    <cellStyle name="Commentaire 3 9 6 11" xfId="39465"/>
    <cellStyle name="Commentaire 3 9 6 12" xfId="44281"/>
    <cellStyle name="Commentaire 3 9 6 13" xfId="47853"/>
    <cellStyle name="Commentaire 3 9 6 14" xfId="53163"/>
    <cellStyle name="Commentaire 3 9 6 15" xfId="55775"/>
    <cellStyle name="Commentaire 3 9 6 2" xfId="5321"/>
    <cellStyle name="Commentaire 3 9 6 2 2" xfId="11551"/>
    <cellStyle name="Commentaire 3 9 6 2 3" xfId="21814"/>
    <cellStyle name="Commentaire 3 9 6 2 4" xfId="34843"/>
    <cellStyle name="Commentaire 3 9 6 2 5" xfId="41582"/>
    <cellStyle name="Commentaire 3 9 6 2 6" xfId="47854"/>
    <cellStyle name="Commentaire 3 9 6 3" xfId="9434"/>
    <cellStyle name="Commentaire 3 9 6 4" xfId="13647"/>
    <cellStyle name="Commentaire 3 9 6 5" xfId="15509"/>
    <cellStyle name="Commentaire 3 9 6 6" xfId="21208"/>
    <cellStyle name="Commentaire 3 9 6 7" xfId="23263"/>
    <cellStyle name="Commentaire 3 9 6 8" xfId="25721"/>
    <cellStyle name="Commentaire 3 9 6 9" xfId="28594"/>
    <cellStyle name="Commentaire 3 9 7" xfId="2832"/>
    <cellStyle name="Commentaire 3 9 7 2" xfId="9089"/>
    <cellStyle name="Commentaire 3 9 7 3" xfId="21060"/>
    <cellStyle name="Commentaire 3 9 7 4" xfId="32379"/>
    <cellStyle name="Commentaire 3 9 7 5" xfId="39120"/>
    <cellStyle name="Commentaire 3 9 7 6" xfId="47855"/>
    <cellStyle name="Commentaire 3 9 8" xfId="5055"/>
    <cellStyle name="Commentaire 3 9 8 2" xfId="11294"/>
    <cellStyle name="Commentaire 3 9 8 3" xfId="21773"/>
    <cellStyle name="Commentaire 3 9 8 4" xfId="34584"/>
    <cellStyle name="Commentaire 3 9 8 5" xfId="41325"/>
    <cellStyle name="Commentaire 3 9 8 6" xfId="47856"/>
    <cellStyle name="Commentaire 3 9 9" xfId="7245"/>
    <cellStyle name="Commentaire 30" xfId="37178"/>
    <cellStyle name="Commentaire 31" xfId="43905"/>
    <cellStyle name="Commentaire 32" xfId="47179"/>
    <cellStyle name="Commentaire 33" xfId="52787"/>
    <cellStyle name="Commentaire 34" xfId="55397"/>
    <cellStyle name="Commentaire 4" xfId="862"/>
    <cellStyle name="Commentaire 4 10" xfId="15253"/>
    <cellStyle name="Commentaire 4 11" xfId="23034"/>
    <cellStyle name="Commentaire 4 12" xfId="25420"/>
    <cellStyle name="Commentaire 4 13" xfId="28338"/>
    <cellStyle name="Commentaire 4 14" xfId="30542"/>
    <cellStyle name="Commentaire 4 15" xfId="37320"/>
    <cellStyle name="Commentaire 4 16" xfId="44025"/>
    <cellStyle name="Commentaire 4 17" xfId="47857"/>
    <cellStyle name="Commentaire 4 18" xfId="52907"/>
    <cellStyle name="Commentaire 4 19" xfId="55517"/>
    <cellStyle name="Commentaire 4 2" xfId="1219"/>
    <cellStyle name="Commentaire 4 2 10" xfId="30813"/>
    <cellStyle name="Commentaire 4 2 11" xfId="37583"/>
    <cellStyle name="Commentaire 4 2 12" xfId="44588"/>
    <cellStyle name="Commentaire 4 2 13" xfId="47858"/>
    <cellStyle name="Commentaire 4 2 14" xfId="53470"/>
    <cellStyle name="Commentaire 4 2 15" xfId="56085"/>
    <cellStyle name="Commentaire 4 2 2" xfId="3484"/>
    <cellStyle name="Commentaire 4 2 2 2" xfId="9741"/>
    <cellStyle name="Commentaire 4 2 2 3" xfId="21310"/>
    <cellStyle name="Commentaire 4 2 2 4" xfId="33031"/>
    <cellStyle name="Commentaire 4 2 2 5" xfId="39772"/>
    <cellStyle name="Commentaire 4 2 2 6" xfId="47859"/>
    <cellStyle name="Commentaire 4 2 3" xfId="5631"/>
    <cellStyle name="Commentaire 4 2 3 2" xfId="11858"/>
    <cellStyle name="Commentaire 4 2 3 3" xfId="21916"/>
    <cellStyle name="Commentaire 4 2 3 4" xfId="35153"/>
    <cellStyle name="Commentaire 4 2 3 5" xfId="41889"/>
    <cellStyle name="Commentaire 4 2 3 6" xfId="47860"/>
    <cellStyle name="Commentaire 4 2 4" xfId="7552"/>
    <cellStyle name="Commentaire 4 2 5" xfId="13954"/>
    <cellStyle name="Commentaire 4 2 6" xfId="15816"/>
    <cellStyle name="Commentaire 4 2 7" xfId="23570"/>
    <cellStyle name="Commentaire 4 2 8" xfId="26028"/>
    <cellStyle name="Commentaire 4 2 9" xfId="28901"/>
    <cellStyle name="Commentaire 4 3" xfId="1641"/>
    <cellStyle name="Commentaire 4 3 10" xfId="29254"/>
    <cellStyle name="Commentaire 4 3 11" xfId="31195"/>
    <cellStyle name="Commentaire 4 3 12" xfId="37936"/>
    <cellStyle name="Commentaire 4 3 13" xfId="44941"/>
    <cellStyle name="Commentaire 4 3 14" xfId="47861"/>
    <cellStyle name="Commentaire 4 3 15" xfId="53823"/>
    <cellStyle name="Commentaire 4 3 16" xfId="56438"/>
    <cellStyle name="Commentaire 4 3 2" xfId="3855"/>
    <cellStyle name="Commentaire 4 3 2 2" xfId="10094"/>
    <cellStyle name="Commentaire 4 3 2 3" xfId="21394"/>
    <cellStyle name="Commentaire 4 3 2 4" xfId="33384"/>
    <cellStyle name="Commentaire 4 3 2 5" xfId="40125"/>
    <cellStyle name="Commentaire 4 3 2 6" xfId="47862"/>
    <cellStyle name="Commentaire 4 3 3" xfId="5984"/>
    <cellStyle name="Commentaire 4 3 3 2" xfId="12211"/>
    <cellStyle name="Commentaire 4 3 3 3" xfId="22000"/>
    <cellStyle name="Commentaire 4 3 3 4" xfId="35506"/>
    <cellStyle name="Commentaire 4 3 3 5" xfId="42242"/>
    <cellStyle name="Commentaire 4 3 3 6" xfId="47863"/>
    <cellStyle name="Commentaire 4 3 4" xfId="7905"/>
    <cellStyle name="Commentaire 4 3 5" xfId="14307"/>
    <cellStyle name="Commentaire 4 3 6" xfId="16169"/>
    <cellStyle name="Commentaire 4 3 7" xfId="20716"/>
    <cellStyle name="Commentaire 4 3 8" xfId="23923"/>
    <cellStyle name="Commentaire 4 3 9" xfId="26381"/>
    <cellStyle name="Commentaire 4 4" xfId="1942"/>
    <cellStyle name="Commentaire 4 4 10" xfId="31494"/>
    <cellStyle name="Commentaire 4 4 11" xfId="38235"/>
    <cellStyle name="Commentaire 4 4 12" xfId="45240"/>
    <cellStyle name="Commentaire 4 4 13" xfId="47864"/>
    <cellStyle name="Commentaire 4 4 14" xfId="54122"/>
    <cellStyle name="Commentaire 4 4 15" xfId="56737"/>
    <cellStyle name="Commentaire 4 4 2" xfId="4154"/>
    <cellStyle name="Commentaire 4 4 2 2" xfId="10393"/>
    <cellStyle name="Commentaire 4 4 2 3" xfId="21514"/>
    <cellStyle name="Commentaire 4 4 2 4" xfId="33683"/>
    <cellStyle name="Commentaire 4 4 2 5" xfId="40424"/>
    <cellStyle name="Commentaire 4 4 2 6" xfId="47865"/>
    <cellStyle name="Commentaire 4 4 3" xfId="6283"/>
    <cellStyle name="Commentaire 4 4 3 2" xfId="12510"/>
    <cellStyle name="Commentaire 4 4 3 3" xfId="22120"/>
    <cellStyle name="Commentaire 4 4 3 4" xfId="35805"/>
    <cellStyle name="Commentaire 4 4 3 5" xfId="42541"/>
    <cellStyle name="Commentaire 4 4 3 6" xfId="47866"/>
    <cellStyle name="Commentaire 4 4 4" xfId="8204"/>
    <cellStyle name="Commentaire 4 4 5" xfId="16468"/>
    <cellStyle name="Commentaire 4 4 6" xfId="20836"/>
    <cellStyle name="Commentaire 4 4 7" xfId="24222"/>
    <cellStyle name="Commentaire 4 4 8" xfId="26680"/>
    <cellStyle name="Commentaire 4 4 9" xfId="29553"/>
    <cellStyle name="Commentaire 4 5" xfId="2238"/>
    <cellStyle name="Commentaire 4 5 10" xfId="29847"/>
    <cellStyle name="Commentaire 4 5 11" xfId="31788"/>
    <cellStyle name="Commentaire 4 5 12" xfId="38529"/>
    <cellStyle name="Commentaire 4 5 13" xfId="45534"/>
    <cellStyle name="Commentaire 4 5 14" xfId="47867"/>
    <cellStyle name="Commentaire 4 5 15" xfId="54416"/>
    <cellStyle name="Commentaire 4 5 16" xfId="57031"/>
    <cellStyle name="Commentaire 4 5 2" xfId="4448"/>
    <cellStyle name="Commentaire 4 5 2 2" xfId="10687"/>
    <cellStyle name="Commentaire 4 5 2 3" xfId="21568"/>
    <cellStyle name="Commentaire 4 5 2 4" xfId="33977"/>
    <cellStyle name="Commentaire 4 5 2 5" xfId="40718"/>
    <cellStyle name="Commentaire 4 5 2 6" xfId="47868"/>
    <cellStyle name="Commentaire 4 5 3" xfId="6577"/>
    <cellStyle name="Commentaire 4 5 3 2" xfId="12804"/>
    <cellStyle name="Commentaire 4 5 3 3" xfId="22174"/>
    <cellStyle name="Commentaire 4 5 3 4" xfId="36099"/>
    <cellStyle name="Commentaire 4 5 3 5" xfId="42835"/>
    <cellStyle name="Commentaire 4 5 3 6" xfId="47869"/>
    <cellStyle name="Commentaire 4 5 4" xfId="8498"/>
    <cellStyle name="Commentaire 4 5 5" xfId="14610"/>
    <cellStyle name="Commentaire 4 5 6" xfId="16762"/>
    <cellStyle name="Commentaire 4 5 7" xfId="20890"/>
    <cellStyle name="Commentaire 4 5 8" xfId="24516"/>
    <cellStyle name="Commentaire 4 5 9" xfId="26974"/>
    <cellStyle name="Commentaire 4 6" xfId="3221"/>
    <cellStyle name="Commentaire 4 6 10" xfId="32768"/>
    <cellStyle name="Commentaire 4 6 11" xfId="39509"/>
    <cellStyle name="Commentaire 4 6 12" xfId="44325"/>
    <cellStyle name="Commentaire 4 6 13" xfId="47870"/>
    <cellStyle name="Commentaire 4 6 14" xfId="53207"/>
    <cellStyle name="Commentaire 4 6 15" xfId="55819"/>
    <cellStyle name="Commentaire 4 6 2" xfId="5365"/>
    <cellStyle name="Commentaire 4 6 2 2" xfId="11595"/>
    <cellStyle name="Commentaire 4 6 2 3" xfId="21832"/>
    <cellStyle name="Commentaire 4 6 2 4" xfId="34887"/>
    <cellStyle name="Commentaire 4 6 2 5" xfId="41626"/>
    <cellStyle name="Commentaire 4 6 2 6" xfId="47871"/>
    <cellStyle name="Commentaire 4 6 3" xfId="9478"/>
    <cellStyle name="Commentaire 4 6 4" xfId="13691"/>
    <cellStyle name="Commentaire 4 6 5" xfId="15553"/>
    <cellStyle name="Commentaire 4 6 6" xfId="21226"/>
    <cellStyle name="Commentaire 4 6 7" xfId="23307"/>
    <cellStyle name="Commentaire 4 6 8" xfId="25765"/>
    <cellStyle name="Commentaire 4 6 9" xfId="28638"/>
    <cellStyle name="Commentaire 4 7" xfId="2876"/>
    <cellStyle name="Commentaire 4 7 2" xfId="9133"/>
    <cellStyle name="Commentaire 4 7 3" xfId="21078"/>
    <cellStyle name="Commentaire 4 7 4" xfId="32423"/>
    <cellStyle name="Commentaire 4 7 5" xfId="39164"/>
    <cellStyle name="Commentaire 4 7 6" xfId="47872"/>
    <cellStyle name="Commentaire 4 8" xfId="5056"/>
    <cellStyle name="Commentaire 4 8 2" xfId="11295"/>
    <cellStyle name="Commentaire 4 8 3" xfId="21774"/>
    <cellStyle name="Commentaire 4 8 4" xfId="34585"/>
    <cellStyle name="Commentaire 4 8 5" xfId="41326"/>
    <cellStyle name="Commentaire 4 8 6" xfId="47873"/>
    <cellStyle name="Commentaire 4 9" xfId="7289"/>
    <cellStyle name="Commentaire 5" xfId="826"/>
    <cellStyle name="Commentaire 5 10" xfId="15254"/>
    <cellStyle name="Commentaire 5 11" xfId="22998"/>
    <cellStyle name="Commentaire 5 12" xfId="25384"/>
    <cellStyle name="Commentaire 5 13" xfId="28339"/>
    <cellStyle name="Commentaire 5 14" xfId="30506"/>
    <cellStyle name="Commentaire 5 15" xfId="37284"/>
    <cellStyle name="Commentaire 5 16" xfId="44026"/>
    <cellStyle name="Commentaire 5 17" xfId="47874"/>
    <cellStyle name="Commentaire 5 18" xfId="52908"/>
    <cellStyle name="Commentaire 5 19" xfId="55518"/>
    <cellStyle name="Commentaire 5 2" xfId="1220"/>
    <cellStyle name="Commentaire 5 2 10" xfId="30814"/>
    <cellStyle name="Commentaire 5 2 11" xfId="37584"/>
    <cellStyle name="Commentaire 5 2 12" xfId="44589"/>
    <cellStyle name="Commentaire 5 2 13" xfId="47875"/>
    <cellStyle name="Commentaire 5 2 14" xfId="53471"/>
    <cellStyle name="Commentaire 5 2 15" xfId="56086"/>
    <cellStyle name="Commentaire 5 2 2" xfId="3485"/>
    <cellStyle name="Commentaire 5 2 2 2" xfId="9742"/>
    <cellStyle name="Commentaire 5 2 2 3" xfId="21311"/>
    <cellStyle name="Commentaire 5 2 2 4" xfId="33032"/>
    <cellStyle name="Commentaire 5 2 2 5" xfId="39773"/>
    <cellStyle name="Commentaire 5 2 2 6" xfId="47876"/>
    <cellStyle name="Commentaire 5 2 3" xfId="5632"/>
    <cellStyle name="Commentaire 5 2 3 2" xfId="11859"/>
    <cellStyle name="Commentaire 5 2 3 3" xfId="21917"/>
    <cellStyle name="Commentaire 5 2 3 4" xfId="35154"/>
    <cellStyle name="Commentaire 5 2 3 5" xfId="41890"/>
    <cellStyle name="Commentaire 5 2 3 6" xfId="47877"/>
    <cellStyle name="Commentaire 5 2 4" xfId="7553"/>
    <cellStyle name="Commentaire 5 2 5" xfId="13955"/>
    <cellStyle name="Commentaire 5 2 6" xfId="15817"/>
    <cellStyle name="Commentaire 5 2 7" xfId="23571"/>
    <cellStyle name="Commentaire 5 2 8" xfId="26029"/>
    <cellStyle name="Commentaire 5 2 9" xfId="28902"/>
    <cellStyle name="Commentaire 5 3" xfId="1605"/>
    <cellStyle name="Commentaire 5 3 10" xfId="29218"/>
    <cellStyle name="Commentaire 5 3 11" xfId="31159"/>
    <cellStyle name="Commentaire 5 3 12" xfId="37900"/>
    <cellStyle name="Commentaire 5 3 13" xfId="44905"/>
    <cellStyle name="Commentaire 5 3 14" xfId="47878"/>
    <cellStyle name="Commentaire 5 3 15" xfId="53787"/>
    <cellStyle name="Commentaire 5 3 16" xfId="56402"/>
    <cellStyle name="Commentaire 5 3 2" xfId="3819"/>
    <cellStyle name="Commentaire 5 3 2 2" xfId="10058"/>
    <cellStyle name="Commentaire 5 3 2 3" xfId="21384"/>
    <cellStyle name="Commentaire 5 3 2 4" xfId="33348"/>
    <cellStyle name="Commentaire 5 3 2 5" xfId="40089"/>
    <cellStyle name="Commentaire 5 3 2 6" xfId="47879"/>
    <cellStyle name="Commentaire 5 3 3" xfId="5948"/>
    <cellStyle name="Commentaire 5 3 3 2" xfId="12175"/>
    <cellStyle name="Commentaire 5 3 3 3" xfId="21990"/>
    <cellStyle name="Commentaire 5 3 3 4" xfId="35470"/>
    <cellStyle name="Commentaire 5 3 3 5" xfId="42206"/>
    <cellStyle name="Commentaire 5 3 3 6" xfId="47880"/>
    <cellStyle name="Commentaire 5 3 4" xfId="7869"/>
    <cellStyle name="Commentaire 5 3 5" xfId="14271"/>
    <cellStyle name="Commentaire 5 3 6" xfId="16133"/>
    <cellStyle name="Commentaire 5 3 7" xfId="20706"/>
    <cellStyle name="Commentaire 5 3 8" xfId="23887"/>
    <cellStyle name="Commentaire 5 3 9" xfId="26345"/>
    <cellStyle name="Commentaire 5 4" xfId="1943"/>
    <cellStyle name="Commentaire 5 4 10" xfId="31495"/>
    <cellStyle name="Commentaire 5 4 11" xfId="38236"/>
    <cellStyle name="Commentaire 5 4 12" xfId="45241"/>
    <cellStyle name="Commentaire 5 4 13" xfId="47881"/>
    <cellStyle name="Commentaire 5 4 14" xfId="54123"/>
    <cellStyle name="Commentaire 5 4 15" xfId="56738"/>
    <cellStyle name="Commentaire 5 4 2" xfId="4155"/>
    <cellStyle name="Commentaire 5 4 2 2" xfId="10394"/>
    <cellStyle name="Commentaire 5 4 2 3" xfId="21515"/>
    <cellStyle name="Commentaire 5 4 2 4" xfId="33684"/>
    <cellStyle name="Commentaire 5 4 2 5" xfId="40425"/>
    <cellStyle name="Commentaire 5 4 2 6" xfId="47882"/>
    <cellStyle name="Commentaire 5 4 3" xfId="6284"/>
    <cellStyle name="Commentaire 5 4 3 2" xfId="12511"/>
    <cellStyle name="Commentaire 5 4 3 3" xfId="22121"/>
    <cellStyle name="Commentaire 5 4 3 4" xfId="35806"/>
    <cellStyle name="Commentaire 5 4 3 5" xfId="42542"/>
    <cellStyle name="Commentaire 5 4 3 6" xfId="47883"/>
    <cellStyle name="Commentaire 5 4 4" xfId="8205"/>
    <cellStyle name="Commentaire 5 4 5" xfId="16469"/>
    <cellStyle name="Commentaire 5 4 6" xfId="20837"/>
    <cellStyle name="Commentaire 5 4 7" xfId="24223"/>
    <cellStyle name="Commentaire 5 4 8" xfId="26681"/>
    <cellStyle name="Commentaire 5 4 9" xfId="29554"/>
    <cellStyle name="Commentaire 5 5" xfId="2273"/>
    <cellStyle name="Commentaire 5 5 10" xfId="29882"/>
    <cellStyle name="Commentaire 5 5 11" xfId="31823"/>
    <cellStyle name="Commentaire 5 5 12" xfId="38564"/>
    <cellStyle name="Commentaire 5 5 13" xfId="45569"/>
    <cellStyle name="Commentaire 5 5 14" xfId="47884"/>
    <cellStyle name="Commentaire 5 5 15" xfId="54451"/>
    <cellStyle name="Commentaire 5 5 16" xfId="57066"/>
    <cellStyle name="Commentaire 5 5 2" xfId="4483"/>
    <cellStyle name="Commentaire 5 5 2 2" xfId="10722"/>
    <cellStyle name="Commentaire 5 5 2 3" xfId="21578"/>
    <cellStyle name="Commentaire 5 5 2 4" xfId="34012"/>
    <cellStyle name="Commentaire 5 5 2 5" xfId="40753"/>
    <cellStyle name="Commentaire 5 5 2 6" xfId="47885"/>
    <cellStyle name="Commentaire 5 5 3" xfId="6612"/>
    <cellStyle name="Commentaire 5 5 3 2" xfId="12839"/>
    <cellStyle name="Commentaire 5 5 3 3" xfId="22184"/>
    <cellStyle name="Commentaire 5 5 3 4" xfId="36134"/>
    <cellStyle name="Commentaire 5 5 3 5" xfId="42870"/>
    <cellStyle name="Commentaire 5 5 3 6" xfId="47886"/>
    <cellStyle name="Commentaire 5 5 4" xfId="8533"/>
    <cellStyle name="Commentaire 5 5 5" xfId="14645"/>
    <cellStyle name="Commentaire 5 5 6" xfId="16797"/>
    <cellStyle name="Commentaire 5 5 7" xfId="20900"/>
    <cellStyle name="Commentaire 5 5 8" xfId="24551"/>
    <cellStyle name="Commentaire 5 5 9" xfId="27009"/>
    <cellStyle name="Commentaire 5 6" xfId="3185"/>
    <cellStyle name="Commentaire 5 6 10" xfId="32732"/>
    <cellStyle name="Commentaire 5 6 11" xfId="39473"/>
    <cellStyle name="Commentaire 5 6 12" xfId="44289"/>
    <cellStyle name="Commentaire 5 6 13" xfId="47887"/>
    <cellStyle name="Commentaire 5 6 14" xfId="53171"/>
    <cellStyle name="Commentaire 5 6 15" xfId="55783"/>
    <cellStyle name="Commentaire 5 6 2" xfId="5329"/>
    <cellStyle name="Commentaire 5 6 2 2" xfId="11559"/>
    <cellStyle name="Commentaire 5 6 2 3" xfId="21822"/>
    <cellStyle name="Commentaire 5 6 2 4" xfId="34851"/>
    <cellStyle name="Commentaire 5 6 2 5" xfId="41590"/>
    <cellStyle name="Commentaire 5 6 2 6" xfId="47888"/>
    <cellStyle name="Commentaire 5 6 3" xfId="9442"/>
    <cellStyle name="Commentaire 5 6 4" xfId="13655"/>
    <cellStyle name="Commentaire 5 6 5" xfId="15517"/>
    <cellStyle name="Commentaire 5 6 6" xfId="21216"/>
    <cellStyle name="Commentaire 5 6 7" xfId="23271"/>
    <cellStyle name="Commentaire 5 6 8" xfId="25729"/>
    <cellStyle name="Commentaire 5 6 9" xfId="28602"/>
    <cellStyle name="Commentaire 5 7" xfId="2840"/>
    <cellStyle name="Commentaire 5 7 2" xfId="9097"/>
    <cellStyle name="Commentaire 5 7 3" xfId="21068"/>
    <cellStyle name="Commentaire 5 7 4" xfId="32387"/>
    <cellStyle name="Commentaire 5 7 5" xfId="39128"/>
    <cellStyle name="Commentaire 5 7 6" xfId="47889"/>
    <cellStyle name="Commentaire 5 8" xfId="5057"/>
    <cellStyle name="Commentaire 5 8 2" xfId="11296"/>
    <cellStyle name="Commentaire 5 8 3" xfId="21775"/>
    <cellStyle name="Commentaire 5 8 4" xfId="34586"/>
    <cellStyle name="Commentaire 5 8 5" xfId="41327"/>
    <cellStyle name="Commentaire 5 8 6" xfId="47890"/>
    <cellStyle name="Commentaire 5 9" xfId="7253"/>
    <cellStyle name="Commentaire 6" xfId="855"/>
    <cellStyle name="Commentaire 6 10" xfId="15255"/>
    <cellStyle name="Commentaire 6 11" xfId="23027"/>
    <cellStyle name="Commentaire 6 12" xfId="25413"/>
    <cellStyle name="Commentaire 6 13" xfId="28340"/>
    <cellStyle name="Commentaire 6 14" xfId="30535"/>
    <cellStyle name="Commentaire 6 15" xfId="37313"/>
    <cellStyle name="Commentaire 6 16" xfId="44027"/>
    <cellStyle name="Commentaire 6 17" xfId="47891"/>
    <cellStyle name="Commentaire 6 18" xfId="52909"/>
    <cellStyle name="Commentaire 6 19" xfId="55519"/>
    <cellStyle name="Commentaire 6 2" xfId="1221"/>
    <cellStyle name="Commentaire 6 2 10" xfId="30815"/>
    <cellStyle name="Commentaire 6 2 11" xfId="37585"/>
    <cellStyle name="Commentaire 6 2 12" xfId="44590"/>
    <cellStyle name="Commentaire 6 2 13" xfId="47892"/>
    <cellStyle name="Commentaire 6 2 14" xfId="53472"/>
    <cellStyle name="Commentaire 6 2 15" xfId="56087"/>
    <cellStyle name="Commentaire 6 2 2" xfId="3486"/>
    <cellStyle name="Commentaire 6 2 2 2" xfId="9743"/>
    <cellStyle name="Commentaire 6 2 2 3" xfId="21312"/>
    <cellStyle name="Commentaire 6 2 2 4" xfId="33033"/>
    <cellStyle name="Commentaire 6 2 2 5" xfId="39774"/>
    <cellStyle name="Commentaire 6 2 2 6" xfId="47893"/>
    <cellStyle name="Commentaire 6 2 3" xfId="5633"/>
    <cellStyle name="Commentaire 6 2 3 2" xfId="11860"/>
    <cellStyle name="Commentaire 6 2 3 3" xfId="21918"/>
    <cellStyle name="Commentaire 6 2 3 4" xfId="35155"/>
    <cellStyle name="Commentaire 6 2 3 5" xfId="41891"/>
    <cellStyle name="Commentaire 6 2 3 6" xfId="47894"/>
    <cellStyle name="Commentaire 6 2 4" xfId="7554"/>
    <cellStyle name="Commentaire 6 2 5" xfId="13956"/>
    <cellStyle name="Commentaire 6 2 6" xfId="15818"/>
    <cellStyle name="Commentaire 6 2 7" xfId="23572"/>
    <cellStyle name="Commentaire 6 2 8" xfId="26030"/>
    <cellStyle name="Commentaire 6 2 9" xfId="28903"/>
    <cellStyle name="Commentaire 6 3" xfId="1634"/>
    <cellStyle name="Commentaire 6 3 10" xfId="29247"/>
    <cellStyle name="Commentaire 6 3 11" xfId="31188"/>
    <cellStyle name="Commentaire 6 3 12" xfId="37929"/>
    <cellStyle name="Commentaire 6 3 13" xfId="44934"/>
    <cellStyle name="Commentaire 6 3 14" xfId="47895"/>
    <cellStyle name="Commentaire 6 3 15" xfId="53816"/>
    <cellStyle name="Commentaire 6 3 16" xfId="56431"/>
    <cellStyle name="Commentaire 6 3 2" xfId="3848"/>
    <cellStyle name="Commentaire 6 3 2 2" xfId="10087"/>
    <cellStyle name="Commentaire 6 3 2 3" xfId="21393"/>
    <cellStyle name="Commentaire 6 3 2 4" xfId="33377"/>
    <cellStyle name="Commentaire 6 3 2 5" xfId="40118"/>
    <cellStyle name="Commentaire 6 3 2 6" xfId="47896"/>
    <cellStyle name="Commentaire 6 3 3" xfId="5977"/>
    <cellStyle name="Commentaire 6 3 3 2" xfId="12204"/>
    <cellStyle name="Commentaire 6 3 3 3" xfId="21999"/>
    <cellStyle name="Commentaire 6 3 3 4" xfId="35499"/>
    <cellStyle name="Commentaire 6 3 3 5" xfId="42235"/>
    <cellStyle name="Commentaire 6 3 3 6" xfId="47897"/>
    <cellStyle name="Commentaire 6 3 4" xfId="7898"/>
    <cellStyle name="Commentaire 6 3 5" xfId="14300"/>
    <cellStyle name="Commentaire 6 3 6" xfId="16162"/>
    <cellStyle name="Commentaire 6 3 7" xfId="20715"/>
    <cellStyle name="Commentaire 6 3 8" xfId="23916"/>
    <cellStyle name="Commentaire 6 3 9" xfId="26374"/>
    <cellStyle name="Commentaire 6 4" xfId="1944"/>
    <cellStyle name="Commentaire 6 4 10" xfId="31496"/>
    <cellStyle name="Commentaire 6 4 11" xfId="38237"/>
    <cellStyle name="Commentaire 6 4 12" xfId="45242"/>
    <cellStyle name="Commentaire 6 4 13" xfId="47898"/>
    <cellStyle name="Commentaire 6 4 14" xfId="54124"/>
    <cellStyle name="Commentaire 6 4 15" xfId="56739"/>
    <cellStyle name="Commentaire 6 4 2" xfId="4156"/>
    <cellStyle name="Commentaire 6 4 2 2" xfId="10395"/>
    <cellStyle name="Commentaire 6 4 2 3" xfId="21516"/>
    <cellStyle name="Commentaire 6 4 2 4" xfId="33685"/>
    <cellStyle name="Commentaire 6 4 2 5" xfId="40426"/>
    <cellStyle name="Commentaire 6 4 2 6" xfId="47899"/>
    <cellStyle name="Commentaire 6 4 3" xfId="6285"/>
    <cellStyle name="Commentaire 6 4 3 2" xfId="12512"/>
    <cellStyle name="Commentaire 6 4 3 3" xfId="22122"/>
    <cellStyle name="Commentaire 6 4 3 4" xfId="35807"/>
    <cellStyle name="Commentaire 6 4 3 5" xfId="42543"/>
    <cellStyle name="Commentaire 6 4 3 6" xfId="47900"/>
    <cellStyle name="Commentaire 6 4 4" xfId="8206"/>
    <cellStyle name="Commentaire 6 4 5" xfId="16470"/>
    <cellStyle name="Commentaire 6 4 6" xfId="20838"/>
    <cellStyle name="Commentaire 6 4 7" xfId="24224"/>
    <cellStyle name="Commentaire 6 4 8" xfId="26682"/>
    <cellStyle name="Commentaire 6 4 9" xfId="29555"/>
    <cellStyle name="Commentaire 6 5" xfId="2245"/>
    <cellStyle name="Commentaire 6 5 10" xfId="29854"/>
    <cellStyle name="Commentaire 6 5 11" xfId="31795"/>
    <cellStyle name="Commentaire 6 5 12" xfId="38536"/>
    <cellStyle name="Commentaire 6 5 13" xfId="45541"/>
    <cellStyle name="Commentaire 6 5 14" xfId="47901"/>
    <cellStyle name="Commentaire 6 5 15" xfId="54423"/>
    <cellStyle name="Commentaire 6 5 16" xfId="57038"/>
    <cellStyle name="Commentaire 6 5 2" xfId="4455"/>
    <cellStyle name="Commentaire 6 5 2 2" xfId="10694"/>
    <cellStyle name="Commentaire 6 5 2 3" xfId="21569"/>
    <cellStyle name="Commentaire 6 5 2 4" xfId="33984"/>
    <cellStyle name="Commentaire 6 5 2 5" xfId="40725"/>
    <cellStyle name="Commentaire 6 5 2 6" xfId="47902"/>
    <cellStyle name="Commentaire 6 5 3" xfId="6584"/>
    <cellStyle name="Commentaire 6 5 3 2" xfId="12811"/>
    <cellStyle name="Commentaire 6 5 3 3" xfId="22175"/>
    <cellStyle name="Commentaire 6 5 3 4" xfId="36106"/>
    <cellStyle name="Commentaire 6 5 3 5" xfId="42842"/>
    <cellStyle name="Commentaire 6 5 3 6" xfId="47903"/>
    <cellStyle name="Commentaire 6 5 4" xfId="8505"/>
    <cellStyle name="Commentaire 6 5 5" xfId="14617"/>
    <cellStyle name="Commentaire 6 5 6" xfId="16769"/>
    <cellStyle name="Commentaire 6 5 7" xfId="20891"/>
    <cellStyle name="Commentaire 6 5 8" xfId="24523"/>
    <cellStyle name="Commentaire 6 5 9" xfId="26981"/>
    <cellStyle name="Commentaire 6 6" xfId="3214"/>
    <cellStyle name="Commentaire 6 6 10" xfId="32761"/>
    <cellStyle name="Commentaire 6 6 11" xfId="39502"/>
    <cellStyle name="Commentaire 6 6 12" xfId="44318"/>
    <cellStyle name="Commentaire 6 6 13" xfId="47904"/>
    <cellStyle name="Commentaire 6 6 14" xfId="53200"/>
    <cellStyle name="Commentaire 6 6 15" xfId="55812"/>
    <cellStyle name="Commentaire 6 6 2" xfId="5358"/>
    <cellStyle name="Commentaire 6 6 2 2" xfId="11588"/>
    <cellStyle name="Commentaire 6 6 2 3" xfId="21831"/>
    <cellStyle name="Commentaire 6 6 2 4" xfId="34880"/>
    <cellStyle name="Commentaire 6 6 2 5" xfId="41619"/>
    <cellStyle name="Commentaire 6 6 2 6" xfId="47905"/>
    <cellStyle name="Commentaire 6 6 3" xfId="9471"/>
    <cellStyle name="Commentaire 6 6 4" xfId="13684"/>
    <cellStyle name="Commentaire 6 6 5" xfId="15546"/>
    <cellStyle name="Commentaire 6 6 6" xfId="21225"/>
    <cellStyle name="Commentaire 6 6 7" xfId="23300"/>
    <cellStyle name="Commentaire 6 6 8" xfId="25758"/>
    <cellStyle name="Commentaire 6 6 9" xfId="28631"/>
    <cellStyle name="Commentaire 6 7" xfId="2869"/>
    <cellStyle name="Commentaire 6 7 2" xfId="9126"/>
    <cellStyle name="Commentaire 6 7 3" xfId="21077"/>
    <cellStyle name="Commentaire 6 7 4" xfId="32416"/>
    <cellStyle name="Commentaire 6 7 5" xfId="39157"/>
    <cellStyle name="Commentaire 6 7 6" xfId="47906"/>
    <cellStyle name="Commentaire 6 8" xfId="5058"/>
    <cellStyle name="Commentaire 6 8 2" xfId="11297"/>
    <cellStyle name="Commentaire 6 8 3" xfId="21776"/>
    <cellStyle name="Commentaire 6 8 4" xfId="34587"/>
    <cellStyle name="Commentaire 6 8 5" xfId="41328"/>
    <cellStyle name="Commentaire 6 8 6" xfId="47907"/>
    <cellStyle name="Commentaire 6 9" xfId="7282"/>
    <cellStyle name="Commentaire 7" xfId="880"/>
    <cellStyle name="Commentaire 7 10" xfId="15256"/>
    <cellStyle name="Commentaire 7 11" xfId="23052"/>
    <cellStyle name="Commentaire 7 12" xfId="25438"/>
    <cellStyle name="Commentaire 7 13" xfId="28341"/>
    <cellStyle name="Commentaire 7 14" xfId="30560"/>
    <cellStyle name="Commentaire 7 15" xfId="37338"/>
    <cellStyle name="Commentaire 7 16" xfId="44028"/>
    <cellStyle name="Commentaire 7 17" xfId="47908"/>
    <cellStyle name="Commentaire 7 18" xfId="52910"/>
    <cellStyle name="Commentaire 7 19" xfId="55520"/>
    <cellStyle name="Commentaire 7 2" xfId="1222"/>
    <cellStyle name="Commentaire 7 2 10" xfId="30816"/>
    <cellStyle name="Commentaire 7 2 11" xfId="37586"/>
    <cellStyle name="Commentaire 7 2 12" xfId="44591"/>
    <cellStyle name="Commentaire 7 2 13" xfId="47909"/>
    <cellStyle name="Commentaire 7 2 14" xfId="53473"/>
    <cellStyle name="Commentaire 7 2 15" xfId="56088"/>
    <cellStyle name="Commentaire 7 2 2" xfId="3487"/>
    <cellStyle name="Commentaire 7 2 2 2" xfId="9744"/>
    <cellStyle name="Commentaire 7 2 2 3" xfId="21313"/>
    <cellStyle name="Commentaire 7 2 2 4" xfId="33034"/>
    <cellStyle name="Commentaire 7 2 2 5" xfId="39775"/>
    <cellStyle name="Commentaire 7 2 2 6" xfId="47910"/>
    <cellStyle name="Commentaire 7 2 3" xfId="5634"/>
    <cellStyle name="Commentaire 7 2 3 2" xfId="11861"/>
    <cellStyle name="Commentaire 7 2 3 3" xfId="21919"/>
    <cellStyle name="Commentaire 7 2 3 4" xfId="35156"/>
    <cellStyle name="Commentaire 7 2 3 5" xfId="41892"/>
    <cellStyle name="Commentaire 7 2 3 6" xfId="47911"/>
    <cellStyle name="Commentaire 7 2 4" xfId="7555"/>
    <cellStyle name="Commentaire 7 2 5" xfId="13957"/>
    <cellStyle name="Commentaire 7 2 6" xfId="15819"/>
    <cellStyle name="Commentaire 7 2 7" xfId="23573"/>
    <cellStyle name="Commentaire 7 2 8" xfId="26031"/>
    <cellStyle name="Commentaire 7 2 9" xfId="28904"/>
    <cellStyle name="Commentaire 7 3" xfId="1659"/>
    <cellStyle name="Commentaire 7 3 10" xfId="29272"/>
    <cellStyle name="Commentaire 7 3 11" xfId="31213"/>
    <cellStyle name="Commentaire 7 3 12" xfId="37954"/>
    <cellStyle name="Commentaire 7 3 13" xfId="44959"/>
    <cellStyle name="Commentaire 7 3 14" xfId="47912"/>
    <cellStyle name="Commentaire 7 3 15" xfId="53841"/>
    <cellStyle name="Commentaire 7 3 16" xfId="56456"/>
    <cellStyle name="Commentaire 7 3 2" xfId="3873"/>
    <cellStyle name="Commentaire 7 3 2 2" xfId="10112"/>
    <cellStyle name="Commentaire 7 3 2 3" xfId="21399"/>
    <cellStyle name="Commentaire 7 3 2 4" xfId="33402"/>
    <cellStyle name="Commentaire 7 3 2 5" xfId="40143"/>
    <cellStyle name="Commentaire 7 3 2 6" xfId="47913"/>
    <cellStyle name="Commentaire 7 3 3" xfId="6002"/>
    <cellStyle name="Commentaire 7 3 3 2" xfId="12229"/>
    <cellStyle name="Commentaire 7 3 3 3" xfId="22005"/>
    <cellStyle name="Commentaire 7 3 3 4" xfId="35524"/>
    <cellStyle name="Commentaire 7 3 3 5" xfId="42260"/>
    <cellStyle name="Commentaire 7 3 3 6" xfId="47914"/>
    <cellStyle name="Commentaire 7 3 4" xfId="7923"/>
    <cellStyle name="Commentaire 7 3 5" xfId="14325"/>
    <cellStyle name="Commentaire 7 3 6" xfId="16187"/>
    <cellStyle name="Commentaire 7 3 7" xfId="20721"/>
    <cellStyle name="Commentaire 7 3 8" xfId="23941"/>
    <cellStyle name="Commentaire 7 3 9" xfId="26399"/>
    <cellStyle name="Commentaire 7 4" xfId="1945"/>
    <cellStyle name="Commentaire 7 4 10" xfId="31497"/>
    <cellStyle name="Commentaire 7 4 11" xfId="38238"/>
    <cellStyle name="Commentaire 7 4 12" xfId="45243"/>
    <cellStyle name="Commentaire 7 4 13" xfId="47915"/>
    <cellStyle name="Commentaire 7 4 14" xfId="54125"/>
    <cellStyle name="Commentaire 7 4 15" xfId="56740"/>
    <cellStyle name="Commentaire 7 4 2" xfId="4157"/>
    <cellStyle name="Commentaire 7 4 2 2" xfId="10396"/>
    <cellStyle name="Commentaire 7 4 2 3" xfId="21517"/>
    <cellStyle name="Commentaire 7 4 2 4" xfId="33686"/>
    <cellStyle name="Commentaire 7 4 2 5" xfId="40427"/>
    <cellStyle name="Commentaire 7 4 2 6" xfId="47916"/>
    <cellStyle name="Commentaire 7 4 3" xfId="6286"/>
    <cellStyle name="Commentaire 7 4 3 2" xfId="12513"/>
    <cellStyle name="Commentaire 7 4 3 3" xfId="22123"/>
    <cellStyle name="Commentaire 7 4 3 4" xfId="35808"/>
    <cellStyle name="Commentaire 7 4 3 5" xfId="42544"/>
    <cellStyle name="Commentaire 7 4 3 6" xfId="47917"/>
    <cellStyle name="Commentaire 7 4 4" xfId="8207"/>
    <cellStyle name="Commentaire 7 4 5" xfId="16471"/>
    <cellStyle name="Commentaire 7 4 6" xfId="20839"/>
    <cellStyle name="Commentaire 7 4 7" xfId="24225"/>
    <cellStyle name="Commentaire 7 4 8" xfId="26683"/>
    <cellStyle name="Commentaire 7 4 9" xfId="29556"/>
    <cellStyle name="Commentaire 7 5" xfId="2229"/>
    <cellStyle name="Commentaire 7 5 10" xfId="29838"/>
    <cellStyle name="Commentaire 7 5 11" xfId="31779"/>
    <cellStyle name="Commentaire 7 5 12" xfId="38520"/>
    <cellStyle name="Commentaire 7 5 13" xfId="45525"/>
    <cellStyle name="Commentaire 7 5 14" xfId="47918"/>
    <cellStyle name="Commentaire 7 5 15" xfId="54407"/>
    <cellStyle name="Commentaire 7 5 16" xfId="57022"/>
    <cellStyle name="Commentaire 7 5 2" xfId="4439"/>
    <cellStyle name="Commentaire 7 5 2 2" xfId="10678"/>
    <cellStyle name="Commentaire 7 5 2 3" xfId="21564"/>
    <cellStyle name="Commentaire 7 5 2 4" xfId="33968"/>
    <cellStyle name="Commentaire 7 5 2 5" xfId="40709"/>
    <cellStyle name="Commentaire 7 5 2 6" xfId="47919"/>
    <cellStyle name="Commentaire 7 5 3" xfId="6568"/>
    <cellStyle name="Commentaire 7 5 3 2" xfId="12795"/>
    <cellStyle name="Commentaire 7 5 3 3" xfId="22170"/>
    <cellStyle name="Commentaire 7 5 3 4" xfId="36090"/>
    <cellStyle name="Commentaire 7 5 3 5" xfId="42826"/>
    <cellStyle name="Commentaire 7 5 3 6" xfId="47920"/>
    <cellStyle name="Commentaire 7 5 4" xfId="8489"/>
    <cellStyle name="Commentaire 7 5 5" xfId="14601"/>
    <cellStyle name="Commentaire 7 5 6" xfId="16753"/>
    <cellStyle name="Commentaire 7 5 7" xfId="20886"/>
    <cellStyle name="Commentaire 7 5 8" xfId="24507"/>
    <cellStyle name="Commentaire 7 5 9" xfId="26965"/>
    <cellStyle name="Commentaire 7 6" xfId="3239"/>
    <cellStyle name="Commentaire 7 6 10" xfId="32786"/>
    <cellStyle name="Commentaire 7 6 11" xfId="39527"/>
    <cellStyle name="Commentaire 7 6 12" xfId="44343"/>
    <cellStyle name="Commentaire 7 6 13" xfId="47921"/>
    <cellStyle name="Commentaire 7 6 14" xfId="53225"/>
    <cellStyle name="Commentaire 7 6 15" xfId="55837"/>
    <cellStyle name="Commentaire 7 6 2" xfId="5383"/>
    <cellStyle name="Commentaire 7 6 2 2" xfId="11613"/>
    <cellStyle name="Commentaire 7 6 2 3" xfId="21837"/>
    <cellStyle name="Commentaire 7 6 2 4" xfId="34905"/>
    <cellStyle name="Commentaire 7 6 2 5" xfId="41644"/>
    <cellStyle name="Commentaire 7 6 2 6" xfId="47922"/>
    <cellStyle name="Commentaire 7 6 3" xfId="9496"/>
    <cellStyle name="Commentaire 7 6 4" xfId="13709"/>
    <cellStyle name="Commentaire 7 6 5" xfId="15571"/>
    <cellStyle name="Commentaire 7 6 6" xfId="21231"/>
    <cellStyle name="Commentaire 7 6 7" xfId="23325"/>
    <cellStyle name="Commentaire 7 6 8" xfId="25783"/>
    <cellStyle name="Commentaire 7 6 9" xfId="28656"/>
    <cellStyle name="Commentaire 7 7" xfId="2894"/>
    <cellStyle name="Commentaire 7 7 2" xfId="9151"/>
    <cellStyle name="Commentaire 7 7 3" xfId="21083"/>
    <cellStyle name="Commentaire 7 7 4" xfId="32441"/>
    <cellStyle name="Commentaire 7 7 5" xfId="39182"/>
    <cellStyle name="Commentaire 7 7 6" xfId="47923"/>
    <cellStyle name="Commentaire 7 8" xfId="5059"/>
    <cellStyle name="Commentaire 7 8 2" xfId="11298"/>
    <cellStyle name="Commentaire 7 8 3" xfId="21777"/>
    <cellStyle name="Commentaire 7 8 4" xfId="34588"/>
    <cellStyle name="Commentaire 7 8 5" xfId="41329"/>
    <cellStyle name="Commentaire 7 8 6" xfId="47924"/>
    <cellStyle name="Commentaire 7 9" xfId="7307"/>
    <cellStyle name="Commentaire 8" xfId="831"/>
    <cellStyle name="Commentaire 8 10" xfId="15257"/>
    <cellStyle name="Commentaire 8 11" xfId="23003"/>
    <cellStyle name="Commentaire 8 12" xfId="25389"/>
    <cellStyle name="Commentaire 8 13" xfId="28342"/>
    <cellStyle name="Commentaire 8 14" xfId="30511"/>
    <cellStyle name="Commentaire 8 15" xfId="37289"/>
    <cellStyle name="Commentaire 8 16" xfId="44029"/>
    <cellStyle name="Commentaire 8 17" xfId="47925"/>
    <cellStyle name="Commentaire 8 18" xfId="52911"/>
    <cellStyle name="Commentaire 8 19" xfId="55521"/>
    <cellStyle name="Commentaire 8 2" xfId="1223"/>
    <cellStyle name="Commentaire 8 2 10" xfId="30817"/>
    <cellStyle name="Commentaire 8 2 11" xfId="37587"/>
    <cellStyle name="Commentaire 8 2 12" xfId="44592"/>
    <cellStyle name="Commentaire 8 2 13" xfId="47926"/>
    <cellStyle name="Commentaire 8 2 14" xfId="53474"/>
    <cellStyle name="Commentaire 8 2 15" xfId="56089"/>
    <cellStyle name="Commentaire 8 2 2" xfId="3488"/>
    <cellStyle name="Commentaire 8 2 2 2" xfId="9745"/>
    <cellStyle name="Commentaire 8 2 2 3" xfId="21314"/>
    <cellStyle name="Commentaire 8 2 2 4" xfId="33035"/>
    <cellStyle name="Commentaire 8 2 2 5" xfId="39776"/>
    <cellStyle name="Commentaire 8 2 2 6" xfId="47927"/>
    <cellStyle name="Commentaire 8 2 3" xfId="5635"/>
    <cellStyle name="Commentaire 8 2 3 2" xfId="11862"/>
    <cellStyle name="Commentaire 8 2 3 3" xfId="21920"/>
    <cellStyle name="Commentaire 8 2 3 4" xfId="35157"/>
    <cellStyle name="Commentaire 8 2 3 5" xfId="41893"/>
    <cellStyle name="Commentaire 8 2 3 6" xfId="47928"/>
    <cellStyle name="Commentaire 8 2 4" xfId="7556"/>
    <cellStyle name="Commentaire 8 2 5" xfId="13958"/>
    <cellStyle name="Commentaire 8 2 6" xfId="15820"/>
    <cellStyle name="Commentaire 8 2 7" xfId="23574"/>
    <cellStyle name="Commentaire 8 2 8" xfId="26032"/>
    <cellStyle name="Commentaire 8 2 9" xfId="28905"/>
    <cellStyle name="Commentaire 8 3" xfId="1610"/>
    <cellStyle name="Commentaire 8 3 10" xfId="29223"/>
    <cellStyle name="Commentaire 8 3 11" xfId="31164"/>
    <cellStyle name="Commentaire 8 3 12" xfId="37905"/>
    <cellStyle name="Commentaire 8 3 13" xfId="44910"/>
    <cellStyle name="Commentaire 8 3 14" xfId="47929"/>
    <cellStyle name="Commentaire 8 3 15" xfId="53792"/>
    <cellStyle name="Commentaire 8 3 16" xfId="56407"/>
    <cellStyle name="Commentaire 8 3 2" xfId="3824"/>
    <cellStyle name="Commentaire 8 3 2 2" xfId="10063"/>
    <cellStyle name="Commentaire 8 3 2 3" xfId="21389"/>
    <cellStyle name="Commentaire 8 3 2 4" xfId="33353"/>
    <cellStyle name="Commentaire 8 3 2 5" xfId="40094"/>
    <cellStyle name="Commentaire 8 3 2 6" xfId="47930"/>
    <cellStyle name="Commentaire 8 3 3" xfId="5953"/>
    <cellStyle name="Commentaire 8 3 3 2" xfId="12180"/>
    <cellStyle name="Commentaire 8 3 3 3" xfId="21995"/>
    <cellStyle name="Commentaire 8 3 3 4" xfId="35475"/>
    <cellStyle name="Commentaire 8 3 3 5" xfId="42211"/>
    <cellStyle name="Commentaire 8 3 3 6" xfId="47931"/>
    <cellStyle name="Commentaire 8 3 4" xfId="7874"/>
    <cellStyle name="Commentaire 8 3 5" xfId="14276"/>
    <cellStyle name="Commentaire 8 3 6" xfId="16138"/>
    <cellStyle name="Commentaire 8 3 7" xfId="20711"/>
    <cellStyle name="Commentaire 8 3 8" xfId="23892"/>
    <cellStyle name="Commentaire 8 3 9" xfId="26350"/>
    <cellStyle name="Commentaire 8 4" xfId="1946"/>
    <cellStyle name="Commentaire 8 4 10" xfId="31498"/>
    <cellStyle name="Commentaire 8 4 11" xfId="38239"/>
    <cellStyle name="Commentaire 8 4 12" xfId="45244"/>
    <cellStyle name="Commentaire 8 4 13" xfId="47932"/>
    <cellStyle name="Commentaire 8 4 14" xfId="54126"/>
    <cellStyle name="Commentaire 8 4 15" xfId="56741"/>
    <cellStyle name="Commentaire 8 4 2" xfId="4158"/>
    <cellStyle name="Commentaire 8 4 2 2" xfId="10397"/>
    <cellStyle name="Commentaire 8 4 2 3" xfId="21518"/>
    <cellStyle name="Commentaire 8 4 2 4" xfId="33687"/>
    <cellStyle name="Commentaire 8 4 2 5" xfId="40428"/>
    <cellStyle name="Commentaire 8 4 2 6" xfId="47933"/>
    <cellStyle name="Commentaire 8 4 3" xfId="6287"/>
    <cellStyle name="Commentaire 8 4 3 2" xfId="12514"/>
    <cellStyle name="Commentaire 8 4 3 3" xfId="22124"/>
    <cellStyle name="Commentaire 8 4 3 4" xfId="35809"/>
    <cellStyle name="Commentaire 8 4 3 5" xfId="42545"/>
    <cellStyle name="Commentaire 8 4 3 6" xfId="47934"/>
    <cellStyle name="Commentaire 8 4 4" xfId="8208"/>
    <cellStyle name="Commentaire 8 4 5" xfId="16472"/>
    <cellStyle name="Commentaire 8 4 6" xfId="20840"/>
    <cellStyle name="Commentaire 8 4 7" xfId="24226"/>
    <cellStyle name="Commentaire 8 4 8" xfId="26684"/>
    <cellStyle name="Commentaire 8 4 9" xfId="29557"/>
    <cellStyle name="Commentaire 8 5" xfId="2268"/>
    <cellStyle name="Commentaire 8 5 10" xfId="29877"/>
    <cellStyle name="Commentaire 8 5 11" xfId="31818"/>
    <cellStyle name="Commentaire 8 5 12" xfId="38559"/>
    <cellStyle name="Commentaire 8 5 13" xfId="45564"/>
    <cellStyle name="Commentaire 8 5 14" xfId="47935"/>
    <cellStyle name="Commentaire 8 5 15" xfId="54446"/>
    <cellStyle name="Commentaire 8 5 16" xfId="57061"/>
    <cellStyle name="Commentaire 8 5 2" xfId="4478"/>
    <cellStyle name="Commentaire 8 5 2 2" xfId="10717"/>
    <cellStyle name="Commentaire 8 5 2 3" xfId="21573"/>
    <cellStyle name="Commentaire 8 5 2 4" xfId="34007"/>
    <cellStyle name="Commentaire 8 5 2 5" xfId="40748"/>
    <cellStyle name="Commentaire 8 5 2 6" xfId="47936"/>
    <cellStyle name="Commentaire 8 5 3" xfId="6607"/>
    <cellStyle name="Commentaire 8 5 3 2" xfId="12834"/>
    <cellStyle name="Commentaire 8 5 3 3" xfId="22179"/>
    <cellStyle name="Commentaire 8 5 3 4" xfId="36129"/>
    <cellStyle name="Commentaire 8 5 3 5" xfId="42865"/>
    <cellStyle name="Commentaire 8 5 3 6" xfId="47937"/>
    <cellStyle name="Commentaire 8 5 4" xfId="8528"/>
    <cellStyle name="Commentaire 8 5 5" xfId="14640"/>
    <cellStyle name="Commentaire 8 5 6" xfId="16792"/>
    <cellStyle name="Commentaire 8 5 7" xfId="20895"/>
    <cellStyle name="Commentaire 8 5 8" xfId="24546"/>
    <cellStyle name="Commentaire 8 5 9" xfId="27004"/>
    <cellStyle name="Commentaire 8 6" xfId="3190"/>
    <cellStyle name="Commentaire 8 6 10" xfId="32737"/>
    <cellStyle name="Commentaire 8 6 11" xfId="39478"/>
    <cellStyle name="Commentaire 8 6 12" xfId="44294"/>
    <cellStyle name="Commentaire 8 6 13" xfId="47938"/>
    <cellStyle name="Commentaire 8 6 14" xfId="53176"/>
    <cellStyle name="Commentaire 8 6 15" xfId="55788"/>
    <cellStyle name="Commentaire 8 6 2" xfId="5334"/>
    <cellStyle name="Commentaire 8 6 2 2" xfId="11564"/>
    <cellStyle name="Commentaire 8 6 2 3" xfId="21827"/>
    <cellStyle name="Commentaire 8 6 2 4" xfId="34856"/>
    <cellStyle name="Commentaire 8 6 2 5" xfId="41595"/>
    <cellStyle name="Commentaire 8 6 2 6" xfId="47939"/>
    <cellStyle name="Commentaire 8 6 3" xfId="9447"/>
    <cellStyle name="Commentaire 8 6 4" xfId="13660"/>
    <cellStyle name="Commentaire 8 6 5" xfId="15522"/>
    <cellStyle name="Commentaire 8 6 6" xfId="21221"/>
    <cellStyle name="Commentaire 8 6 7" xfId="23276"/>
    <cellStyle name="Commentaire 8 6 8" xfId="25734"/>
    <cellStyle name="Commentaire 8 6 9" xfId="28607"/>
    <cellStyle name="Commentaire 8 7" xfId="2845"/>
    <cellStyle name="Commentaire 8 7 2" xfId="9102"/>
    <cellStyle name="Commentaire 8 7 3" xfId="21073"/>
    <cellStyle name="Commentaire 8 7 4" xfId="32392"/>
    <cellStyle name="Commentaire 8 7 5" xfId="39133"/>
    <cellStyle name="Commentaire 8 7 6" xfId="47940"/>
    <cellStyle name="Commentaire 8 8" xfId="5060"/>
    <cellStyle name="Commentaire 8 8 2" xfId="11299"/>
    <cellStyle name="Commentaire 8 8 3" xfId="21778"/>
    <cellStyle name="Commentaire 8 8 4" xfId="34589"/>
    <cellStyle name="Commentaire 8 8 5" xfId="41330"/>
    <cellStyle name="Commentaire 8 8 6" xfId="47941"/>
    <cellStyle name="Commentaire 8 9" xfId="7258"/>
    <cellStyle name="Commentaire 9" xfId="891"/>
    <cellStyle name="Commentaire 9 10" xfId="15258"/>
    <cellStyle name="Commentaire 9 11" xfId="23063"/>
    <cellStyle name="Commentaire 9 12" xfId="25449"/>
    <cellStyle name="Commentaire 9 13" xfId="28343"/>
    <cellStyle name="Commentaire 9 14" xfId="30571"/>
    <cellStyle name="Commentaire 9 15" xfId="37349"/>
    <cellStyle name="Commentaire 9 16" xfId="44030"/>
    <cellStyle name="Commentaire 9 17" xfId="47942"/>
    <cellStyle name="Commentaire 9 18" xfId="52912"/>
    <cellStyle name="Commentaire 9 19" xfId="55522"/>
    <cellStyle name="Commentaire 9 2" xfId="1224"/>
    <cellStyle name="Commentaire 9 2 10" xfId="30818"/>
    <cellStyle name="Commentaire 9 2 11" xfId="37588"/>
    <cellStyle name="Commentaire 9 2 12" xfId="44593"/>
    <cellStyle name="Commentaire 9 2 13" xfId="47943"/>
    <cellStyle name="Commentaire 9 2 14" xfId="53475"/>
    <cellStyle name="Commentaire 9 2 15" xfId="56090"/>
    <cellStyle name="Commentaire 9 2 2" xfId="3489"/>
    <cellStyle name="Commentaire 9 2 2 2" xfId="9746"/>
    <cellStyle name="Commentaire 9 2 2 3" xfId="21315"/>
    <cellStyle name="Commentaire 9 2 2 4" xfId="33036"/>
    <cellStyle name="Commentaire 9 2 2 5" xfId="39777"/>
    <cellStyle name="Commentaire 9 2 2 6" xfId="47944"/>
    <cellStyle name="Commentaire 9 2 3" xfId="5636"/>
    <cellStyle name="Commentaire 9 2 3 2" xfId="11863"/>
    <cellStyle name="Commentaire 9 2 3 3" xfId="21921"/>
    <cellStyle name="Commentaire 9 2 3 4" xfId="35158"/>
    <cellStyle name="Commentaire 9 2 3 5" xfId="41894"/>
    <cellStyle name="Commentaire 9 2 3 6" xfId="47945"/>
    <cellStyle name="Commentaire 9 2 4" xfId="7557"/>
    <cellStyle name="Commentaire 9 2 5" xfId="13959"/>
    <cellStyle name="Commentaire 9 2 6" xfId="15821"/>
    <cellStyle name="Commentaire 9 2 7" xfId="23575"/>
    <cellStyle name="Commentaire 9 2 8" xfId="26033"/>
    <cellStyle name="Commentaire 9 2 9" xfId="28906"/>
    <cellStyle name="Commentaire 9 3" xfId="1670"/>
    <cellStyle name="Commentaire 9 3 10" xfId="29283"/>
    <cellStyle name="Commentaire 9 3 11" xfId="31224"/>
    <cellStyle name="Commentaire 9 3 12" xfId="37965"/>
    <cellStyle name="Commentaire 9 3 13" xfId="44970"/>
    <cellStyle name="Commentaire 9 3 14" xfId="47946"/>
    <cellStyle name="Commentaire 9 3 15" xfId="53852"/>
    <cellStyle name="Commentaire 9 3 16" xfId="56467"/>
    <cellStyle name="Commentaire 9 3 2" xfId="3884"/>
    <cellStyle name="Commentaire 9 3 2 2" xfId="10123"/>
    <cellStyle name="Commentaire 9 3 2 3" xfId="21404"/>
    <cellStyle name="Commentaire 9 3 2 4" xfId="33413"/>
    <cellStyle name="Commentaire 9 3 2 5" xfId="40154"/>
    <cellStyle name="Commentaire 9 3 2 6" xfId="47947"/>
    <cellStyle name="Commentaire 9 3 3" xfId="6013"/>
    <cellStyle name="Commentaire 9 3 3 2" xfId="12240"/>
    <cellStyle name="Commentaire 9 3 3 3" xfId="22010"/>
    <cellStyle name="Commentaire 9 3 3 4" xfId="35535"/>
    <cellStyle name="Commentaire 9 3 3 5" xfId="42271"/>
    <cellStyle name="Commentaire 9 3 3 6" xfId="47948"/>
    <cellStyle name="Commentaire 9 3 4" xfId="7934"/>
    <cellStyle name="Commentaire 9 3 5" xfId="14336"/>
    <cellStyle name="Commentaire 9 3 6" xfId="16198"/>
    <cellStyle name="Commentaire 9 3 7" xfId="20726"/>
    <cellStyle name="Commentaire 9 3 8" xfId="23952"/>
    <cellStyle name="Commentaire 9 3 9" xfId="26410"/>
    <cellStyle name="Commentaire 9 4" xfId="1947"/>
    <cellStyle name="Commentaire 9 4 10" xfId="31499"/>
    <cellStyle name="Commentaire 9 4 11" xfId="38240"/>
    <cellStyle name="Commentaire 9 4 12" xfId="45245"/>
    <cellStyle name="Commentaire 9 4 13" xfId="47949"/>
    <cellStyle name="Commentaire 9 4 14" xfId="54127"/>
    <cellStyle name="Commentaire 9 4 15" xfId="56742"/>
    <cellStyle name="Commentaire 9 4 2" xfId="4159"/>
    <cellStyle name="Commentaire 9 4 2 2" xfId="10398"/>
    <cellStyle name="Commentaire 9 4 2 3" xfId="21519"/>
    <cellStyle name="Commentaire 9 4 2 4" xfId="33688"/>
    <cellStyle name="Commentaire 9 4 2 5" xfId="40429"/>
    <cellStyle name="Commentaire 9 4 2 6" xfId="47950"/>
    <cellStyle name="Commentaire 9 4 3" xfId="6288"/>
    <cellStyle name="Commentaire 9 4 3 2" xfId="12515"/>
    <cellStyle name="Commentaire 9 4 3 3" xfId="22125"/>
    <cellStyle name="Commentaire 9 4 3 4" xfId="35810"/>
    <cellStyle name="Commentaire 9 4 3 5" xfId="42546"/>
    <cellStyle name="Commentaire 9 4 3 6" xfId="47951"/>
    <cellStyle name="Commentaire 9 4 4" xfId="8209"/>
    <cellStyle name="Commentaire 9 4 5" xfId="16473"/>
    <cellStyle name="Commentaire 9 4 6" xfId="20841"/>
    <cellStyle name="Commentaire 9 4 7" xfId="24227"/>
    <cellStyle name="Commentaire 9 4 8" xfId="26685"/>
    <cellStyle name="Commentaire 9 4 9" xfId="29558"/>
    <cellStyle name="Commentaire 9 5" xfId="2221"/>
    <cellStyle name="Commentaire 9 5 10" xfId="29830"/>
    <cellStyle name="Commentaire 9 5 11" xfId="31771"/>
    <cellStyle name="Commentaire 9 5 12" xfId="38512"/>
    <cellStyle name="Commentaire 9 5 13" xfId="45517"/>
    <cellStyle name="Commentaire 9 5 14" xfId="47952"/>
    <cellStyle name="Commentaire 9 5 15" xfId="54399"/>
    <cellStyle name="Commentaire 9 5 16" xfId="57014"/>
    <cellStyle name="Commentaire 9 5 2" xfId="4431"/>
    <cellStyle name="Commentaire 9 5 2 2" xfId="10670"/>
    <cellStyle name="Commentaire 9 5 2 3" xfId="21561"/>
    <cellStyle name="Commentaire 9 5 2 4" xfId="33960"/>
    <cellStyle name="Commentaire 9 5 2 5" xfId="40701"/>
    <cellStyle name="Commentaire 9 5 2 6" xfId="47953"/>
    <cellStyle name="Commentaire 9 5 3" xfId="6560"/>
    <cellStyle name="Commentaire 9 5 3 2" xfId="12787"/>
    <cellStyle name="Commentaire 9 5 3 3" xfId="22167"/>
    <cellStyle name="Commentaire 9 5 3 4" xfId="36082"/>
    <cellStyle name="Commentaire 9 5 3 5" xfId="42818"/>
    <cellStyle name="Commentaire 9 5 3 6" xfId="47954"/>
    <cellStyle name="Commentaire 9 5 4" xfId="8481"/>
    <cellStyle name="Commentaire 9 5 5" xfId="14593"/>
    <cellStyle name="Commentaire 9 5 6" xfId="16745"/>
    <cellStyle name="Commentaire 9 5 7" xfId="20883"/>
    <cellStyle name="Commentaire 9 5 8" xfId="24499"/>
    <cellStyle name="Commentaire 9 5 9" xfId="26957"/>
    <cellStyle name="Commentaire 9 6" xfId="3250"/>
    <cellStyle name="Commentaire 9 6 10" xfId="32797"/>
    <cellStyle name="Commentaire 9 6 11" xfId="39538"/>
    <cellStyle name="Commentaire 9 6 12" xfId="44354"/>
    <cellStyle name="Commentaire 9 6 13" xfId="47955"/>
    <cellStyle name="Commentaire 9 6 14" xfId="53236"/>
    <cellStyle name="Commentaire 9 6 15" xfId="55848"/>
    <cellStyle name="Commentaire 9 6 2" xfId="5394"/>
    <cellStyle name="Commentaire 9 6 2 2" xfId="11624"/>
    <cellStyle name="Commentaire 9 6 2 3" xfId="21842"/>
    <cellStyle name="Commentaire 9 6 2 4" xfId="34916"/>
    <cellStyle name="Commentaire 9 6 2 5" xfId="41655"/>
    <cellStyle name="Commentaire 9 6 2 6" xfId="47956"/>
    <cellStyle name="Commentaire 9 6 3" xfId="9507"/>
    <cellStyle name="Commentaire 9 6 4" xfId="13720"/>
    <cellStyle name="Commentaire 9 6 5" xfId="15582"/>
    <cellStyle name="Commentaire 9 6 6" xfId="21236"/>
    <cellStyle name="Commentaire 9 6 7" xfId="23336"/>
    <cellStyle name="Commentaire 9 6 8" xfId="25794"/>
    <cellStyle name="Commentaire 9 6 9" xfId="28667"/>
    <cellStyle name="Commentaire 9 7" xfId="2905"/>
    <cellStyle name="Commentaire 9 7 2" xfId="9162"/>
    <cellStyle name="Commentaire 9 7 3" xfId="21088"/>
    <cellStyle name="Commentaire 9 7 4" xfId="32452"/>
    <cellStyle name="Commentaire 9 7 5" xfId="39193"/>
    <cellStyle name="Commentaire 9 7 6" xfId="47957"/>
    <cellStyle name="Commentaire 9 8" xfId="5061"/>
    <cellStyle name="Commentaire 9 8 2" xfId="11300"/>
    <cellStyle name="Commentaire 9 8 3" xfId="21779"/>
    <cellStyle name="Commentaire 9 8 4" xfId="34590"/>
    <cellStyle name="Commentaire 9 8 5" xfId="41331"/>
    <cellStyle name="Commentaire 9 8 6" xfId="47958"/>
    <cellStyle name="Commentaire 9 9" xfId="7318"/>
    <cellStyle name="Currency 10 2" xfId="382"/>
    <cellStyle name="Currency 10 3" xfId="383"/>
    <cellStyle name="Currency 10 4" xfId="384"/>
    <cellStyle name="Currency 10 5" xfId="385"/>
    <cellStyle name="Currency 10 6" xfId="386"/>
    <cellStyle name="Currency 10 7" xfId="387"/>
    <cellStyle name="Currency 10 8" xfId="388"/>
    <cellStyle name="Currency 10 9" xfId="389"/>
    <cellStyle name="Currency 11 2" xfId="390"/>
    <cellStyle name="Currency 11 3" xfId="391"/>
    <cellStyle name="Currency 11 4" xfId="392"/>
    <cellStyle name="Currency 11 5" xfId="393"/>
    <cellStyle name="Currency 11 6" xfId="394"/>
    <cellStyle name="Currency 11 7" xfId="395"/>
    <cellStyle name="Currency 11 8" xfId="396"/>
    <cellStyle name="Currency 12 2" xfId="397"/>
    <cellStyle name="Currency 12 3" xfId="398"/>
    <cellStyle name="Currency 12 4" xfId="399"/>
    <cellStyle name="Currency 12 5" xfId="400"/>
    <cellStyle name="Currency 12 6" xfId="401"/>
    <cellStyle name="Currency 12 7" xfId="402"/>
    <cellStyle name="Currency 12 8" xfId="403"/>
    <cellStyle name="Currency 14" xfId="404"/>
    <cellStyle name="Currency 2" xfId="405"/>
    <cellStyle name="Currency 2 2" xfId="406"/>
    <cellStyle name="Currency 2 3" xfId="407"/>
    <cellStyle name="Currency 2 4" xfId="408"/>
    <cellStyle name="Currency 3" xfId="409"/>
    <cellStyle name="Currency 3 2" xfId="410"/>
    <cellStyle name="Currency 3 5" xfId="411"/>
    <cellStyle name="Currency 4" xfId="412"/>
    <cellStyle name="Currency 4 2" xfId="413"/>
    <cellStyle name="Currency 5" xfId="414"/>
    <cellStyle name="Currency 5 2" xfId="415"/>
    <cellStyle name="Currency 5 2 2" xfId="416"/>
    <cellStyle name="Currency 5 3" xfId="417"/>
    <cellStyle name="Currency 5 3 2" xfId="418"/>
    <cellStyle name="Currency 5 4" xfId="419"/>
    <cellStyle name="Currency 5 4 2" xfId="420"/>
    <cellStyle name="Currency 5 5" xfId="421"/>
    <cellStyle name="Currency 5 5 2" xfId="422"/>
    <cellStyle name="Currency 5 6" xfId="423"/>
    <cellStyle name="Currency 5 7" xfId="424"/>
    <cellStyle name="Currency 5 8" xfId="425"/>
    <cellStyle name="Currency 6" xfId="426"/>
    <cellStyle name="Currency 6 2" xfId="427"/>
    <cellStyle name="Currency 6 2 2" xfId="428"/>
    <cellStyle name="Currency 6 3" xfId="429"/>
    <cellStyle name="Currency 6 3 2" xfId="430"/>
    <cellStyle name="Currency 6 4" xfId="431"/>
    <cellStyle name="Currency 6 4 2" xfId="432"/>
    <cellStyle name="Currency 6 5" xfId="433"/>
    <cellStyle name="Currency 6 5 2" xfId="434"/>
    <cellStyle name="Currency 6 6" xfId="435"/>
    <cellStyle name="Currency 6 7" xfId="436"/>
    <cellStyle name="Currency 6 8" xfId="437"/>
    <cellStyle name="Currency 7" xfId="438"/>
    <cellStyle name="Currency 7 2" xfId="439"/>
    <cellStyle name="Currency 7 2 2" xfId="440"/>
    <cellStyle name="Currency 7 3" xfId="441"/>
    <cellStyle name="Currency 7 3 2" xfId="442"/>
    <cellStyle name="Currency 7 4" xfId="443"/>
    <cellStyle name="Currency 7 4 2" xfId="444"/>
    <cellStyle name="Currency 7 5" xfId="445"/>
    <cellStyle name="Currency 7 5 2" xfId="446"/>
    <cellStyle name="Currency 7 6" xfId="447"/>
    <cellStyle name="Currency 8" xfId="448"/>
    <cellStyle name="Currency 9 2" xfId="449"/>
    <cellStyle name="Currency 9 3" xfId="450"/>
    <cellStyle name="Currency 9 4" xfId="451"/>
    <cellStyle name="Currency 9 5" xfId="452"/>
    <cellStyle name="Currency 9 6" xfId="453"/>
    <cellStyle name="Currency 9 7" xfId="454"/>
    <cellStyle name="Currency 9 8" xfId="455"/>
    <cellStyle name="Entrée" xfId="456"/>
    <cellStyle name="Entrée 10" xfId="801"/>
    <cellStyle name="Entrée 10 10" xfId="15259"/>
    <cellStyle name="Entrée 10 11" xfId="22973"/>
    <cellStyle name="Entrée 10 12" xfId="25359"/>
    <cellStyle name="Entrée 10 13" xfId="28344"/>
    <cellStyle name="Entrée 10 14" xfId="30481"/>
    <cellStyle name="Entrée 10 15" xfId="37259"/>
    <cellStyle name="Entrée 10 16" xfId="44031"/>
    <cellStyle name="Entrée 10 17" xfId="47960"/>
    <cellStyle name="Entrée 10 18" xfId="52913"/>
    <cellStyle name="Entrée 10 19" xfId="55523"/>
    <cellStyle name="Entrée 10 2" xfId="1225"/>
    <cellStyle name="Entrée 10 2 10" xfId="30819"/>
    <cellStyle name="Entrée 10 2 11" xfId="37589"/>
    <cellStyle name="Entrée 10 2 12" xfId="44594"/>
    <cellStyle name="Entrée 10 2 13" xfId="47961"/>
    <cellStyle name="Entrée 10 2 14" xfId="53476"/>
    <cellStyle name="Entrée 10 2 15" xfId="56091"/>
    <cellStyle name="Entrée 10 2 2" xfId="3490"/>
    <cellStyle name="Entrée 10 2 2 2" xfId="9747"/>
    <cellStyle name="Entrée 10 2 2 3" xfId="20014"/>
    <cellStyle name="Entrée 10 2 2 4" xfId="33037"/>
    <cellStyle name="Entrée 10 2 2 5" xfId="39778"/>
    <cellStyle name="Entrée 10 2 2 6" xfId="47962"/>
    <cellStyle name="Entrée 10 2 3" xfId="5637"/>
    <cellStyle name="Entrée 10 2 3 2" xfId="11864"/>
    <cellStyle name="Entrée 10 2 3 3" xfId="18719"/>
    <cellStyle name="Entrée 10 2 3 4" xfId="35159"/>
    <cellStyle name="Entrée 10 2 3 5" xfId="41895"/>
    <cellStyle name="Entrée 10 2 3 6" xfId="47963"/>
    <cellStyle name="Entrée 10 2 4" xfId="7558"/>
    <cellStyle name="Entrée 10 2 5" xfId="13960"/>
    <cellStyle name="Entrée 10 2 6" xfId="15822"/>
    <cellStyle name="Entrée 10 2 7" xfId="23576"/>
    <cellStyle name="Entrée 10 2 8" xfId="26034"/>
    <cellStyle name="Entrée 10 2 9" xfId="28907"/>
    <cellStyle name="Entrée 10 3" xfId="1580"/>
    <cellStyle name="Entrée 10 3 10" xfId="31134"/>
    <cellStyle name="Entrée 10 3 11" xfId="37875"/>
    <cellStyle name="Entrée 10 3 12" xfId="44880"/>
    <cellStyle name="Entrée 10 3 13" xfId="47964"/>
    <cellStyle name="Entrée 10 3 14" xfId="53762"/>
    <cellStyle name="Entrée 10 3 15" xfId="56377"/>
    <cellStyle name="Entrée 10 3 2" xfId="3794"/>
    <cellStyle name="Entrée 10 3 2 2" xfId="10033"/>
    <cellStyle name="Entrée 10 3 2 3" xfId="19389"/>
    <cellStyle name="Entrée 10 3 2 4" xfId="33323"/>
    <cellStyle name="Entrée 10 3 2 5" xfId="40064"/>
    <cellStyle name="Entrée 10 3 2 6" xfId="47965"/>
    <cellStyle name="Entrée 10 3 3" xfId="5923"/>
    <cellStyle name="Entrée 10 3 3 2" xfId="12150"/>
    <cellStyle name="Entrée 10 3 3 3" xfId="18459"/>
    <cellStyle name="Entrée 10 3 3 4" xfId="35445"/>
    <cellStyle name="Entrée 10 3 3 5" xfId="42181"/>
    <cellStyle name="Entrée 10 3 3 6" xfId="47966"/>
    <cellStyle name="Entrée 10 3 4" xfId="7844"/>
    <cellStyle name="Entrée 10 3 5" xfId="14246"/>
    <cellStyle name="Entrée 10 3 6" xfId="16108"/>
    <cellStyle name="Entrée 10 3 7" xfId="23862"/>
    <cellStyle name="Entrée 10 3 8" xfId="26320"/>
    <cellStyle name="Entrée 10 3 9" xfId="29193"/>
    <cellStyle name="Entrée 10 4" xfId="1948"/>
    <cellStyle name="Entrée 10 4 10" xfId="38241"/>
    <cellStyle name="Entrée 10 4 11" xfId="45246"/>
    <cellStyle name="Entrée 10 4 12" xfId="47967"/>
    <cellStyle name="Entrée 10 4 13" xfId="54128"/>
    <cellStyle name="Entrée 10 4 14" xfId="56743"/>
    <cellStyle name="Entrée 10 4 2" xfId="4160"/>
    <cellStyle name="Entrée 10 4 2 2" xfId="10399"/>
    <cellStyle name="Entrée 10 4 2 3" xfId="17665"/>
    <cellStyle name="Entrée 10 4 2 4" xfId="33689"/>
    <cellStyle name="Entrée 10 4 2 5" xfId="40430"/>
    <cellStyle name="Entrée 10 4 2 6" xfId="47968"/>
    <cellStyle name="Entrée 10 4 3" xfId="6289"/>
    <cellStyle name="Entrée 10 4 3 2" xfId="12516"/>
    <cellStyle name="Entrée 10 4 3 3" xfId="17465"/>
    <cellStyle name="Entrée 10 4 3 4" xfId="35811"/>
    <cellStyle name="Entrée 10 4 3 5" xfId="42547"/>
    <cellStyle name="Entrée 10 4 3 6" xfId="47969"/>
    <cellStyle name="Entrée 10 4 4" xfId="8210"/>
    <cellStyle name="Entrée 10 4 5" xfId="16474"/>
    <cellStyle name="Entrée 10 4 6" xfId="24228"/>
    <cellStyle name="Entrée 10 4 7" xfId="26686"/>
    <cellStyle name="Entrée 10 4 8" xfId="29559"/>
    <cellStyle name="Entrée 10 4 9" xfId="31500"/>
    <cellStyle name="Entrée 10 5" xfId="2297"/>
    <cellStyle name="Entrée 10 5 10" xfId="31847"/>
    <cellStyle name="Entrée 10 5 11" xfId="38588"/>
    <cellStyle name="Entrée 10 5 12" xfId="45593"/>
    <cellStyle name="Entrée 10 5 13" xfId="47970"/>
    <cellStyle name="Entrée 10 5 14" xfId="54475"/>
    <cellStyle name="Entrée 10 5 15" xfId="57090"/>
    <cellStyle name="Entrée 10 5 2" xfId="4507"/>
    <cellStyle name="Entrée 10 5 2 2" xfId="10746"/>
    <cellStyle name="Entrée 10 5 2 3" xfId="19969"/>
    <cellStyle name="Entrée 10 5 2 4" xfId="34036"/>
    <cellStyle name="Entrée 10 5 2 5" xfId="40777"/>
    <cellStyle name="Entrée 10 5 2 6" xfId="47971"/>
    <cellStyle name="Entrée 10 5 3" xfId="6636"/>
    <cellStyle name="Entrée 10 5 3 2" xfId="12863"/>
    <cellStyle name="Entrée 10 5 3 3" xfId="20327"/>
    <cellStyle name="Entrée 10 5 3 4" xfId="36158"/>
    <cellStyle name="Entrée 10 5 3 5" xfId="42894"/>
    <cellStyle name="Entrée 10 5 3 6" xfId="47972"/>
    <cellStyle name="Entrée 10 5 4" xfId="8557"/>
    <cellStyle name="Entrée 10 5 5" xfId="14669"/>
    <cellStyle name="Entrée 10 5 6" xfId="16821"/>
    <cellStyle name="Entrée 10 5 7" xfId="24575"/>
    <cellStyle name="Entrée 10 5 8" xfId="27033"/>
    <cellStyle name="Entrée 10 5 9" xfId="29906"/>
    <cellStyle name="Entrée 10 6" xfId="3160"/>
    <cellStyle name="Entrée 10 6 10" xfId="39448"/>
    <cellStyle name="Entrée 10 6 11" xfId="44264"/>
    <cellStyle name="Entrée 10 6 12" xfId="47973"/>
    <cellStyle name="Entrée 10 6 13" xfId="53146"/>
    <cellStyle name="Entrée 10 6 14" xfId="55758"/>
    <cellStyle name="Entrée 10 6 2" xfId="5304"/>
    <cellStyle name="Entrée 10 6 2 2" xfId="11534"/>
    <cellStyle name="Entrée 10 6 2 3" xfId="19085"/>
    <cellStyle name="Entrée 10 6 2 4" xfId="34826"/>
    <cellStyle name="Entrée 10 6 2 5" xfId="41565"/>
    <cellStyle name="Entrée 10 6 2 6" xfId="47974"/>
    <cellStyle name="Entrée 10 6 3" xfId="9417"/>
    <cellStyle name="Entrée 10 6 4" xfId="13630"/>
    <cellStyle name="Entrée 10 6 5" xfId="15492"/>
    <cellStyle name="Entrée 10 6 6" xfId="23246"/>
    <cellStyle name="Entrée 10 6 7" xfId="25704"/>
    <cellStyle name="Entrée 10 6 8" xfId="28577"/>
    <cellStyle name="Entrée 10 6 9" xfId="32707"/>
    <cellStyle name="Entrée 10 7" xfId="2815"/>
    <cellStyle name="Entrée 10 7 2" xfId="9072"/>
    <cellStyle name="Entrée 10 7 3" xfId="17628"/>
    <cellStyle name="Entrée 10 7 4" xfId="32362"/>
    <cellStyle name="Entrée 10 7 5" xfId="39103"/>
    <cellStyle name="Entrée 10 7 6" xfId="47975"/>
    <cellStyle name="Entrée 10 8" xfId="5062"/>
    <cellStyle name="Entrée 10 8 2" xfId="11301"/>
    <cellStyle name="Entrée 10 8 3" xfId="19829"/>
    <cellStyle name="Entrée 10 8 4" xfId="34591"/>
    <cellStyle name="Entrée 10 8 5" xfId="41332"/>
    <cellStyle name="Entrée 10 8 6" xfId="47976"/>
    <cellStyle name="Entrée 10 9" xfId="7228"/>
    <cellStyle name="Entrée 11" xfId="1036"/>
    <cellStyle name="Entrée 11 10" xfId="30698"/>
    <cellStyle name="Entrée 11 11" xfId="37468"/>
    <cellStyle name="Entrée 11 12" xfId="44473"/>
    <cellStyle name="Entrée 11 13" xfId="47977"/>
    <cellStyle name="Entrée 11 14" xfId="53355"/>
    <cellStyle name="Entrée 11 15" xfId="55970"/>
    <cellStyle name="Entrée 11 2" xfId="3369"/>
    <cellStyle name="Entrée 11 2 2" xfId="9626"/>
    <cellStyle name="Entrée 11 2 3" xfId="19600"/>
    <cellStyle name="Entrée 11 2 4" xfId="32916"/>
    <cellStyle name="Entrée 11 2 5" xfId="39657"/>
    <cellStyle name="Entrée 11 2 6" xfId="47978"/>
    <cellStyle name="Entrée 11 3" xfId="5516"/>
    <cellStyle name="Entrée 11 3 2" xfId="11743"/>
    <cellStyle name="Entrée 11 3 3" xfId="19652"/>
    <cellStyle name="Entrée 11 3 4" xfId="35038"/>
    <cellStyle name="Entrée 11 3 5" xfId="41774"/>
    <cellStyle name="Entrée 11 3 6" xfId="47979"/>
    <cellStyle name="Entrée 11 4" xfId="7437"/>
    <cellStyle name="Entrée 11 5" xfId="13839"/>
    <cellStyle name="Entrée 11 6" xfId="15701"/>
    <cellStyle name="Entrée 11 7" xfId="23455"/>
    <cellStyle name="Entrée 11 8" xfId="25913"/>
    <cellStyle name="Entrée 11 9" xfId="28786"/>
    <cellStyle name="Entrée 12" xfId="1504"/>
    <cellStyle name="Entrée 12 10" xfId="31058"/>
    <cellStyle name="Entrée 12 11" xfId="37799"/>
    <cellStyle name="Entrée 12 12" xfId="44804"/>
    <cellStyle name="Entrée 12 13" xfId="47980"/>
    <cellStyle name="Entrée 12 14" xfId="53686"/>
    <cellStyle name="Entrée 12 15" xfId="56301"/>
    <cellStyle name="Entrée 12 2" xfId="3718"/>
    <cellStyle name="Entrée 12 2 2" xfId="9957"/>
    <cellStyle name="Entrée 12 2 3" xfId="19839"/>
    <cellStyle name="Entrée 12 2 4" xfId="33247"/>
    <cellStyle name="Entrée 12 2 5" xfId="39988"/>
    <cellStyle name="Entrée 12 2 6" xfId="47981"/>
    <cellStyle name="Entrée 12 3" xfId="5847"/>
    <cellStyle name="Entrée 12 3 2" xfId="12074"/>
    <cellStyle name="Entrée 12 3 3" xfId="18789"/>
    <cellStyle name="Entrée 12 3 4" xfId="35369"/>
    <cellStyle name="Entrée 12 3 5" xfId="42105"/>
    <cellStyle name="Entrée 12 3 6" xfId="47982"/>
    <cellStyle name="Entrée 12 4" xfId="7768"/>
    <cellStyle name="Entrée 12 5" xfId="14170"/>
    <cellStyle name="Entrée 12 6" xfId="16032"/>
    <cellStyle name="Entrée 12 7" xfId="23786"/>
    <cellStyle name="Entrée 12 8" xfId="26244"/>
    <cellStyle name="Entrée 12 9" xfId="29117"/>
    <cellStyle name="Entrée 13" xfId="1827"/>
    <cellStyle name="Entrée 13 10" xfId="38120"/>
    <cellStyle name="Entrée 13 11" xfId="45125"/>
    <cellStyle name="Entrée 13 12" xfId="47983"/>
    <cellStyle name="Entrée 13 13" xfId="54007"/>
    <cellStyle name="Entrée 13 14" xfId="56622"/>
    <cellStyle name="Entrée 13 2" xfId="4039"/>
    <cellStyle name="Entrée 13 2 2" xfId="10278"/>
    <cellStyle name="Entrée 13 2 3" xfId="18559"/>
    <cellStyle name="Entrée 13 2 4" xfId="33568"/>
    <cellStyle name="Entrée 13 2 5" xfId="40309"/>
    <cellStyle name="Entrée 13 2 6" xfId="47984"/>
    <cellStyle name="Entrée 13 3" xfId="6168"/>
    <cellStyle name="Entrée 13 3 2" xfId="12395"/>
    <cellStyle name="Entrée 13 3 3" xfId="17306"/>
    <cellStyle name="Entrée 13 3 4" xfId="35690"/>
    <cellStyle name="Entrée 13 3 5" xfId="42426"/>
    <cellStyle name="Entrée 13 3 6" xfId="47985"/>
    <cellStyle name="Entrée 13 4" xfId="8089"/>
    <cellStyle name="Entrée 13 5" xfId="16353"/>
    <cellStyle name="Entrée 13 6" xfId="24107"/>
    <cellStyle name="Entrée 13 7" xfId="26565"/>
    <cellStyle name="Entrée 13 8" xfId="29438"/>
    <cellStyle name="Entrée 13 9" xfId="31379"/>
    <cellStyle name="Entrée 14" xfId="2360"/>
    <cellStyle name="Entrée 14 10" xfId="31910"/>
    <cellStyle name="Entrée 14 11" xfId="38651"/>
    <cellStyle name="Entrée 14 12" xfId="45656"/>
    <cellStyle name="Entrée 14 13" xfId="47986"/>
    <cellStyle name="Entrée 14 14" xfId="54538"/>
    <cellStyle name="Entrée 14 15" xfId="57153"/>
    <cellStyle name="Entrée 14 2" xfId="4570"/>
    <cellStyle name="Entrée 14 2 2" xfId="10809"/>
    <cellStyle name="Entrée 14 2 3" xfId="18412"/>
    <cellStyle name="Entrée 14 2 4" xfId="34099"/>
    <cellStyle name="Entrée 14 2 5" xfId="40840"/>
    <cellStyle name="Entrée 14 2 6" xfId="47987"/>
    <cellStyle name="Entrée 14 3" xfId="6699"/>
    <cellStyle name="Entrée 14 3 2" xfId="12926"/>
    <cellStyle name="Entrée 14 3 3" xfId="20380"/>
    <cellStyle name="Entrée 14 3 4" xfId="36221"/>
    <cellStyle name="Entrée 14 3 5" xfId="42957"/>
    <cellStyle name="Entrée 14 3 6" xfId="47988"/>
    <cellStyle name="Entrée 14 4" xfId="8620"/>
    <cellStyle name="Entrée 14 5" xfId="14732"/>
    <cellStyle name="Entrée 14 6" xfId="16884"/>
    <cellStyle name="Entrée 14 7" xfId="24638"/>
    <cellStyle name="Entrée 14 8" xfId="27096"/>
    <cellStyle name="Entrée 14 9" xfId="29969"/>
    <cellStyle name="Entrée 15" xfId="2613"/>
    <cellStyle name="Entrée 15 10" xfId="32162"/>
    <cellStyle name="Entrée 15 11" xfId="38903"/>
    <cellStyle name="Entrée 15 12" xfId="45908"/>
    <cellStyle name="Entrée 15 13" xfId="47989"/>
    <cellStyle name="Entrée 15 14" xfId="54790"/>
    <cellStyle name="Entrée 15 15" xfId="57405"/>
    <cellStyle name="Entrée 15 2" xfId="4810"/>
    <cellStyle name="Entrée 15 2 2" xfId="11049"/>
    <cellStyle name="Entrée 15 2 3" xfId="18238"/>
    <cellStyle name="Entrée 15 2 4" xfId="34339"/>
    <cellStyle name="Entrée 15 2 5" xfId="41080"/>
    <cellStyle name="Entrée 15 2 6" xfId="47990"/>
    <cellStyle name="Entrée 15 3" xfId="6951"/>
    <cellStyle name="Entrée 15 3 2" xfId="13178"/>
    <cellStyle name="Entrée 15 3 3" xfId="20524"/>
    <cellStyle name="Entrée 15 3 4" xfId="36473"/>
    <cellStyle name="Entrée 15 3 5" xfId="43209"/>
    <cellStyle name="Entrée 15 3 6" xfId="47991"/>
    <cellStyle name="Entrée 15 4" xfId="8872"/>
    <cellStyle name="Entrée 15 5" xfId="14984"/>
    <cellStyle name="Entrée 15 6" xfId="17136"/>
    <cellStyle name="Entrée 15 7" xfId="24890"/>
    <cellStyle name="Entrée 15 8" xfId="27348"/>
    <cellStyle name="Entrée 15 9" xfId="30221"/>
    <cellStyle name="Entrée 16" xfId="2504"/>
    <cellStyle name="Entrée 16 10" xfId="32053"/>
    <cellStyle name="Entrée 16 11" xfId="38794"/>
    <cellStyle name="Entrée 16 12" xfId="45799"/>
    <cellStyle name="Entrée 16 13" xfId="47992"/>
    <cellStyle name="Entrée 16 14" xfId="54681"/>
    <cellStyle name="Entrée 16 15" xfId="57296"/>
    <cellStyle name="Entrée 16 2" xfId="4708"/>
    <cellStyle name="Entrée 16 2 2" xfId="10947"/>
    <cellStyle name="Entrée 16 2 3" xfId="17876"/>
    <cellStyle name="Entrée 16 2 4" xfId="34237"/>
    <cellStyle name="Entrée 16 2 5" xfId="40978"/>
    <cellStyle name="Entrée 16 2 6" xfId="47993"/>
    <cellStyle name="Entrée 16 3" xfId="6842"/>
    <cellStyle name="Entrée 16 3 2" xfId="13069"/>
    <cellStyle name="Entrée 16 3 3" xfId="20455"/>
    <cellStyle name="Entrée 16 3 4" xfId="36364"/>
    <cellStyle name="Entrée 16 3 5" xfId="43100"/>
    <cellStyle name="Entrée 16 3 6" xfId="47994"/>
    <cellStyle name="Entrée 16 4" xfId="8763"/>
    <cellStyle name="Entrée 16 5" xfId="14875"/>
    <cellStyle name="Entrée 16 6" xfId="17027"/>
    <cellStyle name="Entrée 16 7" xfId="24781"/>
    <cellStyle name="Entrée 16 8" xfId="27239"/>
    <cellStyle name="Entrée 16 9" xfId="30112"/>
    <cellStyle name="Entrée 17" xfId="2608"/>
    <cellStyle name="Entrée 17 10" xfId="32157"/>
    <cellStyle name="Entrée 17 11" xfId="38898"/>
    <cellStyle name="Entrée 17 12" xfId="45903"/>
    <cellStyle name="Entrée 17 13" xfId="47995"/>
    <cellStyle name="Entrée 17 14" xfId="54785"/>
    <cellStyle name="Entrée 17 15" xfId="57400"/>
    <cellStyle name="Entrée 17 2" xfId="4805"/>
    <cellStyle name="Entrée 17 2 2" xfId="11044"/>
    <cellStyle name="Entrée 17 2 3" xfId="18555"/>
    <cellStyle name="Entrée 17 2 4" xfId="34334"/>
    <cellStyle name="Entrée 17 2 5" xfId="41075"/>
    <cellStyle name="Entrée 17 2 6" xfId="47996"/>
    <cellStyle name="Entrée 17 3" xfId="6946"/>
    <cellStyle name="Entrée 17 3 2" xfId="13173"/>
    <cellStyle name="Entrée 17 3 3" xfId="20519"/>
    <cellStyle name="Entrée 17 3 4" xfId="36468"/>
    <cellStyle name="Entrée 17 3 5" xfId="43204"/>
    <cellStyle name="Entrée 17 3 6" xfId="47997"/>
    <cellStyle name="Entrée 17 4" xfId="8867"/>
    <cellStyle name="Entrée 17 5" xfId="14979"/>
    <cellStyle name="Entrée 17 6" xfId="17131"/>
    <cellStyle name="Entrée 17 7" xfId="24885"/>
    <cellStyle name="Entrée 17 8" xfId="27343"/>
    <cellStyle name="Entrée 17 9" xfId="30216"/>
    <cellStyle name="Entrée 18" xfId="2494"/>
    <cellStyle name="Entrée 18 10" xfId="32043"/>
    <cellStyle name="Entrée 18 11" xfId="38784"/>
    <cellStyle name="Entrée 18 12" xfId="45789"/>
    <cellStyle name="Entrée 18 13" xfId="47998"/>
    <cellStyle name="Entrée 18 14" xfId="54671"/>
    <cellStyle name="Entrée 18 15" xfId="57286"/>
    <cellStyle name="Entrée 18 2" xfId="4703"/>
    <cellStyle name="Entrée 18 2 2" xfId="10942"/>
    <cellStyle name="Entrée 18 2 3" xfId="19787"/>
    <cellStyle name="Entrée 18 2 4" xfId="34232"/>
    <cellStyle name="Entrée 18 2 5" xfId="40973"/>
    <cellStyle name="Entrée 18 2 6" xfId="47999"/>
    <cellStyle name="Entrée 18 3" xfId="6832"/>
    <cellStyle name="Entrée 18 3 2" xfId="13059"/>
    <cellStyle name="Entrée 18 3 3" xfId="20445"/>
    <cellStyle name="Entrée 18 3 4" xfId="36354"/>
    <cellStyle name="Entrée 18 3 5" xfId="43090"/>
    <cellStyle name="Entrée 18 3 6" xfId="48000"/>
    <cellStyle name="Entrée 18 4" xfId="8753"/>
    <cellStyle name="Entrée 18 5" xfId="14865"/>
    <cellStyle name="Entrée 18 6" xfId="17017"/>
    <cellStyle name="Entrée 18 7" xfId="24771"/>
    <cellStyle name="Entrée 18 8" xfId="27229"/>
    <cellStyle name="Entrée 18 9" xfId="30102"/>
    <cellStyle name="Entrée 19" xfId="2603"/>
    <cellStyle name="Entrée 19 10" xfId="32152"/>
    <cellStyle name="Entrée 19 11" xfId="38893"/>
    <cellStyle name="Entrée 19 12" xfId="45898"/>
    <cellStyle name="Entrée 19 13" xfId="48001"/>
    <cellStyle name="Entrée 19 14" xfId="54780"/>
    <cellStyle name="Entrée 19 15" xfId="57395"/>
    <cellStyle name="Entrée 19 2" xfId="4800"/>
    <cellStyle name="Entrée 19 2 2" xfId="11039"/>
    <cellStyle name="Entrée 19 2 3" xfId="19677"/>
    <cellStyle name="Entrée 19 2 4" xfId="34329"/>
    <cellStyle name="Entrée 19 2 5" xfId="41070"/>
    <cellStyle name="Entrée 19 2 6" xfId="48002"/>
    <cellStyle name="Entrée 19 3" xfId="6941"/>
    <cellStyle name="Entrée 19 3 2" xfId="13168"/>
    <cellStyle name="Entrée 19 3 3" xfId="20514"/>
    <cellStyle name="Entrée 19 3 4" xfId="36463"/>
    <cellStyle name="Entrée 19 3 5" xfId="43199"/>
    <cellStyle name="Entrée 19 3 6" xfId="48003"/>
    <cellStyle name="Entrée 19 4" xfId="8862"/>
    <cellStyle name="Entrée 19 5" xfId="14974"/>
    <cellStyle name="Entrée 19 6" xfId="17126"/>
    <cellStyle name="Entrée 19 7" xfId="24880"/>
    <cellStyle name="Entrée 19 8" xfId="27338"/>
    <cellStyle name="Entrée 19 9" xfId="30211"/>
    <cellStyle name="Entrée 2" xfId="457"/>
    <cellStyle name="Entrée 2 10" xfId="1037"/>
    <cellStyle name="Entrée 2 10 10" xfId="30699"/>
    <cellStyle name="Entrée 2 10 11" xfId="37469"/>
    <cellStyle name="Entrée 2 10 12" xfId="44474"/>
    <cellStyle name="Entrée 2 10 13" xfId="48005"/>
    <cellStyle name="Entrée 2 10 14" xfId="53356"/>
    <cellStyle name="Entrée 2 10 15" xfId="55971"/>
    <cellStyle name="Entrée 2 10 2" xfId="3370"/>
    <cellStyle name="Entrée 2 10 2 2" xfId="9627"/>
    <cellStyle name="Entrée 2 10 2 3" xfId="18742"/>
    <cellStyle name="Entrée 2 10 2 4" xfId="32917"/>
    <cellStyle name="Entrée 2 10 2 5" xfId="39658"/>
    <cellStyle name="Entrée 2 10 2 6" xfId="48006"/>
    <cellStyle name="Entrée 2 10 3" xfId="5517"/>
    <cellStyle name="Entrée 2 10 3 2" xfId="11744"/>
    <cellStyle name="Entrée 2 10 3 3" xfId="18797"/>
    <cellStyle name="Entrée 2 10 3 4" xfId="35039"/>
    <cellStyle name="Entrée 2 10 3 5" xfId="41775"/>
    <cellStyle name="Entrée 2 10 3 6" xfId="48007"/>
    <cellStyle name="Entrée 2 10 4" xfId="7438"/>
    <cellStyle name="Entrée 2 10 5" xfId="13840"/>
    <cellStyle name="Entrée 2 10 6" xfId="15702"/>
    <cellStyle name="Entrée 2 10 7" xfId="23456"/>
    <cellStyle name="Entrée 2 10 8" xfId="25914"/>
    <cellStyle name="Entrée 2 10 9" xfId="28787"/>
    <cellStyle name="Entrée 2 11" xfId="1505"/>
    <cellStyle name="Entrée 2 11 10" xfId="31059"/>
    <cellStyle name="Entrée 2 11 11" xfId="37800"/>
    <cellStyle name="Entrée 2 11 12" xfId="44805"/>
    <cellStyle name="Entrée 2 11 13" xfId="48008"/>
    <cellStyle name="Entrée 2 11 14" xfId="53687"/>
    <cellStyle name="Entrée 2 11 15" xfId="56302"/>
    <cellStyle name="Entrée 2 11 2" xfId="3719"/>
    <cellStyle name="Entrée 2 11 2 2" xfId="9958"/>
    <cellStyle name="Entrée 2 11 2 3" xfId="18982"/>
    <cellStyle name="Entrée 2 11 2 4" xfId="33248"/>
    <cellStyle name="Entrée 2 11 2 5" xfId="39989"/>
    <cellStyle name="Entrée 2 11 2 6" xfId="48009"/>
    <cellStyle name="Entrée 2 11 3" xfId="5848"/>
    <cellStyle name="Entrée 2 11 3 2" xfId="12075"/>
    <cellStyle name="Entrée 2 11 3 3" xfId="17838"/>
    <cellStyle name="Entrée 2 11 3 4" xfId="35370"/>
    <cellStyle name="Entrée 2 11 3 5" xfId="42106"/>
    <cellStyle name="Entrée 2 11 3 6" xfId="48010"/>
    <cellStyle name="Entrée 2 11 4" xfId="7769"/>
    <cellStyle name="Entrée 2 11 5" xfId="14171"/>
    <cellStyle name="Entrée 2 11 6" xfId="16033"/>
    <cellStyle name="Entrée 2 11 7" xfId="23787"/>
    <cellStyle name="Entrée 2 11 8" xfId="26245"/>
    <cellStyle name="Entrée 2 11 9" xfId="29118"/>
    <cellStyle name="Entrée 2 12" xfId="1828"/>
    <cellStyle name="Entrée 2 12 10" xfId="38121"/>
    <cellStyle name="Entrée 2 12 11" xfId="45126"/>
    <cellStyle name="Entrée 2 12 12" xfId="48011"/>
    <cellStyle name="Entrée 2 12 13" xfId="54008"/>
    <cellStyle name="Entrée 2 12 14" xfId="56623"/>
    <cellStyle name="Entrée 2 12 2" xfId="4040"/>
    <cellStyle name="Entrée 2 12 2 2" xfId="10279"/>
    <cellStyle name="Entrée 2 12 2 3" xfId="19592"/>
    <cellStyle name="Entrée 2 12 2 4" xfId="33569"/>
    <cellStyle name="Entrée 2 12 2 5" xfId="40310"/>
    <cellStyle name="Entrée 2 12 2 6" xfId="48012"/>
    <cellStyle name="Entrée 2 12 3" xfId="6169"/>
    <cellStyle name="Entrée 2 12 3 2" xfId="12396"/>
    <cellStyle name="Entrée 2 12 3 3" xfId="17831"/>
    <cellStyle name="Entrée 2 12 3 4" xfId="35691"/>
    <cellStyle name="Entrée 2 12 3 5" xfId="42427"/>
    <cellStyle name="Entrée 2 12 3 6" xfId="48013"/>
    <cellStyle name="Entrée 2 12 4" xfId="8090"/>
    <cellStyle name="Entrée 2 12 5" xfId="16354"/>
    <cellStyle name="Entrée 2 12 6" xfId="24108"/>
    <cellStyle name="Entrée 2 12 7" xfId="26566"/>
    <cellStyle name="Entrée 2 12 8" xfId="29439"/>
    <cellStyle name="Entrée 2 12 9" xfId="31380"/>
    <cellStyle name="Entrée 2 13" xfId="2153"/>
    <cellStyle name="Entrée 2 13 10" xfId="31703"/>
    <cellStyle name="Entrée 2 13 11" xfId="38444"/>
    <cellStyle name="Entrée 2 13 12" xfId="45449"/>
    <cellStyle name="Entrée 2 13 13" xfId="48014"/>
    <cellStyle name="Entrée 2 13 14" xfId="54331"/>
    <cellStyle name="Entrée 2 13 15" xfId="56946"/>
    <cellStyle name="Entrée 2 13 2" xfId="4363"/>
    <cellStyle name="Entrée 2 13 2 2" xfId="10602"/>
    <cellStyle name="Entrée 2 13 2 3" xfId="19116"/>
    <cellStyle name="Entrée 2 13 2 4" xfId="33892"/>
    <cellStyle name="Entrée 2 13 2 5" xfId="40633"/>
    <cellStyle name="Entrée 2 13 2 6" xfId="48015"/>
    <cellStyle name="Entrée 2 13 3" xfId="6492"/>
    <cellStyle name="Entrée 2 13 3 2" xfId="12719"/>
    <cellStyle name="Entrée 2 13 3 3" xfId="17753"/>
    <cellStyle name="Entrée 2 13 3 4" xfId="36014"/>
    <cellStyle name="Entrée 2 13 3 5" xfId="42750"/>
    <cellStyle name="Entrée 2 13 3 6" xfId="48016"/>
    <cellStyle name="Entrée 2 13 4" xfId="8413"/>
    <cellStyle name="Entrée 2 13 5" xfId="14525"/>
    <cellStyle name="Entrée 2 13 6" xfId="16677"/>
    <cellStyle name="Entrée 2 13 7" xfId="24431"/>
    <cellStyle name="Entrée 2 13 8" xfId="26889"/>
    <cellStyle name="Entrée 2 13 9" xfId="29762"/>
    <cellStyle name="Entrée 2 14" xfId="2614"/>
    <cellStyle name="Entrée 2 14 10" xfId="32163"/>
    <cellStyle name="Entrée 2 14 11" xfId="38904"/>
    <cellStyle name="Entrée 2 14 12" xfId="45909"/>
    <cellStyle name="Entrée 2 14 13" xfId="48017"/>
    <cellStyle name="Entrée 2 14 14" xfId="54791"/>
    <cellStyle name="Entrée 2 14 15" xfId="57406"/>
    <cellStyle name="Entrée 2 14 2" xfId="4811"/>
    <cellStyle name="Entrée 2 14 2 2" xfId="11050"/>
    <cellStyle name="Entrée 2 14 2 3" xfId="19959"/>
    <cellStyle name="Entrée 2 14 2 4" xfId="34340"/>
    <cellStyle name="Entrée 2 14 2 5" xfId="41081"/>
    <cellStyle name="Entrée 2 14 2 6" xfId="48018"/>
    <cellStyle name="Entrée 2 14 3" xfId="6952"/>
    <cellStyle name="Entrée 2 14 3 2" xfId="13179"/>
    <cellStyle name="Entrée 2 14 3 3" xfId="20525"/>
    <cellStyle name="Entrée 2 14 3 4" xfId="36474"/>
    <cellStyle name="Entrée 2 14 3 5" xfId="43210"/>
    <cellStyle name="Entrée 2 14 3 6" xfId="48019"/>
    <cellStyle name="Entrée 2 14 4" xfId="8873"/>
    <cellStyle name="Entrée 2 14 5" xfId="14985"/>
    <cellStyle name="Entrée 2 14 6" xfId="17137"/>
    <cellStyle name="Entrée 2 14 7" xfId="24891"/>
    <cellStyle name="Entrée 2 14 8" xfId="27349"/>
    <cellStyle name="Entrée 2 14 9" xfId="30222"/>
    <cellStyle name="Entrée 2 15" xfId="2503"/>
    <cellStyle name="Entrée 2 15 10" xfId="32052"/>
    <cellStyle name="Entrée 2 15 11" xfId="38793"/>
    <cellStyle name="Entrée 2 15 12" xfId="45798"/>
    <cellStyle name="Entrée 2 15 13" xfId="48020"/>
    <cellStyle name="Entrée 2 15 14" xfId="54680"/>
    <cellStyle name="Entrée 2 15 15" xfId="57295"/>
    <cellStyle name="Entrée 2 15 2" xfId="4707"/>
    <cellStyle name="Entrée 2 15 2 2" xfId="10946"/>
    <cellStyle name="Entrée 2 15 2 3" xfId="18825"/>
    <cellStyle name="Entrée 2 15 2 4" xfId="34236"/>
    <cellStyle name="Entrée 2 15 2 5" xfId="40977"/>
    <cellStyle name="Entrée 2 15 2 6" xfId="48021"/>
    <cellStyle name="Entrée 2 15 3" xfId="6841"/>
    <cellStyle name="Entrée 2 15 3 2" xfId="13068"/>
    <cellStyle name="Entrée 2 15 3 3" xfId="20454"/>
    <cellStyle name="Entrée 2 15 3 4" xfId="36363"/>
    <cellStyle name="Entrée 2 15 3 5" xfId="43099"/>
    <cellStyle name="Entrée 2 15 3 6" xfId="48022"/>
    <cellStyle name="Entrée 2 15 4" xfId="8762"/>
    <cellStyle name="Entrée 2 15 5" xfId="14874"/>
    <cellStyle name="Entrée 2 15 6" xfId="17026"/>
    <cellStyle name="Entrée 2 15 7" xfId="24780"/>
    <cellStyle name="Entrée 2 15 8" xfId="27238"/>
    <cellStyle name="Entrée 2 15 9" xfId="30111"/>
    <cellStyle name="Entrée 2 16" xfId="2609"/>
    <cellStyle name="Entrée 2 16 10" xfId="32158"/>
    <cellStyle name="Entrée 2 16 11" xfId="38899"/>
    <cellStyle name="Entrée 2 16 12" xfId="45904"/>
    <cellStyle name="Entrée 2 16 13" xfId="48023"/>
    <cellStyle name="Entrée 2 16 14" xfId="54786"/>
    <cellStyle name="Entrée 2 16 15" xfId="57401"/>
    <cellStyle name="Entrée 2 16 2" xfId="4806"/>
    <cellStyle name="Entrée 2 16 2 2" xfId="11045"/>
    <cellStyle name="Entrée 2 16 2 3" xfId="19589"/>
    <cellStyle name="Entrée 2 16 2 4" xfId="34335"/>
    <cellStyle name="Entrée 2 16 2 5" xfId="41076"/>
    <cellStyle name="Entrée 2 16 2 6" xfId="48024"/>
    <cellStyle name="Entrée 2 16 3" xfId="6947"/>
    <cellStyle name="Entrée 2 16 3 2" xfId="13174"/>
    <cellStyle name="Entrée 2 16 3 3" xfId="20520"/>
    <cellStyle name="Entrée 2 16 3 4" xfId="36469"/>
    <cellStyle name="Entrée 2 16 3 5" xfId="43205"/>
    <cellStyle name="Entrée 2 16 3 6" xfId="48025"/>
    <cellStyle name="Entrée 2 16 4" xfId="8868"/>
    <cellStyle name="Entrée 2 16 5" xfId="14980"/>
    <cellStyle name="Entrée 2 16 6" xfId="17132"/>
    <cellStyle name="Entrée 2 16 7" xfId="24886"/>
    <cellStyle name="Entrée 2 16 8" xfId="27344"/>
    <cellStyle name="Entrée 2 16 9" xfId="30217"/>
    <cellStyle name="Entrée 2 17" xfId="2493"/>
    <cellStyle name="Entrée 2 17 10" xfId="32042"/>
    <cellStyle name="Entrée 2 17 11" xfId="38783"/>
    <cellStyle name="Entrée 2 17 12" xfId="45788"/>
    <cellStyle name="Entrée 2 17 13" xfId="48026"/>
    <cellStyle name="Entrée 2 17 14" xfId="54670"/>
    <cellStyle name="Entrée 2 17 15" xfId="57285"/>
    <cellStyle name="Entrée 2 17 2" xfId="4702"/>
    <cellStyle name="Entrée 2 17 2 2" xfId="10941"/>
    <cellStyle name="Entrée 2 17 2 3" xfId="18171"/>
    <cellStyle name="Entrée 2 17 2 4" xfId="34231"/>
    <cellStyle name="Entrée 2 17 2 5" xfId="40972"/>
    <cellStyle name="Entrée 2 17 2 6" xfId="48027"/>
    <cellStyle name="Entrée 2 17 3" xfId="6831"/>
    <cellStyle name="Entrée 2 17 3 2" xfId="13058"/>
    <cellStyle name="Entrée 2 17 3 3" xfId="20444"/>
    <cellStyle name="Entrée 2 17 3 4" xfId="36353"/>
    <cellStyle name="Entrée 2 17 3 5" xfId="43089"/>
    <cellStyle name="Entrée 2 17 3 6" xfId="48028"/>
    <cellStyle name="Entrée 2 17 4" xfId="8752"/>
    <cellStyle name="Entrée 2 17 5" xfId="14864"/>
    <cellStyle name="Entrée 2 17 6" xfId="17016"/>
    <cellStyle name="Entrée 2 17 7" xfId="24770"/>
    <cellStyle name="Entrée 2 17 8" xfId="27228"/>
    <cellStyle name="Entrée 2 17 9" xfId="30101"/>
    <cellStyle name="Entrée 2 18" xfId="2604"/>
    <cellStyle name="Entrée 2 18 10" xfId="32153"/>
    <cellStyle name="Entrée 2 18 11" xfId="38894"/>
    <cellStyle name="Entrée 2 18 12" xfId="45899"/>
    <cellStyle name="Entrée 2 18 13" xfId="48029"/>
    <cellStyle name="Entrée 2 18 14" xfId="54781"/>
    <cellStyle name="Entrée 2 18 15" xfId="57396"/>
    <cellStyle name="Entrée 2 18 2" xfId="4801"/>
    <cellStyle name="Entrée 2 18 2 2" xfId="11040"/>
    <cellStyle name="Entrée 2 18 2 3" xfId="18822"/>
    <cellStyle name="Entrée 2 18 2 4" xfId="34330"/>
    <cellStyle name="Entrée 2 18 2 5" xfId="41071"/>
    <cellStyle name="Entrée 2 18 2 6" xfId="48030"/>
    <cellStyle name="Entrée 2 18 3" xfId="6942"/>
    <cellStyle name="Entrée 2 18 3 2" xfId="13169"/>
    <cellStyle name="Entrée 2 18 3 3" xfId="20515"/>
    <cellStyle name="Entrée 2 18 3 4" xfId="36464"/>
    <cellStyle name="Entrée 2 18 3 5" xfId="43200"/>
    <cellStyle name="Entrée 2 18 3 6" xfId="48031"/>
    <cellStyle name="Entrée 2 18 4" xfId="8863"/>
    <cellStyle name="Entrée 2 18 5" xfId="14975"/>
    <cellStyle name="Entrée 2 18 6" xfId="17127"/>
    <cellStyle name="Entrée 2 18 7" xfId="24881"/>
    <cellStyle name="Entrée 2 18 8" xfId="27339"/>
    <cellStyle name="Entrée 2 18 9" xfId="30212"/>
    <cellStyle name="Entrée 2 19" xfId="2488"/>
    <cellStyle name="Entrée 2 19 10" xfId="32037"/>
    <cellStyle name="Entrée 2 19 11" xfId="38778"/>
    <cellStyle name="Entrée 2 19 12" xfId="45783"/>
    <cellStyle name="Entrée 2 19 13" xfId="48032"/>
    <cellStyle name="Entrée 2 19 14" xfId="54665"/>
    <cellStyle name="Entrée 2 19 15" xfId="57280"/>
    <cellStyle name="Entrée 2 19 2" xfId="4697"/>
    <cellStyle name="Entrée 2 19 2 2" xfId="10936"/>
    <cellStyle name="Entrée 2 19 2 3" xfId="20063"/>
    <cellStyle name="Entrée 2 19 2 4" xfId="34226"/>
    <cellStyle name="Entrée 2 19 2 5" xfId="40967"/>
    <cellStyle name="Entrée 2 19 2 6" xfId="48033"/>
    <cellStyle name="Entrée 2 19 3" xfId="6826"/>
    <cellStyle name="Entrée 2 19 3 2" xfId="13053"/>
    <cellStyle name="Entrée 2 19 3 3" xfId="20439"/>
    <cellStyle name="Entrée 2 19 3 4" xfId="36348"/>
    <cellStyle name="Entrée 2 19 3 5" xfId="43084"/>
    <cellStyle name="Entrée 2 19 3 6" xfId="48034"/>
    <cellStyle name="Entrée 2 19 4" xfId="8747"/>
    <cellStyle name="Entrée 2 19 5" xfId="14859"/>
    <cellStyle name="Entrée 2 19 6" xfId="17011"/>
    <cellStyle name="Entrée 2 19 7" xfId="24765"/>
    <cellStyle name="Entrée 2 19 8" xfId="27223"/>
    <cellStyle name="Entrée 2 19 9" xfId="30096"/>
    <cellStyle name="Entrée 2 2" xfId="458"/>
    <cellStyle name="Entrée 2 2 10" xfId="1506"/>
    <cellStyle name="Entrée 2 2 10 10" xfId="31060"/>
    <cellStyle name="Entrée 2 2 10 11" xfId="37801"/>
    <cellStyle name="Entrée 2 2 10 12" xfId="44806"/>
    <cellStyle name="Entrée 2 2 10 13" xfId="48036"/>
    <cellStyle name="Entrée 2 2 10 14" xfId="53688"/>
    <cellStyle name="Entrée 2 2 10 15" xfId="56303"/>
    <cellStyle name="Entrée 2 2 10 2" xfId="3720"/>
    <cellStyle name="Entrée 2 2 10 2 2" xfId="9959"/>
    <cellStyle name="Entrée 2 2 10 2 3" xfId="18048"/>
    <cellStyle name="Entrée 2 2 10 2 4" xfId="33249"/>
    <cellStyle name="Entrée 2 2 10 2 5" xfId="39990"/>
    <cellStyle name="Entrée 2 2 10 2 6" xfId="48037"/>
    <cellStyle name="Entrée 2 2 10 3" xfId="5849"/>
    <cellStyle name="Entrée 2 2 10 3 2" xfId="12076"/>
    <cellStyle name="Entrée 2 2 10 3 3" xfId="17722"/>
    <cellStyle name="Entrée 2 2 10 3 4" xfId="35371"/>
    <cellStyle name="Entrée 2 2 10 3 5" xfId="42107"/>
    <cellStyle name="Entrée 2 2 10 3 6" xfId="48038"/>
    <cellStyle name="Entrée 2 2 10 4" xfId="7770"/>
    <cellStyle name="Entrée 2 2 10 5" xfId="14172"/>
    <cellStyle name="Entrée 2 2 10 6" xfId="16034"/>
    <cellStyle name="Entrée 2 2 10 7" xfId="23788"/>
    <cellStyle name="Entrée 2 2 10 8" xfId="26246"/>
    <cellStyle name="Entrée 2 2 10 9" xfId="29119"/>
    <cellStyle name="Entrée 2 2 11" xfId="1829"/>
    <cellStyle name="Entrée 2 2 11 10" xfId="38122"/>
    <cellStyle name="Entrée 2 2 11 11" xfId="45127"/>
    <cellStyle name="Entrée 2 2 11 12" xfId="48039"/>
    <cellStyle name="Entrée 2 2 11 13" xfId="54009"/>
    <cellStyle name="Entrée 2 2 11 14" xfId="56624"/>
    <cellStyle name="Entrée 2 2 11 2" xfId="4041"/>
    <cellStyle name="Entrée 2 2 11 2 2" xfId="10280"/>
    <cellStyle name="Entrée 2 2 11 2 3" xfId="18734"/>
    <cellStyle name="Entrée 2 2 11 2 4" xfId="33570"/>
    <cellStyle name="Entrée 2 2 11 2 5" xfId="40311"/>
    <cellStyle name="Entrée 2 2 11 2 6" xfId="48040"/>
    <cellStyle name="Entrée 2 2 11 3" xfId="6170"/>
    <cellStyle name="Entrée 2 2 11 3 2" xfId="12397"/>
    <cellStyle name="Entrée 2 2 11 3 3" xfId="17523"/>
    <cellStyle name="Entrée 2 2 11 3 4" xfId="35692"/>
    <cellStyle name="Entrée 2 2 11 3 5" xfId="42428"/>
    <cellStyle name="Entrée 2 2 11 3 6" xfId="48041"/>
    <cellStyle name="Entrée 2 2 11 4" xfId="8091"/>
    <cellStyle name="Entrée 2 2 11 5" xfId="16355"/>
    <cellStyle name="Entrée 2 2 11 6" xfId="24109"/>
    <cellStyle name="Entrée 2 2 11 7" xfId="26567"/>
    <cellStyle name="Entrée 2 2 11 8" xfId="29440"/>
    <cellStyle name="Entrée 2 2 11 9" xfId="31381"/>
    <cellStyle name="Entrée 2 2 12" xfId="2359"/>
    <cellStyle name="Entrée 2 2 12 10" xfId="31909"/>
    <cellStyle name="Entrée 2 2 12 11" xfId="38650"/>
    <cellStyle name="Entrée 2 2 12 12" xfId="45655"/>
    <cellStyle name="Entrée 2 2 12 13" xfId="48042"/>
    <cellStyle name="Entrée 2 2 12 14" xfId="54537"/>
    <cellStyle name="Entrée 2 2 12 15" xfId="57152"/>
    <cellStyle name="Entrée 2 2 12 2" xfId="4569"/>
    <cellStyle name="Entrée 2 2 12 2 2" xfId="10808"/>
    <cellStyle name="Entrée 2 2 12 2 3" xfId="20200"/>
    <cellStyle name="Entrée 2 2 12 2 4" xfId="34098"/>
    <cellStyle name="Entrée 2 2 12 2 5" xfId="40839"/>
    <cellStyle name="Entrée 2 2 12 2 6" xfId="48043"/>
    <cellStyle name="Entrée 2 2 12 3" xfId="6698"/>
    <cellStyle name="Entrée 2 2 12 3 2" xfId="12925"/>
    <cellStyle name="Entrée 2 2 12 3 3" xfId="20379"/>
    <cellStyle name="Entrée 2 2 12 3 4" xfId="36220"/>
    <cellStyle name="Entrée 2 2 12 3 5" xfId="42956"/>
    <cellStyle name="Entrée 2 2 12 3 6" xfId="48044"/>
    <cellStyle name="Entrée 2 2 12 4" xfId="8619"/>
    <cellStyle name="Entrée 2 2 12 5" xfId="14731"/>
    <cellStyle name="Entrée 2 2 12 6" xfId="16883"/>
    <cellStyle name="Entrée 2 2 12 7" xfId="24637"/>
    <cellStyle name="Entrée 2 2 12 8" xfId="27095"/>
    <cellStyle name="Entrée 2 2 12 9" xfId="29968"/>
    <cellStyle name="Entrée 2 2 13" xfId="2615"/>
    <cellStyle name="Entrée 2 2 13 10" xfId="32164"/>
    <cellStyle name="Entrée 2 2 13 11" xfId="38905"/>
    <cellStyle name="Entrée 2 2 13 12" xfId="45910"/>
    <cellStyle name="Entrée 2 2 13 13" xfId="48045"/>
    <cellStyle name="Entrée 2 2 13 14" xfId="54792"/>
    <cellStyle name="Entrée 2 2 13 15" xfId="57407"/>
    <cellStyle name="Entrée 2 2 13 2" xfId="4812"/>
    <cellStyle name="Entrée 2 2 13 2 2" xfId="11051"/>
    <cellStyle name="Entrée 2 2 13 2 3" xfId="19103"/>
    <cellStyle name="Entrée 2 2 13 2 4" xfId="34341"/>
    <cellStyle name="Entrée 2 2 13 2 5" xfId="41082"/>
    <cellStyle name="Entrée 2 2 13 2 6" xfId="48046"/>
    <cellStyle name="Entrée 2 2 13 3" xfId="6953"/>
    <cellStyle name="Entrée 2 2 13 3 2" xfId="13180"/>
    <cellStyle name="Entrée 2 2 13 3 3" xfId="20526"/>
    <cellStyle name="Entrée 2 2 13 3 4" xfId="36475"/>
    <cellStyle name="Entrée 2 2 13 3 5" xfId="43211"/>
    <cellStyle name="Entrée 2 2 13 3 6" xfId="48047"/>
    <cellStyle name="Entrée 2 2 13 4" xfId="8874"/>
    <cellStyle name="Entrée 2 2 13 5" xfId="14986"/>
    <cellStyle name="Entrée 2 2 13 6" xfId="17138"/>
    <cellStyle name="Entrée 2 2 13 7" xfId="24892"/>
    <cellStyle name="Entrée 2 2 13 8" xfId="27350"/>
    <cellStyle name="Entrée 2 2 13 9" xfId="30223"/>
    <cellStyle name="Entrée 2 2 14" xfId="2502"/>
    <cellStyle name="Entrée 2 2 14 10" xfId="32051"/>
    <cellStyle name="Entrée 2 2 14 11" xfId="38792"/>
    <cellStyle name="Entrée 2 2 14 12" xfId="45797"/>
    <cellStyle name="Entrée 2 2 14 13" xfId="48048"/>
    <cellStyle name="Entrée 2 2 14 14" xfId="54679"/>
    <cellStyle name="Entrée 2 2 14 15" xfId="57294"/>
    <cellStyle name="Entrée 2 2 14 2" xfId="4706"/>
    <cellStyle name="Entrée 2 2 14 2 2" xfId="10945"/>
    <cellStyle name="Entrée 2 2 14 2 3" xfId="19680"/>
    <cellStyle name="Entrée 2 2 14 2 4" xfId="34235"/>
    <cellStyle name="Entrée 2 2 14 2 5" xfId="40976"/>
    <cellStyle name="Entrée 2 2 14 2 6" xfId="48049"/>
    <cellStyle name="Entrée 2 2 14 3" xfId="6840"/>
    <cellStyle name="Entrée 2 2 14 3 2" xfId="13067"/>
    <cellStyle name="Entrée 2 2 14 3 3" xfId="20453"/>
    <cellStyle name="Entrée 2 2 14 3 4" xfId="36362"/>
    <cellStyle name="Entrée 2 2 14 3 5" xfId="43098"/>
    <cellStyle name="Entrée 2 2 14 3 6" xfId="48050"/>
    <cellStyle name="Entrée 2 2 14 4" xfId="8761"/>
    <cellStyle name="Entrée 2 2 14 5" xfId="14873"/>
    <cellStyle name="Entrée 2 2 14 6" xfId="17025"/>
    <cellStyle name="Entrée 2 2 14 7" xfId="24779"/>
    <cellStyle name="Entrée 2 2 14 8" xfId="27237"/>
    <cellStyle name="Entrée 2 2 14 9" xfId="30110"/>
    <cellStyle name="Entrée 2 2 15" xfId="2610"/>
    <cellStyle name="Entrée 2 2 15 10" xfId="32159"/>
    <cellStyle name="Entrée 2 2 15 11" xfId="38900"/>
    <cellStyle name="Entrée 2 2 15 12" xfId="45905"/>
    <cellStyle name="Entrée 2 2 15 13" xfId="48051"/>
    <cellStyle name="Entrée 2 2 15 14" xfId="54787"/>
    <cellStyle name="Entrée 2 2 15 15" xfId="57402"/>
    <cellStyle name="Entrée 2 2 15 2" xfId="4807"/>
    <cellStyle name="Entrée 2 2 15 2 2" xfId="11046"/>
    <cellStyle name="Entrée 2 2 15 2 3" xfId="18731"/>
    <cellStyle name="Entrée 2 2 15 2 4" xfId="34336"/>
    <cellStyle name="Entrée 2 2 15 2 5" xfId="41077"/>
    <cellStyle name="Entrée 2 2 15 2 6" xfId="48052"/>
    <cellStyle name="Entrée 2 2 15 3" xfId="6948"/>
    <cellStyle name="Entrée 2 2 15 3 2" xfId="13175"/>
    <cellStyle name="Entrée 2 2 15 3 3" xfId="20521"/>
    <cellStyle name="Entrée 2 2 15 3 4" xfId="36470"/>
    <cellStyle name="Entrée 2 2 15 3 5" xfId="43206"/>
    <cellStyle name="Entrée 2 2 15 3 6" xfId="48053"/>
    <cellStyle name="Entrée 2 2 15 4" xfId="8869"/>
    <cellStyle name="Entrée 2 2 15 5" xfId="14981"/>
    <cellStyle name="Entrée 2 2 15 6" xfId="17133"/>
    <cellStyle name="Entrée 2 2 15 7" xfId="24887"/>
    <cellStyle name="Entrée 2 2 15 8" xfId="27345"/>
    <cellStyle name="Entrée 2 2 15 9" xfId="30218"/>
    <cellStyle name="Entrée 2 2 16" xfId="2492"/>
    <cellStyle name="Entrée 2 2 16 10" xfId="32041"/>
    <cellStyle name="Entrée 2 2 16 11" xfId="38782"/>
    <cellStyle name="Entrée 2 2 16 12" xfId="45787"/>
    <cellStyle name="Entrée 2 2 16 13" xfId="48054"/>
    <cellStyle name="Entrée 2 2 16 14" xfId="54669"/>
    <cellStyle name="Entrée 2 2 16 15" xfId="57284"/>
    <cellStyle name="Entrée 2 2 16 2" xfId="4701"/>
    <cellStyle name="Entrée 2 2 16 2 2" xfId="10940"/>
    <cellStyle name="Entrée 2 2 16 2 3" xfId="19107"/>
    <cellStyle name="Entrée 2 2 16 2 4" xfId="34230"/>
    <cellStyle name="Entrée 2 2 16 2 5" xfId="40971"/>
    <cellStyle name="Entrée 2 2 16 2 6" xfId="48055"/>
    <cellStyle name="Entrée 2 2 16 3" xfId="6830"/>
    <cellStyle name="Entrée 2 2 16 3 2" xfId="13057"/>
    <cellStyle name="Entrée 2 2 16 3 3" xfId="20443"/>
    <cellStyle name="Entrée 2 2 16 3 4" xfId="36352"/>
    <cellStyle name="Entrée 2 2 16 3 5" xfId="43088"/>
    <cellStyle name="Entrée 2 2 16 3 6" xfId="48056"/>
    <cellStyle name="Entrée 2 2 16 4" xfId="8751"/>
    <cellStyle name="Entrée 2 2 16 5" xfId="14863"/>
    <cellStyle name="Entrée 2 2 16 6" xfId="17015"/>
    <cellStyle name="Entrée 2 2 16 7" xfId="24769"/>
    <cellStyle name="Entrée 2 2 16 8" xfId="27227"/>
    <cellStyle name="Entrée 2 2 16 9" xfId="30100"/>
    <cellStyle name="Entrée 2 2 17" xfId="2605"/>
    <cellStyle name="Entrée 2 2 17 10" xfId="32154"/>
    <cellStyle name="Entrée 2 2 17 11" xfId="38895"/>
    <cellStyle name="Entrée 2 2 17 12" xfId="45900"/>
    <cellStyle name="Entrée 2 2 17 13" xfId="48057"/>
    <cellStyle name="Entrée 2 2 17 14" xfId="54782"/>
    <cellStyle name="Entrée 2 2 17 15" xfId="57397"/>
    <cellStyle name="Entrée 2 2 17 2" xfId="4802"/>
    <cellStyle name="Entrée 2 2 17 2 2" xfId="11041"/>
    <cellStyle name="Entrée 2 2 17 2 3" xfId="17873"/>
    <cellStyle name="Entrée 2 2 17 2 4" xfId="34331"/>
    <cellStyle name="Entrée 2 2 17 2 5" xfId="41072"/>
    <cellStyle name="Entrée 2 2 17 2 6" xfId="48058"/>
    <cellStyle name="Entrée 2 2 17 3" xfId="6943"/>
    <cellStyle name="Entrée 2 2 17 3 2" xfId="13170"/>
    <cellStyle name="Entrée 2 2 17 3 3" xfId="20516"/>
    <cellStyle name="Entrée 2 2 17 3 4" xfId="36465"/>
    <cellStyle name="Entrée 2 2 17 3 5" xfId="43201"/>
    <cellStyle name="Entrée 2 2 17 3 6" xfId="48059"/>
    <cellStyle name="Entrée 2 2 17 4" xfId="8864"/>
    <cellStyle name="Entrée 2 2 17 5" xfId="14976"/>
    <cellStyle name="Entrée 2 2 17 6" xfId="17128"/>
    <cellStyle name="Entrée 2 2 17 7" xfId="24882"/>
    <cellStyle name="Entrée 2 2 17 8" xfId="27340"/>
    <cellStyle name="Entrée 2 2 17 9" xfId="30213"/>
    <cellStyle name="Entrée 2 2 18" xfId="2487"/>
    <cellStyle name="Entrée 2 2 18 10" xfId="32036"/>
    <cellStyle name="Entrée 2 2 18 11" xfId="38777"/>
    <cellStyle name="Entrée 2 2 18 12" xfId="45782"/>
    <cellStyle name="Entrée 2 2 18 13" xfId="48060"/>
    <cellStyle name="Entrée 2 2 18 14" xfId="54664"/>
    <cellStyle name="Entrée 2 2 18 15" xfId="57279"/>
    <cellStyle name="Entrée 2 2 18 2" xfId="4696"/>
    <cellStyle name="Entrée 2 2 18 2 2" xfId="10935"/>
    <cellStyle name="Entrée 2 2 18 2 3" xfId="18686"/>
    <cellStyle name="Entrée 2 2 18 2 4" xfId="34225"/>
    <cellStyle name="Entrée 2 2 18 2 5" xfId="40966"/>
    <cellStyle name="Entrée 2 2 18 2 6" xfId="48061"/>
    <cellStyle name="Entrée 2 2 18 3" xfId="6825"/>
    <cellStyle name="Entrée 2 2 18 3 2" xfId="13052"/>
    <cellStyle name="Entrée 2 2 18 3 3" xfId="20438"/>
    <cellStyle name="Entrée 2 2 18 3 4" xfId="36347"/>
    <cellStyle name="Entrée 2 2 18 3 5" xfId="43083"/>
    <cellStyle name="Entrée 2 2 18 3 6" xfId="48062"/>
    <cellStyle name="Entrée 2 2 18 4" xfId="8746"/>
    <cellStyle name="Entrée 2 2 18 5" xfId="14858"/>
    <cellStyle name="Entrée 2 2 18 6" xfId="17010"/>
    <cellStyle name="Entrée 2 2 18 7" xfId="24764"/>
    <cellStyle name="Entrée 2 2 18 8" xfId="27222"/>
    <cellStyle name="Entrée 2 2 18 9" xfId="30095"/>
    <cellStyle name="Entrée 2 2 19" xfId="2701"/>
    <cellStyle name="Entrée 2 2 19 10" xfId="32248"/>
    <cellStyle name="Entrée 2 2 19 11" xfId="38989"/>
    <cellStyle name="Entrée 2 2 19 12" xfId="45994"/>
    <cellStyle name="Entrée 2 2 19 13" xfId="48063"/>
    <cellStyle name="Entrée 2 2 19 14" xfId="54876"/>
    <cellStyle name="Entrée 2 2 19 15" xfId="57491"/>
    <cellStyle name="Entrée 2 2 19 2" xfId="4891"/>
    <cellStyle name="Entrée 2 2 19 2 2" xfId="11130"/>
    <cellStyle name="Entrée 2 2 19 2 3" xfId="18414"/>
    <cellStyle name="Entrée 2 2 19 2 4" xfId="34420"/>
    <cellStyle name="Entrée 2 2 19 2 5" xfId="41161"/>
    <cellStyle name="Entrée 2 2 19 2 6" xfId="48064"/>
    <cellStyle name="Entrée 2 2 19 3" xfId="7037"/>
    <cellStyle name="Entrée 2 2 19 3 2" xfId="13264"/>
    <cellStyle name="Entrée 2 2 19 3 3" xfId="20595"/>
    <cellStyle name="Entrée 2 2 19 3 4" xfId="36559"/>
    <cellStyle name="Entrée 2 2 19 3 5" xfId="43295"/>
    <cellStyle name="Entrée 2 2 19 3 6" xfId="48065"/>
    <cellStyle name="Entrée 2 2 19 4" xfId="8958"/>
    <cellStyle name="Entrée 2 2 19 5" xfId="15070"/>
    <cellStyle name="Entrée 2 2 19 6" xfId="17222"/>
    <cellStyle name="Entrée 2 2 19 7" xfId="24976"/>
    <cellStyle name="Entrée 2 2 19 8" xfId="27434"/>
    <cellStyle name="Entrée 2 2 19 9" xfId="30307"/>
    <cellStyle name="Entrée 2 2 2" xfId="898"/>
    <cellStyle name="Entrée 2 2 2 10" xfId="15260"/>
    <cellStyle name="Entrée 2 2 2 11" xfId="23070"/>
    <cellStyle name="Entrée 2 2 2 12" xfId="25456"/>
    <cellStyle name="Entrée 2 2 2 13" xfId="28345"/>
    <cellStyle name="Entrée 2 2 2 14" xfId="30578"/>
    <cellStyle name="Entrée 2 2 2 15" xfId="37356"/>
    <cellStyle name="Entrée 2 2 2 16" xfId="44032"/>
    <cellStyle name="Entrée 2 2 2 17" xfId="48066"/>
    <cellStyle name="Entrée 2 2 2 18" xfId="52914"/>
    <cellStyle name="Entrée 2 2 2 19" xfId="55524"/>
    <cellStyle name="Entrée 2 2 2 2" xfId="1226"/>
    <cellStyle name="Entrée 2 2 2 2 10" xfId="30820"/>
    <cellStyle name="Entrée 2 2 2 2 11" xfId="37590"/>
    <cellStyle name="Entrée 2 2 2 2 12" xfId="44595"/>
    <cellStyle name="Entrée 2 2 2 2 13" xfId="48067"/>
    <cellStyle name="Entrée 2 2 2 2 14" xfId="53477"/>
    <cellStyle name="Entrée 2 2 2 2 15" xfId="56092"/>
    <cellStyle name="Entrée 2 2 2 2 2" xfId="3491"/>
    <cellStyle name="Entrée 2 2 2 2 2 2" xfId="9748"/>
    <cellStyle name="Entrée 2 2 2 2 2 3" xfId="19160"/>
    <cellStyle name="Entrée 2 2 2 2 2 4" xfId="33038"/>
    <cellStyle name="Entrée 2 2 2 2 2 5" xfId="39779"/>
    <cellStyle name="Entrée 2 2 2 2 2 6" xfId="48068"/>
    <cellStyle name="Entrée 2 2 2 2 3" xfId="5638"/>
    <cellStyle name="Entrée 2 2 2 2 3 2" xfId="11865"/>
    <cellStyle name="Entrée 2 2 2 2 3 3" xfId="20037"/>
    <cellStyle name="Entrée 2 2 2 2 3 4" xfId="35160"/>
    <cellStyle name="Entrée 2 2 2 2 3 5" xfId="41896"/>
    <cellStyle name="Entrée 2 2 2 2 3 6" xfId="48069"/>
    <cellStyle name="Entrée 2 2 2 2 4" xfId="7559"/>
    <cellStyle name="Entrée 2 2 2 2 5" xfId="13961"/>
    <cellStyle name="Entrée 2 2 2 2 6" xfId="15823"/>
    <cellStyle name="Entrée 2 2 2 2 7" xfId="23577"/>
    <cellStyle name="Entrée 2 2 2 2 8" xfId="26035"/>
    <cellStyle name="Entrée 2 2 2 2 9" xfId="28908"/>
    <cellStyle name="Entrée 2 2 2 3" xfId="1677"/>
    <cellStyle name="Entrée 2 2 2 3 10" xfId="31231"/>
    <cellStyle name="Entrée 2 2 2 3 11" xfId="37972"/>
    <cellStyle name="Entrée 2 2 2 3 12" xfId="44977"/>
    <cellStyle name="Entrée 2 2 2 3 13" xfId="48070"/>
    <cellStyle name="Entrée 2 2 2 3 14" xfId="53859"/>
    <cellStyle name="Entrée 2 2 2 3 15" xfId="56474"/>
    <cellStyle name="Entrée 2 2 2 3 2" xfId="3891"/>
    <cellStyle name="Entrée 2 2 2 3 2 2" xfId="10130"/>
    <cellStyle name="Entrée 2 2 2 3 2 3" xfId="19985"/>
    <cellStyle name="Entrée 2 2 2 3 2 4" xfId="33420"/>
    <cellStyle name="Entrée 2 2 2 3 2 5" xfId="40161"/>
    <cellStyle name="Entrée 2 2 2 3 2 6" xfId="48071"/>
    <cellStyle name="Entrée 2 2 2 3 3" xfId="6020"/>
    <cellStyle name="Entrée 2 2 2 3 3 2" xfId="12247"/>
    <cellStyle name="Entrée 2 2 2 3 3 3" xfId="19198"/>
    <cellStyle name="Entrée 2 2 2 3 3 4" xfId="35542"/>
    <cellStyle name="Entrée 2 2 2 3 3 5" xfId="42278"/>
    <cellStyle name="Entrée 2 2 2 3 3 6" xfId="48072"/>
    <cellStyle name="Entrée 2 2 2 3 4" xfId="7941"/>
    <cellStyle name="Entrée 2 2 2 3 5" xfId="14343"/>
    <cellStyle name="Entrée 2 2 2 3 6" xfId="16205"/>
    <cellStyle name="Entrée 2 2 2 3 7" xfId="23959"/>
    <cellStyle name="Entrée 2 2 2 3 8" xfId="26417"/>
    <cellStyle name="Entrée 2 2 2 3 9" xfId="29290"/>
    <cellStyle name="Entrée 2 2 2 4" xfId="1949"/>
    <cellStyle name="Entrée 2 2 2 4 10" xfId="38242"/>
    <cellStyle name="Entrée 2 2 2 4 11" xfId="45247"/>
    <cellStyle name="Entrée 2 2 2 4 12" xfId="48073"/>
    <cellStyle name="Entrée 2 2 2 4 13" xfId="54129"/>
    <cellStyle name="Entrée 2 2 2 4 14" xfId="56744"/>
    <cellStyle name="Entrée 2 2 2 4 2" xfId="4161"/>
    <cellStyle name="Entrée 2 2 2 4 2 2" xfId="10400"/>
    <cellStyle name="Entrée 2 2 2 4 2 3" xfId="17597"/>
    <cellStyle name="Entrée 2 2 2 4 2 4" xfId="33690"/>
    <cellStyle name="Entrée 2 2 2 4 2 5" xfId="40431"/>
    <cellStyle name="Entrée 2 2 2 4 2 6" xfId="48074"/>
    <cellStyle name="Entrée 2 2 2 4 3" xfId="6290"/>
    <cellStyle name="Entrée 2 2 2 4 3 2" xfId="12517"/>
    <cellStyle name="Entrée 2 2 2 4 3 3" xfId="17464"/>
    <cellStyle name="Entrée 2 2 2 4 3 4" xfId="35812"/>
    <cellStyle name="Entrée 2 2 2 4 3 5" xfId="42548"/>
    <cellStyle name="Entrée 2 2 2 4 3 6" xfId="48075"/>
    <cellStyle name="Entrée 2 2 2 4 4" xfId="8211"/>
    <cellStyle name="Entrée 2 2 2 4 5" xfId="16475"/>
    <cellStyle name="Entrée 2 2 2 4 6" xfId="24229"/>
    <cellStyle name="Entrée 2 2 2 4 7" xfId="26687"/>
    <cellStyle name="Entrée 2 2 2 4 8" xfId="29560"/>
    <cellStyle name="Entrée 2 2 2 4 9" xfId="31501"/>
    <cellStyle name="Entrée 2 2 2 5" xfId="2214"/>
    <cellStyle name="Entrée 2 2 2 5 10" xfId="31764"/>
    <cellStyle name="Entrée 2 2 2 5 11" xfId="38505"/>
    <cellStyle name="Entrée 2 2 2 5 12" xfId="45510"/>
    <cellStyle name="Entrée 2 2 2 5 13" xfId="48076"/>
    <cellStyle name="Entrée 2 2 2 5 14" xfId="54392"/>
    <cellStyle name="Entrée 2 2 2 5 15" xfId="57007"/>
    <cellStyle name="Entrée 2 2 2 5 2" xfId="4424"/>
    <cellStyle name="Entrée 2 2 2 5 2 2" xfId="10663"/>
    <cellStyle name="Entrée 2 2 2 5 2 3" xfId="18502"/>
    <cellStyle name="Entrée 2 2 2 5 2 4" xfId="33953"/>
    <cellStyle name="Entrée 2 2 2 5 2 5" xfId="40694"/>
    <cellStyle name="Entrée 2 2 2 5 2 6" xfId="48077"/>
    <cellStyle name="Entrée 2 2 2 5 3" xfId="6553"/>
    <cellStyle name="Entrée 2 2 2 5 3 2" xfId="12780"/>
    <cellStyle name="Entrée 2 2 2 5 3 3" xfId="20275"/>
    <cellStyle name="Entrée 2 2 2 5 3 4" xfId="36075"/>
    <cellStyle name="Entrée 2 2 2 5 3 5" xfId="42811"/>
    <cellStyle name="Entrée 2 2 2 5 3 6" xfId="48078"/>
    <cellStyle name="Entrée 2 2 2 5 4" xfId="8474"/>
    <cellStyle name="Entrée 2 2 2 5 5" xfId="14586"/>
    <cellStyle name="Entrée 2 2 2 5 6" xfId="16738"/>
    <cellStyle name="Entrée 2 2 2 5 7" xfId="24492"/>
    <cellStyle name="Entrée 2 2 2 5 8" xfId="26950"/>
    <cellStyle name="Entrée 2 2 2 5 9" xfId="29823"/>
    <cellStyle name="Entrée 2 2 2 6" xfId="3257"/>
    <cellStyle name="Entrée 2 2 2 6 10" xfId="39545"/>
    <cellStyle name="Entrée 2 2 2 6 11" xfId="44361"/>
    <cellStyle name="Entrée 2 2 2 6 12" xfId="48079"/>
    <cellStyle name="Entrée 2 2 2 6 13" xfId="53243"/>
    <cellStyle name="Entrée 2 2 2 6 14" xfId="55855"/>
    <cellStyle name="Entrée 2 2 2 6 2" xfId="5401"/>
    <cellStyle name="Entrée 2 2 2 6 2 2" xfId="11631"/>
    <cellStyle name="Entrée 2 2 2 6 2 3" xfId="19445"/>
    <cellStyle name="Entrée 2 2 2 6 2 4" xfId="34923"/>
    <cellStyle name="Entrée 2 2 2 6 2 5" xfId="41662"/>
    <cellStyle name="Entrée 2 2 2 6 2 6" xfId="48080"/>
    <cellStyle name="Entrée 2 2 2 6 3" xfId="9514"/>
    <cellStyle name="Entrée 2 2 2 6 4" xfId="13727"/>
    <cellStyle name="Entrée 2 2 2 6 5" xfId="15589"/>
    <cellStyle name="Entrée 2 2 2 6 6" xfId="23343"/>
    <cellStyle name="Entrée 2 2 2 6 7" xfId="25801"/>
    <cellStyle name="Entrée 2 2 2 6 8" xfId="28674"/>
    <cellStyle name="Entrée 2 2 2 6 9" xfId="32804"/>
    <cellStyle name="Entrée 2 2 2 7" xfId="2912"/>
    <cellStyle name="Entrée 2 2 2 7 2" xfId="9169"/>
    <cellStyle name="Entrée 2 2 2 7 3" xfId="19147"/>
    <cellStyle name="Entrée 2 2 2 7 4" xfId="32459"/>
    <cellStyle name="Entrée 2 2 2 7 5" xfId="39200"/>
    <cellStyle name="Entrée 2 2 2 7 6" xfId="48081"/>
    <cellStyle name="Entrée 2 2 2 8" xfId="5063"/>
    <cellStyle name="Entrée 2 2 2 8 2" xfId="11302"/>
    <cellStyle name="Entrée 2 2 2 8 3" xfId="18971"/>
    <cellStyle name="Entrée 2 2 2 8 4" xfId="34592"/>
    <cellStyle name="Entrée 2 2 2 8 5" xfId="41333"/>
    <cellStyle name="Entrée 2 2 2 8 6" xfId="48082"/>
    <cellStyle name="Entrée 2 2 2 9" xfId="7325"/>
    <cellStyle name="Entrée 2 2 20" xfId="2482"/>
    <cellStyle name="Entrée 2 2 20 10" xfId="32031"/>
    <cellStyle name="Entrée 2 2 20 11" xfId="38772"/>
    <cellStyle name="Entrée 2 2 20 12" xfId="45777"/>
    <cellStyle name="Entrée 2 2 20 13" xfId="48083"/>
    <cellStyle name="Entrée 2 2 20 14" xfId="54659"/>
    <cellStyle name="Entrée 2 2 20 15" xfId="57274"/>
    <cellStyle name="Entrée 2 2 20 2" xfId="4691"/>
    <cellStyle name="Entrée 2 2 20 2 2" xfId="10930"/>
    <cellStyle name="Entrée 2 2 20 2 3" xfId="17877"/>
    <cellStyle name="Entrée 2 2 20 2 4" xfId="34220"/>
    <cellStyle name="Entrée 2 2 20 2 5" xfId="40961"/>
    <cellStyle name="Entrée 2 2 20 2 6" xfId="48084"/>
    <cellStyle name="Entrée 2 2 20 3" xfId="6820"/>
    <cellStyle name="Entrée 2 2 20 3 2" xfId="13047"/>
    <cellStyle name="Entrée 2 2 20 3 3" xfId="20433"/>
    <cellStyle name="Entrée 2 2 20 3 4" xfId="36342"/>
    <cellStyle name="Entrée 2 2 20 3 5" xfId="43078"/>
    <cellStyle name="Entrée 2 2 20 3 6" xfId="48085"/>
    <cellStyle name="Entrée 2 2 20 4" xfId="8741"/>
    <cellStyle name="Entrée 2 2 20 5" xfId="14853"/>
    <cellStyle name="Entrée 2 2 20 6" xfId="17005"/>
    <cellStyle name="Entrée 2 2 20 7" xfId="24759"/>
    <cellStyle name="Entrée 2 2 20 8" xfId="27217"/>
    <cellStyle name="Entrée 2 2 20 9" xfId="30090"/>
    <cellStyle name="Entrée 2 2 21" xfId="2624"/>
    <cellStyle name="Entrée 2 2 21 10" xfId="38914"/>
    <cellStyle name="Entrée 2 2 21 11" xfId="45919"/>
    <cellStyle name="Entrée 2 2 21 12" xfId="48086"/>
    <cellStyle name="Entrée 2 2 21 13" xfId="54801"/>
    <cellStyle name="Entrée 2 2 21 14" xfId="57416"/>
    <cellStyle name="Entrée 2 2 21 2" xfId="6962"/>
    <cellStyle name="Entrée 2 2 21 2 2" xfId="13189"/>
    <cellStyle name="Entrée 2 2 21 2 3" xfId="20535"/>
    <cellStyle name="Entrée 2 2 21 2 4" xfId="36484"/>
    <cellStyle name="Entrée 2 2 21 2 5" xfId="43220"/>
    <cellStyle name="Entrée 2 2 21 2 6" xfId="48087"/>
    <cellStyle name="Entrée 2 2 21 3" xfId="8883"/>
    <cellStyle name="Entrée 2 2 21 4" xfId="14995"/>
    <cellStyle name="Entrée 2 2 21 5" xfId="17147"/>
    <cellStyle name="Entrée 2 2 21 6" xfId="24901"/>
    <cellStyle name="Entrée 2 2 21 7" xfId="27359"/>
    <cellStyle name="Entrée 2 2 21 8" xfId="30232"/>
    <cellStyle name="Entrée 2 2 21 9" xfId="32173"/>
    <cellStyle name="Entrée 2 2 22" xfId="4943"/>
    <cellStyle name="Entrée 2 2 22 2" xfId="11182"/>
    <cellStyle name="Entrée 2 2 22 3" xfId="20204"/>
    <cellStyle name="Entrée 2 2 22 4" xfId="34472"/>
    <cellStyle name="Entrée 2 2 22 5" xfId="41213"/>
    <cellStyle name="Entrée 2 2 22 6" xfId="48088"/>
    <cellStyle name="Entrée 2 2 23" xfId="7149"/>
    <cellStyle name="Entrée 2 2 24" xfId="15140"/>
    <cellStyle name="Entrée 2 2 25" xfId="22899"/>
    <cellStyle name="Entrée 2 2 26" xfId="25285"/>
    <cellStyle name="Entrée 2 2 27" xfId="28225"/>
    <cellStyle name="Entrée 2 2 28" xfId="30405"/>
    <cellStyle name="Entrée 2 2 29" xfId="37185"/>
    <cellStyle name="Entrée 2 2 3" xfId="809"/>
    <cellStyle name="Entrée 2 2 3 10" xfId="15261"/>
    <cellStyle name="Entrée 2 2 3 11" xfId="22981"/>
    <cellStyle name="Entrée 2 2 3 12" xfId="25367"/>
    <cellStyle name="Entrée 2 2 3 13" xfId="28346"/>
    <cellStyle name="Entrée 2 2 3 14" xfId="30489"/>
    <cellStyle name="Entrée 2 2 3 15" xfId="37267"/>
    <cellStyle name="Entrée 2 2 3 16" xfId="44033"/>
    <cellStyle name="Entrée 2 2 3 17" xfId="48089"/>
    <cellStyle name="Entrée 2 2 3 18" xfId="52915"/>
    <cellStyle name="Entrée 2 2 3 19" xfId="55525"/>
    <cellStyle name="Entrée 2 2 3 2" xfId="1227"/>
    <cellStyle name="Entrée 2 2 3 2 10" xfId="30821"/>
    <cellStyle name="Entrée 2 2 3 2 11" xfId="37591"/>
    <cellStyle name="Entrée 2 2 3 2 12" xfId="44596"/>
    <cellStyle name="Entrée 2 2 3 2 13" xfId="48090"/>
    <cellStyle name="Entrée 2 2 3 2 14" xfId="53478"/>
    <cellStyle name="Entrée 2 2 3 2 15" xfId="56093"/>
    <cellStyle name="Entrée 2 2 3 2 2" xfId="3492"/>
    <cellStyle name="Entrée 2 2 3 2 2 2" xfId="9749"/>
    <cellStyle name="Entrée 2 2 3 2 2 3" xfId="18228"/>
    <cellStyle name="Entrée 2 2 3 2 2 4" xfId="33039"/>
    <cellStyle name="Entrée 2 2 3 2 2 5" xfId="39780"/>
    <cellStyle name="Entrée 2 2 3 2 2 6" xfId="48091"/>
    <cellStyle name="Entrée 2 2 3 2 3" xfId="5639"/>
    <cellStyle name="Entrée 2 2 3 2 3 2" xfId="11866"/>
    <cellStyle name="Entrée 2 2 3 2 3 3" xfId="19181"/>
    <cellStyle name="Entrée 2 2 3 2 3 4" xfId="35161"/>
    <cellStyle name="Entrée 2 2 3 2 3 5" xfId="41897"/>
    <cellStyle name="Entrée 2 2 3 2 3 6" xfId="48092"/>
    <cellStyle name="Entrée 2 2 3 2 4" xfId="7560"/>
    <cellStyle name="Entrée 2 2 3 2 5" xfId="13962"/>
    <cellStyle name="Entrée 2 2 3 2 6" xfId="15824"/>
    <cellStyle name="Entrée 2 2 3 2 7" xfId="23578"/>
    <cellStyle name="Entrée 2 2 3 2 8" xfId="26036"/>
    <cellStyle name="Entrée 2 2 3 2 9" xfId="28909"/>
    <cellStyle name="Entrée 2 2 3 3" xfId="1588"/>
    <cellStyle name="Entrée 2 2 3 3 10" xfId="31142"/>
    <cellStyle name="Entrée 2 2 3 3 11" xfId="37883"/>
    <cellStyle name="Entrée 2 2 3 3 12" xfId="44888"/>
    <cellStyle name="Entrée 2 2 3 3 13" xfId="48093"/>
    <cellStyle name="Entrée 2 2 3 3 14" xfId="53770"/>
    <cellStyle name="Entrée 2 2 3 3 15" xfId="56385"/>
    <cellStyle name="Entrée 2 2 3 3 2" xfId="3802"/>
    <cellStyle name="Entrée 2 2 3 3 2 2" xfId="10041"/>
    <cellStyle name="Entrée 2 2 3 3 2 3" xfId="18668"/>
    <cellStyle name="Entrée 2 2 3 3 2 4" xfId="33331"/>
    <cellStyle name="Entrée 2 2 3 3 2 5" xfId="40072"/>
    <cellStyle name="Entrée 2 2 3 3 2 6" xfId="48094"/>
    <cellStyle name="Entrée 2 2 3 3 3" xfId="5931"/>
    <cellStyle name="Entrée 2 2 3 3 3 2" xfId="12158"/>
    <cellStyle name="Entrée 2 2 3 3 3 3" xfId="18552"/>
    <cellStyle name="Entrée 2 2 3 3 3 4" xfId="35453"/>
    <cellStyle name="Entrée 2 2 3 3 3 5" xfId="42189"/>
    <cellStyle name="Entrée 2 2 3 3 3 6" xfId="48095"/>
    <cellStyle name="Entrée 2 2 3 3 4" xfId="7852"/>
    <cellStyle name="Entrée 2 2 3 3 5" xfId="14254"/>
    <cellStyle name="Entrée 2 2 3 3 6" xfId="16116"/>
    <cellStyle name="Entrée 2 2 3 3 7" xfId="23870"/>
    <cellStyle name="Entrée 2 2 3 3 8" xfId="26328"/>
    <cellStyle name="Entrée 2 2 3 3 9" xfId="29201"/>
    <cellStyle name="Entrée 2 2 3 4" xfId="1950"/>
    <cellStyle name="Entrée 2 2 3 4 10" xfId="38243"/>
    <cellStyle name="Entrée 2 2 3 4 11" xfId="45248"/>
    <cellStyle name="Entrée 2 2 3 4 12" xfId="48096"/>
    <cellStyle name="Entrée 2 2 3 4 13" xfId="54130"/>
    <cellStyle name="Entrée 2 2 3 4 14" xfId="56745"/>
    <cellStyle name="Entrée 2 2 3 4 2" xfId="4162"/>
    <cellStyle name="Entrée 2 2 3 4 2 2" xfId="10401"/>
    <cellStyle name="Entrée 2 2 3 4 2 3" xfId="17596"/>
    <cellStyle name="Entrée 2 2 3 4 2 4" xfId="33691"/>
    <cellStyle name="Entrée 2 2 3 4 2 5" xfId="40432"/>
    <cellStyle name="Entrée 2 2 3 4 2 6" xfId="48097"/>
    <cellStyle name="Entrée 2 2 3 4 3" xfId="6291"/>
    <cellStyle name="Entrée 2 2 3 4 3 2" xfId="12518"/>
    <cellStyle name="Entrée 2 2 3 4 3 3" xfId="17463"/>
    <cellStyle name="Entrée 2 2 3 4 3 4" xfId="35813"/>
    <cellStyle name="Entrée 2 2 3 4 3 5" xfId="42549"/>
    <cellStyle name="Entrée 2 2 3 4 3 6" xfId="48098"/>
    <cellStyle name="Entrée 2 2 3 4 4" xfId="8212"/>
    <cellStyle name="Entrée 2 2 3 4 5" xfId="16476"/>
    <cellStyle name="Entrée 2 2 3 4 6" xfId="24230"/>
    <cellStyle name="Entrée 2 2 3 4 7" xfId="26688"/>
    <cellStyle name="Entrée 2 2 3 4 8" xfId="29561"/>
    <cellStyle name="Entrée 2 2 3 4 9" xfId="31502"/>
    <cellStyle name="Entrée 2 2 3 5" xfId="2289"/>
    <cellStyle name="Entrée 2 2 3 5 10" xfId="31839"/>
    <cellStyle name="Entrée 2 2 3 5 11" xfId="38580"/>
    <cellStyle name="Entrée 2 2 3 5 12" xfId="45585"/>
    <cellStyle name="Entrée 2 2 3 5 13" xfId="48099"/>
    <cellStyle name="Entrée 2 2 3 5 14" xfId="54467"/>
    <cellStyle name="Entrée 2 2 3 5 15" xfId="57082"/>
    <cellStyle name="Entrée 2 2 3 5 2" xfId="4499"/>
    <cellStyle name="Entrée 2 2 3 5 2 2" xfId="10738"/>
    <cellStyle name="Entrée 2 2 3 5 2 3" xfId="17733"/>
    <cellStyle name="Entrée 2 2 3 5 2 4" xfId="34028"/>
    <cellStyle name="Entrée 2 2 3 5 2 5" xfId="40769"/>
    <cellStyle name="Entrée 2 2 3 5 2 6" xfId="48100"/>
    <cellStyle name="Entrée 2 2 3 5 3" xfId="6628"/>
    <cellStyle name="Entrée 2 2 3 5 3 2" xfId="12855"/>
    <cellStyle name="Entrée 2 2 3 5 3 3" xfId="20319"/>
    <cellStyle name="Entrée 2 2 3 5 3 4" xfId="36150"/>
    <cellStyle name="Entrée 2 2 3 5 3 5" xfId="42886"/>
    <cellStyle name="Entrée 2 2 3 5 3 6" xfId="48101"/>
    <cellStyle name="Entrée 2 2 3 5 4" xfId="8549"/>
    <cellStyle name="Entrée 2 2 3 5 5" xfId="14661"/>
    <cellStyle name="Entrée 2 2 3 5 6" xfId="16813"/>
    <cellStyle name="Entrée 2 2 3 5 7" xfId="24567"/>
    <cellStyle name="Entrée 2 2 3 5 8" xfId="27025"/>
    <cellStyle name="Entrée 2 2 3 5 9" xfId="29898"/>
    <cellStyle name="Entrée 2 2 3 6" xfId="3168"/>
    <cellStyle name="Entrée 2 2 3 6 10" xfId="39456"/>
    <cellStyle name="Entrée 2 2 3 6 11" xfId="44272"/>
    <cellStyle name="Entrée 2 2 3 6 12" xfId="48102"/>
    <cellStyle name="Entrée 2 2 3 6 13" xfId="53154"/>
    <cellStyle name="Entrée 2 2 3 6 14" xfId="55766"/>
    <cellStyle name="Entrée 2 2 3 6 2" xfId="5312"/>
    <cellStyle name="Entrée 2 2 3 6 2 2" xfId="11542"/>
    <cellStyle name="Entrée 2 2 3 6 2 3" xfId="17689"/>
    <cellStyle name="Entrée 2 2 3 6 2 4" xfId="34834"/>
    <cellStyle name="Entrée 2 2 3 6 2 5" xfId="41573"/>
    <cellStyle name="Entrée 2 2 3 6 2 6" xfId="48103"/>
    <cellStyle name="Entrée 2 2 3 6 3" xfId="9425"/>
    <cellStyle name="Entrée 2 2 3 6 4" xfId="13638"/>
    <cellStyle name="Entrée 2 2 3 6 5" xfId="15500"/>
    <cellStyle name="Entrée 2 2 3 6 6" xfId="23254"/>
    <cellStyle name="Entrée 2 2 3 6 7" xfId="25712"/>
    <cellStyle name="Entrée 2 2 3 6 8" xfId="28585"/>
    <cellStyle name="Entrée 2 2 3 6 9" xfId="32715"/>
    <cellStyle name="Entrée 2 2 3 7" xfId="2823"/>
    <cellStyle name="Entrée 2 2 3 7 2" xfId="9080"/>
    <cellStyle name="Entrée 2 2 3 7 3" xfId="17782"/>
    <cellStyle name="Entrée 2 2 3 7 4" xfId="32370"/>
    <cellStyle name="Entrée 2 2 3 7 5" xfId="39111"/>
    <cellStyle name="Entrée 2 2 3 7 6" xfId="48104"/>
    <cellStyle name="Entrée 2 2 3 8" xfId="5064"/>
    <cellStyle name="Entrée 2 2 3 8 2" xfId="11303"/>
    <cellStyle name="Entrée 2 2 3 8 3" xfId="18037"/>
    <cellStyle name="Entrée 2 2 3 8 4" xfId="34593"/>
    <cellStyle name="Entrée 2 2 3 8 5" xfId="41334"/>
    <cellStyle name="Entrée 2 2 3 8 6" xfId="48105"/>
    <cellStyle name="Entrée 2 2 3 9" xfId="7236"/>
    <cellStyle name="Entrée 2 2 30" xfId="43912"/>
    <cellStyle name="Entrée 2 2 31" xfId="48035"/>
    <cellStyle name="Entrée 2 2 32" xfId="52794"/>
    <cellStyle name="Entrée 2 2 33" xfId="55404"/>
    <cellStyle name="Entrée 2 2 4" xfId="814"/>
    <cellStyle name="Entrée 2 2 4 10" xfId="15262"/>
    <cellStyle name="Entrée 2 2 4 11" xfId="22986"/>
    <cellStyle name="Entrée 2 2 4 12" xfId="25372"/>
    <cellStyle name="Entrée 2 2 4 13" xfId="28347"/>
    <cellStyle name="Entrée 2 2 4 14" xfId="30494"/>
    <cellStyle name="Entrée 2 2 4 15" xfId="37272"/>
    <cellStyle name="Entrée 2 2 4 16" xfId="44034"/>
    <cellStyle name="Entrée 2 2 4 17" xfId="48106"/>
    <cellStyle name="Entrée 2 2 4 18" xfId="52916"/>
    <cellStyle name="Entrée 2 2 4 19" xfId="55526"/>
    <cellStyle name="Entrée 2 2 4 2" xfId="1228"/>
    <cellStyle name="Entrée 2 2 4 2 10" xfId="30822"/>
    <cellStyle name="Entrée 2 2 4 2 11" xfId="37592"/>
    <cellStyle name="Entrée 2 2 4 2 12" xfId="44597"/>
    <cellStyle name="Entrée 2 2 4 2 13" xfId="48107"/>
    <cellStyle name="Entrée 2 2 4 2 14" xfId="53479"/>
    <cellStyle name="Entrée 2 2 4 2 15" xfId="56094"/>
    <cellStyle name="Entrée 2 2 4 2 2" xfId="3493"/>
    <cellStyle name="Entrée 2 2 4 2 2 2" xfId="9750"/>
    <cellStyle name="Entrée 2 2 4 2 2 3" xfId="19995"/>
    <cellStyle name="Entrée 2 2 4 2 2 4" xfId="33040"/>
    <cellStyle name="Entrée 2 2 4 2 2 5" xfId="39781"/>
    <cellStyle name="Entrée 2 2 4 2 2 6" xfId="48108"/>
    <cellStyle name="Entrée 2 2 4 2 3" xfId="5640"/>
    <cellStyle name="Entrée 2 2 4 2 3 2" xfId="11867"/>
    <cellStyle name="Entrée 2 2 4 2 3 3" xfId="18250"/>
    <cellStyle name="Entrée 2 2 4 2 3 4" xfId="35162"/>
    <cellStyle name="Entrée 2 2 4 2 3 5" xfId="41898"/>
    <cellStyle name="Entrée 2 2 4 2 3 6" xfId="48109"/>
    <cellStyle name="Entrée 2 2 4 2 4" xfId="7561"/>
    <cellStyle name="Entrée 2 2 4 2 5" xfId="13963"/>
    <cellStyle name="Entrée 2 2 4 2 6" xfId="15825"/>
    <cellStyle name="Entrée 2 2 4 2 7" xfId="23579"/>
    <cellStyle name="Entrée 2 2 4 2 8" xfId="26037"/>
    <cellStyle name="Entrée 2 2 4 2 9" xfId="28910"/>
    <cellStyle name="Entrée 2 2 4 3" xfId="1593"/>
    <cellStyle name="Entrée 2 2 4 3 10" xfId="31147"/>
    <cellStyle name="Entrée 2 2 4 3 11" xfId="37888"/>
    <cellStyle name="Entrée 2 2 4 3 12" xfId="44893"/>
    <cellStyle name="Entrée 2 2 4 3 13" xfId="48110"/>
    <cellStyle name="Entrée 2 2 4 3 14" xfId="53775"/>
    <cellStyle name="Entrée 2 2 4 3 15" xfId="56390"/>
    <cellStyle name="Entrée 2 2 4 3 2" xfId="3807"/>
    <cellStyle name="Entrée 2 2 4 3 2 2" xfId="10046"/>
    <cellStyle name="Entrée 2 2 4 3 2 3" xfId="19130"/>
    <cellStyle name="Entrée 2 2 4 3 2 4" xfId="33336"/>
    <cellStyle name="Entrée 2 2 4 3 2 5" xfId="40077"/>
    <cellStyle name="Entrée 2 2 4 3 2 6" xfId="48111"/>
    <cellStyle name="Entrée 2 2 4 3 3" xfId="5936"/>
    <cellStyle name="Entrée 2 2 4 3 3 2" xfId="12163"/>
    <cellStyle name="Entrée 2 2 4 3 3 3" xfId="18242"/>
    <cellStyle name="Entrée 2 2 4 3 3 4" xfId="35458"/>
    <cellStyle name="Entrée 2 2 4 3 3 5" xfId="42194"/>
    <cellStyle name="Entrée 2 2 4 3 3 6" xfId="48112"/>
    <cellStyle name="Entrée 2 2 4 3 4" xfId="7857"/>
    <cellStyle name="Entrée 2 2 4 3 5" xfId="14259"/>
    <cellStyle name="Entrée 2 2 4 3 6" xfId="16121"/>
    <cellStyle name="Entrée 2 2 4 3 7" xfId="23875"/>
    <cellStyle name="Entrée 2 2 4 3 8" xfId="26333"/>
    <cellStyle name="Entrée 2 2 4 3 9" xfId="29206"/>
    <cellStyle name="Entrée 2 2 4 4" xfId="1951"/>
    <cellStyle name="Entrée 2 2 4 4 10" xfId="38244"/>
    <cellStyle name="Entrée 2 2 4 4 11" xfId="45249"/>
    <cellStyle name="Entrée 2 2 4 4 12" xfId="48113"/>
    <cellStyle name="Entrée 2 2 4 4 13" xfId="54131"/>
    <cellStyle name="Entrée 2 2 4 4 14" xfId="56746"/>
    <cellStyle name="Entrée 2 2 4 4 2" xfId="4163"/>
    <cellStyle name="Entrée 2 2 4 4 2 2" xfId="10402"/>
    <cellStyle name="Entrée 2 2 4 4 2 3" xfId="17595"/>
    <cellStyle name="Entrée 2 2 4 4 2 4" xfId="33692"/>
    <cellStyle name="Entrée 2 2 4 4 2 5" xfId="40433"/>
    <cellStyle name="Entrée 2 2 4 4 2 6" xfId="48114"/>
    <cellStyle name="Entrée 2 2 4 4 3" xfId="6292"/>
    <cellStyle name="Entrée 2 2 4 4 3 2" xfId="12519"/>
    <cellStyle name="Entrée 2 2 4 4 3 3" xfId="17462"/>
    <cellStyle name="Entrée 2 2 4 4 3 4" xfId="35814"/>
    <cellStyle name="Entrée 2 2 4 4 3 5" xfId="42550"/>
    <cellStyle name="Entrée 2 2 4 4 3 6" xfId="48115"/>
    <cellStyle name="Entrée 2 2 4 4 4" xfId="8213"/>
    <cellStyle name="Entrée 2 2 4 4 5" xfId="16477"/>
    <cellStyle name="Entrée 2 2 4 4 6" xfId="24231"/>
    <cellStyle name="Entrée 2 2 4 4 7" xfId="26689"/>
    <cellStyle name="Entrée 2 2 4 4 8" xfId="29562"/>
    <cellStyle name="Entrée 2 2 4 4 9" xfId="31503"/>
    <cellStyle name="Entrée 2 2 4 5" xfId="2285"/>
    <cellStyle name="Entrée 2 2 4 5 10" xfId="31835"/>
    <cellStyle name="Entrée 2 2 4 5 11" xfId="38576"/>
    <cellStyle name="Entrée 2 2 4 5 12" xfId="45581"/>
    <cellStyle name="Entrée 2 2 4 5 13" xfId="48116"/>
    <cellStyle name="Entrée 2 2 4 5 14" xfId="54463"/>
    <cellStyle name="Entrée 2 2 4 5 15" xfId="57078"/>
    <cellStyle name="Entrée 2 2 4 5 2" xfId="4495"/>
    <cellStyle name="Entrée 2 2 4 5 2 2" xfId="10734"/>
    <cellStyle name="Entrée 2 2 4 5 2 3" xfId="18045"/>
    <cellStyle name="Entrée 2 2 4 5 2 4" xfId="34024"/>
    <cellStyle name="Entrée 2 2 4 5 2 5" xfId="40765"/>
    <cellStyle name="Entrée 2 2 4 5 2 6" xfId="48117"/>
    <cellStyle name="Entrée 2 2 4 5 3" xfId="6624"/>
    <cellStyle name="Entrée 2 2 4 5 3 2" xfId="12851"/>
    <cellStyle name="Entrée 2 2 4 5 3 3" xfId="20315"/>
    <cellStyle name="Entrée 2 2 4 5 3 4" xfId="36146"/>
    <cellStyle name="Entrée 2 2 4 5 3 5" xfId="42882"/>
    <cellStyle name="Entrée 2 2 4 5 3 6" xfId="48118"/>
    <cellStyle name="Entrée 2 2 4 5 4" xfId="8545"/>
    <cellStyle name="Entrée 2 2 4 5 5" xfId="14657"/>
    <cellStyle name="Entrée 2 2 4 5 6" xfId="16809"/>
    <cellStyle name="Entrée 2 2 4 5 7" xfId="24563"/>
    <cellStyle name="Entrée 2 2 4 5 8" xfId="27021"/>
    <cellStyle name="Entrée 2 2 4 5 9" xfId="29894"/>
    <cellStyle name="Entrée 2 2 4 6" xfId="3173"/>
    <cellStyle name="Entrée 2 2 4 6 10" xfId="39461"/>
    <cellStyle name="Entrée 2 2 4 6 11" xfId="44277"/>
    <cellStyle name="Entrée 2 2 4 6 12" xfId="48119"/>
    <cellStyle name="Entrée 2 2 4 6 13" xfId="53159"/>
    <cellStyle name="Entrée 2 2 4 6 14" xfId="55771"/>
    <cellStyle name="Entrée 2 2 4 6 2" xfId="5317"/>
    <cellStyle name="Entrée 2 2 4 6 2 2" xfId="11547"/>
    <cellStyle name="Entrée 2 2 4 6 2 3" xfId="19371"/>
    <cellStyle name="Entrée 2 2 4 6 2 4" xfId="34839"/>
    <cellStyle name="Entrée 2 2 4 6 2 5" xfId="41578"/>
    <cellStyle name="Entrée 2 2 4 6 2 6" xfId="48120"/>
    <cellStyle name="Entrée 2 2 4 6 3" xfId="9430"/>
    <cellStyle name="Entrée 2 2 4 6 4" xfId="13643"/>
    <cellStyle name="Entrée 2 2 4 6 5" xfId="15505"/>
    <cellStyle name="Entrée 2 2 4 6 6" xfId="23259"/>
    <cellStyle name="Entrée 2 2 4 6 7" xfId="25717"/>
    <cellStyle name="Entrée 2 2 4 6 8" xfId="28590"/>
    <cellStyle name="Entrée 2 2 4 6 9" xfId="32720"/>
    <cellStyle name="Entrée 2 2 4 7" xfId="2828"/>
    <cellStyle name="Entrée 2 2 4 7 2" xfId="9085"/>
    <cellStyle name="Entrée 2 2 4 7 3" xfId="17781"/>
    <cellStyle name="Entrée 2 2 4 7 4" xfId="32375"/>
    <cellStyle name="Entrée 2 2 4 7 5" xfId="39116"/>
    <cellStyle name="Entrée 2 2 4 7 6" xfId="48121"/>
    <cellStyle name="Entrée 2 2 4 8" xfId="5065"/>
    <cellStyle name="Entrée 2 2 4 8 2" xfId="11304"/>
    <cellStyle name="Entrée 2 2 4 8 3" xfId="19670"/>
    <cellStyle name="Entrée 2 2 4 8 4" xfId="34594"/>
    <cellStyle name="Entrée 2 2 4 8 5" xfId="41335"/>
    <cellStyle name="Entrée 2 2 4 8 6" xfId="48122"/>
    <cellStyle name="Entrée 2 2 4 9" xfId="7241"/>
    <cellStyle name="Entrée 2 2 5" xfId="903"/>
    <cellStyle name="Entrée 2 2 5 10" xfId="15263"/>
    <cellStyle name="Entrée 2 2 5 11" xfId="23075"/>
    <cellStyle name="Entrée 2 2 5 12" xfId="25461"/>
    <cellStyle name="Entrée 2 2 5 13" xfId="28348"/>
    <cellStyle name="Entrée 2 2 5 14" xfId="30583"/>
    <cellStyle name="Entrée 2 2 5 15" xfId="37361"/>
    <cellStyle name="Entrée 2 2 5 16" xfId="44035"/>
    <cellStyle name="Entrée 2 2 5 17" xfId="48123"/>
    <cellStyle name="Entrée 2 2 5 18" xfId="52917"/>
    <cellStyle name="Entrée 2 2 5 19" xfId="55527"/>
    <cellStyle name="Entrée 2 2 5 2" xfId="1229"/>
    <cellStyle name="Entrée 2 2 5 2 10" xfId="30823"/>
    <cellStyle name="Entrée 2 2 5 2 11" xfId="37593"/>
    <cellStyle name="Entrée 2 2 5 2 12" xfId="44598"/>
    <cellStyle name="Entrée 2 2 5 2 13" xfId="48124"/>
    <cellStyle name="Entrée 2 2 5 2 14" xfId="53480"/>
    <cellStyle name="Entrée 2 2 5 2 15" xfId="56095"/>
    <cellStyle name="Entrée 2 2 5 2 2" xfId="3494"/>
    <cellStyle name="Entrée 2 2 5 2 2 2" xfId="9751"/>
    <cellStyle name="Entrée 2 2 5 2 2 3" xfId="19138"/>
    <cellStyle name="Entrée 2 2 5 2 2 4" xfId="33041"/>
    <cellStyle name="Entrée 2 2 5 2 2 5" xfId="39782"/>
    <cellStyle name="Entrée 2 2 5 2 2 6" xfId="48125"/>
    <cellStyle name="Entrée 2 2 5 2 3" xfId="5641"/>
    <cellStyle name="Entrée 2 2 5 2 3 2" xfId="11868"/>
    <cellStyle name="Entrée 2 2 5 2 3 3" xfId="19930"/>
    <cellStyle name="Entrée 2 2 5 2 3 4" xfId="35163"/>
    <cellStyle name="Entrée 2 2 5 2 3 5" xfId="41899"/>
    <cellStyle name="Entrée 2 2 5 2 3 6" xfId="48126"/>
    <cellStyle name="Entrée 2 2 5 2 4" xfId="7562"/>
    <cellStyle name="Entrée 2 2 5 2 5" xfId="13964"/>
    <cellStyle name="Entrée 2 2 5 2 6" xfId="15826"/>
    <cellStyle name="Entrée 2 2 5 2 7" xfId="23580"/>
    <cellStyle name="Entrée 2 2 5 2 8" xfId="26038"/>
    <cellStyle name="Entrée 2 2 5 2 9" xfId="28911"/>
    <cellStyle name="Entrée 2 2 5 3" xfId="1682"/>
    <cellStyle name="Entrée 2 2 5 3 10" xfId="31236"/>
    <cellStyle name="Entrée 2 2 5 3 11" xfId="37977"/>
    <cellStyle name="Entrée 2 2 5 3 12" xfId="44982"/>
    <cellStyle name="Entrée 2 2 5 3 13" xfId="48127"/>
    <cellStyle name="Entrée 2 2 5 3 14" xfId="53864"/>
    <cellStyle name="Entrée 2 2 5 3 15" xfId="56479"/>
    <cellStyle name="Entrée 2 2 5 3 2" xfId="3896"/>
    <cellStyle name="Entrée 2 2 5 3 2 2" xfId="10135"/>
    <cellStyle name="Entrée 2 2 5 3 2 3" xfId="17984"/>
    <cellStyle name="Entrée 2 2 5 3 2 4" xfId="33425"/>
    <cellStyle name="Entrée 2 2 5 3 2 5" xfId="40166"/>
    <cellStyle name="Entrée 2 2 5 3 2 6" xfId="48128"/>
    <cellStyle name="Entrée 2 2 5 3 3" xfId="6025"/>
    <cellStyle name="Entrée 2 2 5 3 3 2" xfId="12252"/>
    <cellStyle name="Entrée 2 2 5 3 3 3" xfId="19795"/>
    <cellStyle name="Entrée 2 2 5 3 3 4" xfId="35547"/>
    <cellStyle name="Entrée 2 2 5 3 3 5" xfId="42283"/>
    <cellStyle name="Entrée 2 2 5 3 3 6" xfId="48129"/>
    <cellStyle name="Entrée 2 2 5 3 4" xfId="7946"/>
    <cellStyle name="Entrée 2 2 5 3 5" xfId="14348"/>
    <cellStyle name="Entrée 2 2 5 3 6" xfId="16210"/>
    <cellStyle name="Entrée 2 2 5 3 7" xfId="23964"/>
    <cellStyle name="Entrée 2 2 5 3 8" xfId="26422"/>
    <cellStyle name="Entrée 2 2 5 3 9" xfId="29295"/>
    <cellStyle name="Entrée 2 2 5 4" xfId="1952"/>
    <cellStyle name="Entrée 2 2 5 4 10" xfId="38245"/>
    <cellStyle name="Entrée 2 2 5 4 11" xfId="45250"/>
    <cellStyle name="Entrée 2 2 5 4 12" xfId="48130"/>
    <cellStyle name="Entrée 2 2 5 4 13" xfId="54132"/>
    <cellStyle name="Entrée 2 2 5 4 14" xfId="56747"/>
    <cellStyle name="Entrée 2 2 5 4 2" xfId="4164"/>
    <cellStyle name="Entrée 2 2 5 4 2 2" xfId="10403"/>
    <cellStyle name="Entrée 2 2 5 4 2 3" xfId="17594"/>
    <cellStyle name="Entrée 2 2 5 4 2 4" xfId="33693"/>
    <cellStyle name="Entrée 2 2 5 4 2 5" xfId="40434"/>
    <cellStyle name="Entrée 2 2 5 4 2 6" xfId="48131"/>
    <cellStyle name="Entrée 2 2 5 4 3" xfId="6293"/>
    <cellStyle name="Entrée 2 2 5 4 3 2" xfId="12520"/>
    <cellStyle name="Entrée 2 2 5 4 3 3" xfId="17461"/>
    <cellStyle name="Entrée 2 2 5 4 3 4" xfId="35815"/>
    <cellStyle name="Entrée 2 2 5 4 3 5" xfId="42551"/>
    <cellStyle name="Entrée 2 2 5 4 3 6" xfId="48132"/>
    <cellStyle name="Entrée 2 2 5 4 4" xfId="8214"/>
    <cellStyle name="Entrée 2 2 5 4 5" xfId="16478"/>
    <cellStyle name="Entrée 2 2 5 4 6" xfId="24232"/>
    <cellStyle name="Entrée 2 2 5 4 7" xfId="26690"/>
    <cellStyle name="Entrée 2 2 5 4 8" xfId="29563"/>
    <cellStyle name="Entrée 2 2 5 4 9" xfId="31504"/>
    <cellStyle name="Entrée 2 2 5 5" xfId="2209"/>
    <cellStyle name="Entrée 2 2 5 5 10" xfId="31759"/>
    <cellStyle name="Entrée 2 2 5 5 11" xfId="38500"/>
    <cellStyle name="Entrée 2 2 5 5 12" xfId="45505"/>
    <cellStyle name="Entrée 2 2 5 5 13" xfId="48133"/>
    <cellStyle name="Entrée 2 2 5 5 14" xfId="54387"/>
    <cellStyle name="Entrée 2 2 5 5 15" xfId="57002"/>
    <cellStyle name="Entrée 2 2 5 5 2" xfId="4419"/>
    <cellStyle name="Entrée 2 2 5 5 2 2" xfId="10658"/>
    <cellStyle name="Entrée 2 2 5 5 2 3" xfId="19689"/>
    <cellStyle name="Entrée 2 2 5 5 2 4" xfId="33948"/>
    <cellStyle name="Entrée 2 2 5 5 2 5" xfId="40689"/>
    <cellStyle name="Entrée 2 2 5 5 2 6" xfId="48134"/>
    <cellStyle name="Entrée 2 2 5 5 3" xfId="6548"/>
    <cellStyle name="Entrée 2 2 5 5 3 2" xfId="12775"/>
    <cellStyle name="Entrée 2 2 5 5 3 3" xfId="17314"/>
    <cellStyle name="Entrée 2 2 5 5 3 4" xfId="36070"/>
    <cellStyle name="Entrée 2 2 5 5 3 5" xfId="42806"/>
    <cellStyle name="Entrée 2 2 5 5 3 6" xfId="48135"/>
    <cellStyle name="Entrée 2 2 5 5 4" xfId="8469"/>
    <cellStyle name="Entrée 2 2 5 5 5" xfId="14581"/>
    <cellStyle name="Entrée 2 2 5 5 6" xfId="16733"/>
    <cellStyle name="Entrée 2 2 5 5 7" xfId="24487"/>
    <cellStyle name="Entrée 2 2 5 5 8" xfId="26945"/>
    <cellStyle name="Entrée 2 2 5 5 9" xfId="29818"/>
    <cellStyle name="Entrée 2 2 5 6" xfId="3262"/>
    <cellStyle name="Entrée 2 2 5 6 10" xfId="39550"/>
    <cellStyle name="Entrée 2 2 5 6 11" xfId="44366"/>
    <cellStyle name="Entrée 2 2 5 6 12" xfId="48136"/>
    <cellStyle name="Entrée 2 2 5 6 13" xfId="53248"/>
    <cellStyle name="Entrée 2 2 5 6 14" xfId="55860"/>
    <cellStyle name="Entrée 2 2 5 6 2" xfId="5406"/>
    <cellStyle name="Entrée 2 2 5 6 2 2" xfId="11636"/>
    <cellStyle name="Entrée 2 2 5 6 2 3" xfId="19226"/>
    <cellStyle name="Entrée 2 2 5 6 2 4" xfId="34928"/>
    <cellStyle name="Entrée 2 2 5 6 2 5" xfId="41667"/>
    <cellStyle name="Entrée 2 2 5 6 2 6" xfId="48137"/>
    <cellStyle name="Entrée 2 2 5 6 3" xfId="9519"/>
    <cellStyle name="Entrée 2 2 5 6 4" xfId="13732"/>
    <cellStyle name="Entrée 2 2 5 6 5" xfId="15594"/>
    <cellStyle name="Entrée 2 2 5 6 6" xfId="23348"/>
    <cellStyle name="Entrée 2 2 5 6 7" xfId="25806"/>
    <cellStyle name="Entrée 2 2 5 6 8" xfId="28679"/>
    <cellStyle name="Entrée 2 2 5 6 9" xfId="32809"/>
    <cellStyle name="Entrée 2 2 5 7" xfId="2917"/>
    <cellStyle name="Entrée 2 2 5 7 2" xfId="9174"/>
    <cellStyle name="Entrée 2 2 5 7 3" xfId="19729"/>
    <cellStyle name="Entrée 2 2 5 7 4" xfId="32464"/>
    <cellStyle name="Entrée 2 2 5 7 5" xfId="39205"/>
    <cellStyle name="Entrée 2 2 5 7 6" xfId="48138"/>
    <cellStyle name="Entrée 2 2 5 8" xfId="5066"/>
    <cellStyle name="Entrée 2 2 5 8 2" xfId="11305"/>
    <cellStyle name="Entrée 2 2 5 8 3" xfId="18815"/>
    <cellStyle name="Entrée 2 2 5 8 4" xfId="34595"/>
    <cellStyle name="Entrée 2 2 5 8 5" xfId="41336"/>
    <cellStyle name="Entrée 2 2 5 8 6" xfId="48139"/>
    <cellStyle name="Entrée 2 2 5 9" xfId="7330"/>
    <cellStyle name="Entrée 2 2 6" xfId="804"/>
    <cellStyle name="Entrée 2 2 6 10" xfId="15264"/>
    <cellStyle name="Entrée 2 2 6 11" xfId="22976"/>
    <cellStyle name="Entrée 2 2 6 12" xfId="25362"/>
    <cellStyle name="Entrée 2 2 6 13" xfId="28349"/>
    <cellStyle name="Entrée 2 2 6 14" xfId="30484"/>
    <cellStyle name="Entrée 2 2 6 15" xfId="37262"/>
    <cellStyle name="Entrée 2 2 6 16" xfId="44036"/>
    <cellStyle name="Entrée 2 2 6 17" xfId="48140"/>
    <cellStyle name="Entrée 2 2 6 18" xfId="52918"/>
    <cellStyle name="Entrée 2 2 6 19" xfId="55528"/>
    <cellStyle name="Entrée 2 2 6 2" xfId="1230"/>
    <cellStyle name="Entrée 2 2 6 2 10" xfId="30824"/>
    <cellStyle name="Entrée 2 2 6 2 11" xfId="37594"/>
    <cellStyle name="Entrée 2 2 6 2 12" xfId="44599"/>
    <cellStyle name="Entrée 2 2 6 2 13" xfId="48141"/>
    <cellStyle name="Entrée 2 2 6 2 14" xfId="53481"/>
    <cellStyle name="Entrée 2 2 6 2 15" xfId="56096"/>
    <cellStyle name="Entrée 2 2 6 2 2" xfId="3495"/>
    <cellStyle name="Entrée 2 2 6 2 2 2" xfId="9752"/>
    <cellStyle name="Entrée 2 2 6 2 2 3" xfId="18204"/>
    <cellStyle name="Entrée 2 2 6 2 2 4" xfId="33042"/>
    <cellStyle name="Entrée 2 2 6 2 2 5" xfId="39783"/>
    <cellStyle name="Entrée 2 2 6 2 2 6" xfId="48142"/>
    <cellStyle name="Entrée 2 2 6 2 3" xfId="5642"/>
    <cellStyle name="Entrée 2 2 6 2 3 2" xfId="11869"/>
    <cellStyle name="Entrée 2 2 6 2 3 3" xfId="19073"/>
    <cellStyle name="Entrée 2 2 6 2 3 4" xfId="35164"/>
    <cellStyle name="Entrée 2 2 6 2 3 5" xfId="41900"/>
    <cellStyle name="Entrée 2 2 6 2 3 6" xfId="48143"/>
    <cellStyle name="Entrée 2 2 6 2 4" xfId="7563"/>
    <cellStyle name="Entrée 2 2 6 2 5" xfId="13965"/>
    <cellStyle name="Entrée 2 2 6 2 6" xfId="15827"/>
    <cellStyle name="Entrée 2 2 6 2 7" xfId="23581"/>
    <cellStyle name="Entrée 2 2 6 2 8" xfId="26039"/>
    <cellStyle name="Entrée 2 2 6 2 9" xfId="28912"/>
    <cellStyle name="Entrée 2 2 6 3" xfId="1583"/>
    <cellStyle name="Entrée 2 2 6 3 10" xfId="31137"/>
    <cellStyle name="Entrée 2 2 6 3 11" xfId="37878"/>
    <cellStyle name="Entrée 2 2 6 3 12" xfId="44883"/>
    <cellStyle name="Entrée 2 2 6 3 13" xfId="48144"/>
    <cellStyle name="Entrée 2 2 6 3 14" xfId="53765"/>
    <cellStyle name="Entrée 2 2 6 3 15" xfId="56380"/>
    <cellStyle name="Entrée 2 2 6 3 2" xfId="3797"/>
    <cellStyle name="Entrée 2 2 6 3 2 2" xfId="10036"/>
    <cellStyle name="Entrée 2 2 6 3 2 3" xfId="19302"/>
    <cellStyle name="Entrée 2 2 6 3 2 4" xfId="33326"/>
    <cellStyle name="Entrée 2 2 6 3 2 5" xfId="40067"/>
    <cellStyle name="Entrée 2 2 6 3 2 6" xfId="48145"/>
    <cellStyle name="Entrée 2 2 6 3 3" xfId="5926"/>
    <cellStyle name="Entrée 2 2 6 3 3 2" xfId="12153"/>
    <cellStyle name="Entrée 2 2 6 3 3 3" xfId="18392"/>
    <cellStyle name="Entrée 2 2 6 3 3 4" xfId="35448"/>
    <cellStyle name="Entrée 2 2 6 3 3 5" xfId="42184"/>
    <cellStyle name="Entrée 2 2 6 3 3 6" xfId="48146"/>
    <cellStyle name="Entrée 2 2 6 3 4" xfId="7847"/>
    <cellStyle name="Entrée 2 2 6 3 5" xfId="14249"/>
    <cellStyle name="Entrée 2 2 6 3 6" xfId="16111"/>
    <cellStyle name="Entrée 2 2 6 3 7" xfId="23865"/>
    <cellStyle name="Entrée 2 2 6 3 8" xfId="26323"/>
    <cellStyle name="Entrée 2 2 6 3 9" xfId="29196"/>
    <cellStyle name="Entrée 2 2 6 4" xfId="1953"/>
    <cellStyle name="Entrée 2 2 6 4 10" xfId="38246"/>
    <cellStyle name="Entrée 2 2 6 4 11" xfId="45251"/>
    <cellStyle name="Entrée 2 2 6 4 12" xfId="48147"/>
    <cellStyle name="Entrée 2 2 6 4 13" xfId="54133"/>
    <cellStyle name="Entrée 2 2 6 4 14" xfId="56748"/>
    <cellStyle name="Entrée 2 2 6 4 2" xfId="4165"/>
    <cellStyle name="Entrée 2 2 6 4 2 2" xfId="10404"/>
    <cellStyle name="Entrée 2 2 6 4 2 3" xfId="17593"/>
    <cellStyle name="Entrée 2 2 6 4 2 4" xfId="33694"/>
    <cellStyle name="Entrée 2 2 6 4 2 5" xfId="40435"/>
    <cellStyle name="Entrée 2 2 6 4 2 6" xfId="48148"/>
    <cellStyle name="Entrée 2 2 6 4 3" xfId="6294"/>
    <cellStyle name="Entrée 2 2 6 4 3 2" xfId="12521"/>
    <cellStyle name="Entrée 2 2 6 4 3 3" xfId="17460"/>
    <cellStyle name="Entrée 2 2 6 4 3 4" xfId="35816"/>
    <cellStyle name="Entrée 2 2 6 4 3 5" xfId="42552"/>
    <cellStyle name="Entrée 2 2 6 4 3 6" xfId="48149"/>
    <cellStyle name="Entrée 2 2 6 4 4" xfId="8215"/>
    <cellStyle name="Entrée 2 2 6 4 5" xfId="16479"/>
    <cellStyle name="Entrée 2 2 6 4 6" xfId="24233"/>
    <cellStyle name="Entrée 2 2 6 4 7" xfId="26691"/>
    <cellStyle name="Entrée 2 2 6 4 8" xfId="29564"/>
    <cellStyle name="Entrée 2 2 6 4 9" xfId="31505"/>
    <cellStyle name="Entrée 2 2 6 5" xfId="2294"/>
    <cellStyle name="Entrée 2 2 6 5 10" xfId="31844"/>
    <cellStyle name="Entrée 2 2 6 5 11" xfId="38585"/>
    <cellStyle name="Entrée 2 2 6 5 12" xfId="45590"/>
    <cellStyle name="Entrée 2 2 6 5 13" xfId="48150"/>
    <cellStyle name="Entrée 2 2 6 5 14" xfId="54472"/>
    <cellStyle name="Entrée 2 2 6 5 15" xfId="57087"/>
    <cellStyle name="Entrée 2 2 6 5 2" xfId="4504"/>
    <cellStyle name="Entrée 2 2 6 5 2 2" xfId="10743"/>
    <cellStyle name="Entrée 2 2 6 5 2 3" xfId="20066"/>
    <cellStyle name="Entrée 2 2 6 5 2 4" xfId="34033"/>
    <cellStyle name="Entrée 2 2 6 5 2 5" xfId="40774"/>
    <cellStyle name="Entrée 2 2 6 5 2 6" xfId="48151"/>
    <cellStyle name="Entrée 2 2 6 5 3" xfId="6633"/>
    <cellStyle name="Entrée 2 2 6 5 3 2" xfId="12860"/>
    <cellStyle name="Entrée 2 2 6 5 3 3" xfId="20324"/>
    <cellStyle name="Entrée 2 2 6 5 3 4" xfId="36155"/>
    <cellStyle name="Entrée 2 2 6 5 3 5" xfId="42891"/>
    <cellStyle name="Entrée 2 2 6 5 3 6" xfId="48152"/>
    <cellStyle name="Entrée 2 2 6 5 4" xfId="8554"/>
    <cellStyle name="Entrée 2 2 6 5 5" xfId="14666"/>
    <cellStyle name="Entrée 2 2 6 5 6" xfId="16818"/>
    <cellStyle name="Entrée 2 2 6 5 7" xfId="24572"/>
    <cellStyle name="Entrée 2 2 6 5 8" xfId="27030"/>
    <cellStyle name="Entrée 2 2 6 5 9" xfId="29903"/>
    <cellStyle name="Entrée 2 2 6 6" xfId="3163"/>
    <cellStyle name="Entrée 2 2 6 6 10" xfId="39451"/>
    <cellStyle name="Entrée 2 2 6 6 11" xfId="44267"/>
    <cellStyle name="Entrée 2 2 6 6 12" xfId="48153"/>
    <cellStyle name="Entrée 2 2 6 6 13" xfId="53149"/>
    <cellStyle name="Entrée 2 2 6 6 14" xfId="55761"/>
    <cellStyle name="Entrée 2 2 6 6 2" xfId="5307"/>
    <cellStyle name="Entrée 2 2 6 6 2 2" xfId="11537"/>
    <cellStyle name="Entrée 2 2 6 6 2 3" xfId="18940"/>
    <cellStyle name="Entrée 2 2 6 6 2 4" xfId="34829"/>
    <cellStyle name="Entrée 2 2 6 6 2 5" xfId="41568"/>
    <cellStyle name="Entrée 2 2 6 6 2 6" xfId="48154"/>
    <cellStyle name="Entrée 2 2 6 6 3" xfId="9420"/>
    <cellStyle name="Entrée 2 2 6 6 4" xfId="13633"/>
    <cellStyle name="Entrée 2 2 6 6 5" xfId="15495"/>
    <cellStyle name="Entrée 2 2 6 6 6" xfId="23249"/>
    <cellStyle name="Entrée 2 2 6 6 7" xfId="25707"/>
    <cellStyle name="Entrée 2 2 6 6 8" xfId="28580"/>
    <cellStyle name="Entrée 2 2 6 6 9" xfId="32710"/>
    <cellStyle name="Entrée 2 2 6 7" xfId="2818"/>
    <cellStyle name="Entrée 2 2 6 7 2" xfId="9075"/>
    <cellStyle name="Entrée 2 2 6 7 3" xfId="17625"/>
    <cellStyle name="Entrée 2 2 6 7 4" xfId="32365"/>
    <cellStyle name="Entrée 2 2 6 7 5" xfId="39106"/>
    <cellStyle name="Entrée 2 2 6 7 6" xfId="48155"/>
    <cellStyle name="Entrée 2 2 6 8" xfId="5067"/>
    <cellStyle name="Entrée 2 2 6 8 2" xfId="11306"/>
    <cellStyle name="Entrée 2 2 6 8 3" xfId="17866"/>
    <cellStyle name="Entrée 2 2 6 8 4" xfId="34596"/>
    <cellStyle name="Entrée 2 2 6 8 5" xfId="41337"/>
    <cellStyle name="Entrée 2 2 6 8 6" xfId="48156"/>
    <cellStyle name="Entrée 2 2 6 9" xfId="7231"/>
    <cellStyle name="Entrée 2 2 7" xfId="907"/>
    <cellStyle name="Entrée 2 2 7 10" xfId="15265"/>
    <cellStyle name="Entrée 2 2 7 11" xfId="23079"/>
    <cellStyle name="Entrée 2 2 7 12" xfId="25465"/>
    <cellStyle name="Entrée 2 2 7 13" xfId="28350"/>
    <cellStyle name="Entrée 2 2 7 14" xfId="30587"/>
    <cellStyle name="Entrée 2 2 7 15" xfId="37365"/>
    <cellStyle name="Entrée 2 2 7 16" xfId="44037"/>
    <cellStyle name="Entrée 2 2 7 17" xfId="48157"/>
    <cellStyle name="Entrée 2 2 7 18" xfId="52919"/>
    <cellStyle name="Entrée 2 2 7 19" xfId="55529"/>
    <cellStyle name="Entrée 2 2 7 2" xfId="1231"/>
    <cellStyle name="Entrée 2 2 7 2 10" xfId="30825"/>
    <cellStyle name="Entrée 2 2 7 2 11" xfId="37595"/>
    <cellStyle name="Entrée 2 2 7 2 12" xfId="44600"/>
    <cellStyle name="Entrée 2 2 7 2 13" xfId="48158"/>
    <cellStyle name="Entrée 2 2 7 2 14" xfId="53482"/>
    <cellStyle name="Entrée 2 2 7 2 15" xfId="56097"/>
    <cellStyle name="Entrée 2 2 7 2 2" xfId="3496"/>
    <cellStyle name="Entrée 2 2 7 2 2 2" xfId="9753"/>
    <cellStyle name="Entrée 2 2 7 2 2 3" xfId="19844"/>
    <cellStyle name="Entrée 2 2 7 2 2 4" xfId="33043"/>
    <cellStyle name="Entrée 2 2 7 2 2 5" xfId="39784"/>
    <cellStyle name="Entrée 2 2 7 2 2 6" xfId="48159"/>
    <cellStyle name="Entrée 2 2 7 2 3" xfId="5643"/>
    <cellStyle name="Entrée 2 2 7 2 3 2" xfId="11870"/>
    <cellStyle name="Entrée 2 2 7 2 3 3" xfId="18140"/>
    <cellStyle name="Entrée 2 2 7 2 3 4" xfId="35165"/>
    <cellStyle name="Entrée 2 2 7 2 3 5" xfId="41901"/>
    <cellStyle name="Entrée 2 2 7 2 3 6" xfId="48160"/>
    <cellStyle name="Entrée 2 2 7 2 4" xfId="7564"/>
    <cellStyle name="Entrée 2 2 7 2 5" xfId="13966"/>
    <cellStyle name="Entrée 2 2 7 2 6" xfId="15828"/>
    <cellStyle name="Entrée 2 2 7 2 7" xfId="23582"/>
    <cellStyle name="Entrée 2 2 7 2 8" xfId="26040"/>
    <cellStyle name="Entrée 2 2 7 2 9" xfId="28913"/>
    <cellStyle name="Entrée 2 2 7 3" xfId="1686"/>
    <cellStyle name="Entrée 2 2 7 3 10" xfId="31240"/>
    <cellStyle name="Entrée 2 2 7 3 11" xfId="37981"/>
    <cellStyle name="Entrée 2 2 7 3 12" xfId="44986"/>
    <cellStyle name="Entrée 2 2 7 3 13" xfId="48161"/>
    <cellStyle name="Entrée 2 2 7 3 14" xfId="53868"/>
    <cellStyle name="Entrée 2 2 7 3 15" xfId="56483"/>
    <cellStyle name="Entrée 2 2 7 3 2" xfId="3900"/>
    <cellStyle name="Entrée 2 2 7 3 2 2" xfId="10139"/>
    <cellStyle name="Entrée 2 2 7 3 2 3" xfId="17673"/>
    <cellStyle name="Entrée 2 2 7 3 2 4" xfId="33429"/>
    <cellStyle name="Entrée 2 2 7 3 2 5" xfId="40170"/>
    <cellStyle name="Entrée 2 2 7 3 2 6" xfId="48162"/>
    <cellStyle name="Entrée 2 2 7 3 3" xfId="6029"/>
    <cellStyle name="Entrée 2 2 7 3 3 2" xfId="12256"/>
    <cellStyle name="Entrée 2 2 7 3 3 3" xfId="18781"/>
    <cellStyle name="Entrée 2 2 7 3 3 4" xfId="35551"/>
    <cellStyle name="Entrée 2 2 7 3 3 5" xfId="42287"/>
    <cellStyle name="Entrée 2 2 7 3 3 6" xfId="48163"/>
    <cellStyle name="Entrée 2 2 7 3 4" xfId="7950"/>
    <cellStyle name="Entrée 2 2 7 3 5" xfId="14352"/>
    <cellStyle name="Entrée 2 2 7 3 6" xfId="16214"/>
    <cellStyle name="Entrée 2 2 7 3 7" xfId="23968"/>
    <cellStyle name="Entrée 2 2 7 3 8" xfId="26426"/>
    <cellStyle name="Entrée 2 2 7 3 9" xfId="29299"/>
    <cellStyle name="Entrée 2 2 7 4" xfId="1954"/>
    <cellStyle name="Entrée 2 2 7 4 10" xfId="38247"/>
    <cellStyle name="Entrée 2 2 7 4 11" xfId="45252"/>
    <cellStyle name="Entrée 2 2 7 4 12" xfId="48164"/>
    <cellStyle name="Entrée 2 2 7 4 13" xfId="54134"/>
    <cellStyle name="Entrée 2 2 7 4 14" xfId="56749"/>
    <cellStyle name="Entrée 2 2 7 4 2" xfId="4166"/>
    <cellStyle name="Entrée 2 2 7 4 2 2" xfId="10405"/>
    <cellStyle name="Entrée 2 2 7 4 2 3" xfId="17592"/>
    <cellStyle name="Entrée 2 2 7 4 2 4" xfId="33695"/>
    <cellStyle name="Entrée 2 2 7 4 2 5" xfId="40436"/>
    <cellStyle name="Entrée 2 2 7 4 2 6" xfId="48165"/>
    <cellStyle name="Entrée 2 2 7 4 3" xfId="6295"/>
    <cellStyle name="Entrée 2 2 7 4 3 2" xfId="12522"/>
    <cellStyle name="Entrée 2 2 7 4 3 3" xfId="17459"/>
    <cellStyle name="Entrée 2 2 7 4 3 4" xfId="35817"/>
    <cellStyle name="Entrée 2 2 7 4 3 5" xfId="42553"/>
    <cellStyle name="Entrée 2 2 7 4 3 6" xfId="48166"/>
    <cellStyle name="Entrée 2 2 7 4 4" xfId="8216"/>
    <cellStyle name="Entrée 2 2 7 4 5" xfId="16480"/>
    <cellStyle name="Entrée 2 2 7 4 6" xfId="24234"/>
    <cellStyle name="Entrée 2 2 7 4 7" xfId="26692"/>
    <cellStyle name="Entrée 2 2 7 4 8" xfId="29565"/>
    <cellStyle name="Entrée 2 2 7 4 9" xfId="31506"/>
    <cellStyle name="Entrée 2 2 7 5" xfId="2205"/>
    <cellStyle name="Entrée 2 2 7 5 10" xfId="31755"/>
    <cellStyle name="Entrée 2 2 7 5 11" xfId="38496"/>
    <cellStyle name="Entrée 2 2 7 5 12" xfId="45501"/>
    <cellStyle name="Entrée 2 2 7 5 13" xfId="48167"/>
    <cellStyle name="Entrée 2 2 7 5 14" xfId="54383"/>
    <cellStyle name="Entrée 2 2 7 5 15" xfId="56998"/>
    <cellStyle name="Entrée 2 2 7 5 2" xfId="4415"/>
    <cellStyle name="Entrée 2 2 7 5 2 2" xfId="10654"/>
    <cellStyle name="Entrée 2 2 7 5 2 3" xfId="18181"/>
    <cellStyle name="Entrée 2 2 7 5 2 4" xfId="33944"/>
    <cellStyle name="Entrée 2 2 7 5 2 5" xfId="40685"/>
    <cellStyle name="Entrée 2 2 7 5 2 6" xfId="48168"/>
    <cellStyle name="Entrée 2 2 7 5 3" xfId="6544"/>
    <cellStyle name="Entrée 2 2 7 5 3 2" xfId="12771"/>
    <cellStyle name="Entrée 2 2 7 5 3 3" xfId="17318"/>
    <cellStyle name="Entrée 2 2 7 5 3 4" xfId="36066"/>
    <cellStyle name="Entrée 2 2 7 5 3 5" xfId="42802"/>
    <cellStyle name="Entrée 2 2 7 5 3 6" xfId="48169"/>
    <cellStyle name="Entrée 2 2 7 5 4" xfId="8465"/>
    <cellStyle name="Entrée 2 2 7 5 5" xfId="14577"/>
    <cellStyle name="Entrée 2 2 7 5 6" xfId="16729"/>
    <cellStyle name="Entrée 2 2 7 5 7" xfId="24483"/>
    <cellStyle name="Entrée 2 2 7 5 8" xfId="26941"/>
    <cellStyle name="Entrée 2 2 7 5 9" xfId="29814"/>
    <cellStyle name="Entrée 2 2 7 6" xfId="3266"/>
    <cellStyle name="Entrée 2 2 7 6 10" xfId="39554"/>
    <cellStyle name="Entrée 2 2 7 6 11" xfId="44370"/>
    <cellStyle name="Entrée 2 2 7 6 12" xfId="48170"/>
    <cellStyle name="Entrée 2 2 7 6 13" xfId="53252"/>
    <cellStyle name="Entrée 2 2 7 6 14" xfId="55864"/>
    <cellStyle name="Entrée 2 2 7 6 2" xfId="5410"/>
    <cellStyle name="Entrée 2 2 7 6 2 2" xfId="11640"/>
    <cellStyle name="Entrée 2 2 7 6 2 3" xfId="18148"/>
    <cellStyle name="Entrée 2 2 7 6 2 4" xfId="34932"/>
    <cellStyle name="Entrée 2 2 7 6 2 5" xfId="41671"/>
    <cellStyle name="Entrée 2 2 7 6 2 6" xfId="48171"/>
    <cellStyle name="Entrée 2 2 7 6 3" xfId="9523"/>
    <cellStyle name="Entrée 2 2 7 6 4" xfId="13736"/>
    <cellStyle name="Entrée 2 2 7 6 5" xfId="15598"/>
    <cellStyle name="Entrée 2 2 7 6 6" xfId="23352"/>
    <cellStyle name="Entrée 2 2 7 6 7" xfId="25810"/>
    <cellStyle name="Entrée 2 2 7 6 8" xfId="28683"/>
    <cellStyle name="Entrée 2 2 7 6 9" xfId="32813"/>
    <cellStyle name="Entrée 2 2 7 7" xfId="2921"/>
    <cellStyle name="Entrée 2 2 7 7 2" xfId="9178"/>
    <cellStyle name="Entrée 2 2 7 7 3" xfId="19509"/>
    <cellStyle name="Entrée 2 2 7 7 4" xfId="32468"/>
    <cellStyle name="Entrée 2 2 7 7 5" xfId="39209"/>
    <cellStyle name="Entrée 2 2 7 7 6" xfId="48172"/>
    <cellStyle name="Entrée 2 2 7 8" xfId="5068"/>
    <cellStyle name="Entrée 2 2 7 8 2" xfId="11307"/>
    <cellStyle name="Entrée 2 2 7 8 3" xfId="17726"/>
    <cellStyle name="Entrée 2 2 7 8 4" xfId="34597"/>
    <cellStyle name="Entrée 2 2 7 8 5" xfId="41338"/>
    <cellStyle name="Entrée 2 2 7 8 6" xfId="48173"/>
    <cellStyle name="Entrée 2 2 7 9" xfId="7334"/>
    <cellStyle name="Entrée 2 2 8" xfId="799"/>
    <cellStyle name="Entrée 2 2 8 10" xfId="15266"/>
    <cellStyle name="Entrée 2 2 8 11" xfId="22971"/>
    <cellStyle name="Entrée 2 2 8 12" xfId="25357"/>
    <cellStyle name="Entrée 2 2 8 13" xfId="28351"/>
    <cellStyle name="Entrée 2 2 8 14" xfId="30479"/>
    <cellStyle name="Entrée 2 2 8 15" xfId="37257"/>
    <cellStyle name="Entrée 2 2 8 16" xfId="44038"/>
    <cellStyle name="Entrée 2 2 8 17" xfId="48174"/>
    <cellStyle name="Entrée 2 2 8 18" xfId="52920"/>
    <cellStyle name="Entrée 2 2 8 19" xfId="55530"/>
    <cellStyle name="Entrée 2 2 8 2" xfId="1232"/>
    <cellStyle name="Entrée 2 2 8 2 10" xfId="30826"/>
    <cellStyle name="Entrée 2 2 8 2 11" xfId="37596"/>
    <cellStyle name="Entrée 2 2 8 2 12" xfId="44601"/>
    <cellStyle name="Entrée 2 2 8 2 13" xfId="48175"/>
    <cellStyle name="Entrée 2 2 8 2 14" xfId="53483"/>
    <cellStyle name="Entrée 2 2 8 2 15" xfId="56098"/>
    <cellStyle name="Entrée 2 2 8 2 2" xfId="3497"/>
    <cellStyle name="Entrée 2 2 8 2 2 2" xfId="9754"/>
    <cellStyle name="Entrée 2 2 8 2 2 3" xfId="18988"/>
    <cellStyle name="Entrée 2 2 8 2 2 4" xfId="33044"/>
    <cellStyle name="Entrée 2 2 8 2 2 5" xfId="39785"/>
    <cellStyle name="Entrée 2 2 8 2 2 6" xfId="48176"/>
    <cellStyle name="Entrée 2 2 8 2 3" xfId="5644"/>
    <cellStyle name="Entrée 2 2 8 2 3 2" xfId="11871"/>
    <cellStyle name="Entrée 2 2 8 2 3 3" xfId="19822"/>
    <cellStyle name="Entrée 2 2 8 2 3 4" xfId="35166"/>
    <cellStyle name="Entrée 2 2 8 2 3 5" xfId="41902"/>
    <cellStyle name="Entrée 2 2 8 2 3 6" xfId="48177"/>
    <cellStyle name="Entrée 2 2 8 2 4" xfId="7565"/>
    <cellStyle name="Entrée 2 2 8 2 5" xfId="13967"/>
    <cellStyle name="Entrée 2 2 8 2 6" xfId="15829"/>
    <cellStyle name="Entrée 2 2 8 2 7" xfId="23583"/>
    <cellStyle name="Entrée 2 2 8 2 8" xfId="26041"/>
    <cellStyle name="Entrée 2 2 8 2 9" xfId="28914"/>
    <cellStyle name="Entrée 2 2 8 3" xfId="1578"/>
    <cellStyle name="Entrée 2 2 8 3 10" xfId="31132"/>
    <cellStyle name="Entrée 2 2 8 3 11" xfId="37873"/>
    <cellStyle name="Entrée 2 2 8 3 12" xfId="44878"/>
    <cellStyle name="Entrée 2 2 8 3 13" xfId="48178"/>
    <cellStyle name="Entrée 2 2 8 3 14" xfId="53760"/>
    <cellStyle name="Entrée 2 2 8 3 15" xfId="56375"/>
    <cellStyle name="Entrée 2 2 8 3 2" xfId="3792"/>
    <cellStyle name="Entrée 2 2 8 3 2 2" xfId="10031"/>
    <cellStyle name="Entrée 2 2 8 3 2 3" xfId="18372"/>
    <cellStyle name="Entrée 2 2 8 3 2 4" xfId="33321"/>
    <cellStyle name="Entrée 2 2 8 3 2 5" xfId="40062"/>
    <cellStyle name="Entrée 2 2 8 3 2 6" xfId="48179"/>
    <cellStyle name="Entrée 2 2 8 3 3" xfId="5921"/>
    <cellStyle name="Entrée 2 2 8 3 3 2" xfId="12148"/>
    <cellStyle name="Entrée 2 2 8 3 3 3" xfId="20251"/>
    <cellStyle name="Entrée 2 2 8 3 3 4" xfId="35443"/>
    <cellStyle name="Entrée 2 2 8 3 3 5" xfId="42179"/>
    <cellStyle name="Entrée 2 2 8 3 3 6" xfId="48180"/>
    <cellStyle name="Entrée 2 2 8 3 4" xfId="7842"/>
    <cellStyle name="Entrée 2 2 8 3 5" xfId="14244"/>
    <cellStyle name="Entrée 2 2 8 3 6" xfId="16106"/>
    <cellStyle name="Entrée 2 2 8 3 7" xfId="23860"/>
    <cellStyle name="Entrée 2 2 8 3 8" xfId="26318"/>
    <cellStyle name="Entrée 2 2 8 3 9" xfId="29191"/>
    <cellStyle name="Entrée 2 2 8 4" xfId="1955"/>
    <cellStyle name="Entrée 2 2 8 4 10" xfId="38248"/>
    <cellStyle name="Entrée 2 2 8 4 11" xfId="45253"/>
    <cellStyle name="Entrée 2 2 8 4 12" xfId="48181"/>
    <cellStyle name="Entrée 2 2 8 4 13" xfId="54135"/>
    <cellStyle name="Entrée 2 2 8 4 14" xfId="56750"/>
    <cellStyle name="Entrée 2 2 8 4 2" xfId="4167"/>
    <cellStyle name="Entrée 2 2 8 4 2 2" xfId="10406"/>
    <cellStyle name="Entrée 2 2 8 4 2 3" xfId="17591"/>
    <cellStyle name="Entrée 2 2 8 4 2 4" xfId="33696"/>
    <cellStyle name="Entrée 2 2 8 4 2 5" xfId="40437"/>
    <cellStyle name="Entrée 2 2 8 4 2 6" xfId="48182"/>
    <cellStyle name="Entrée 2 2 8 4 3" xfId="6296"/>
    <cellStyle name="Entrée 2 2 8 4 3 2" xfId="12523"/>
    <cellStyle name="Entrée 2 2 8 4 3 3" xfId="17458"/>
    <cellStyle name="Entrée 2 2 8 4 3 4" xfId="35818"/>
    <cellStyle name="Entrée 2 2 8 4 3 5" xfId="42554"/>
    <cellStyle name="Entrée 2 2 8 4 3 6" xfId="48183"/>
    <cellStyle name="Entrée 2 2 8 4 4" xfId="8217"/>
    <cellStyle name="Entrée 2 2 8 4 5" xfId="16481"/>
    <cellStyle name="Entrée 2 2 8 4 6" xfId="24235"/>
    <cellStyle name="Entrée 2 2 8 4 7" xfId="26693"/>
    <cellStyle name="Entrée 2 2 8 4 8" xfId="29566"/>
    <cellStyle name="Entrée 2 2 8 4 9" xfId="31507"/>
    <cellStyle name="Entrée 2 2 8 5" xfId="2299"/>
    <cellStyle name="Entrée 2 2 8 5 10" xfId="31849"/>
    <cellStyle name="Entrée 2 2 8 5 11" xfId="38590"/>
    <cellStyle name="Entrée 2 2 8 5 12" xfId="45595"/>
    <cellStyle name="Entrée 2 2 8 5 13" xfId="48184"/>
    <cellStyle name="Entrée 2 2 8 5 14" xfId="54477"/>
    <cellStyle name="Entrée 2 2 8 5 15" xfId="57092"/>
    <cellStyle name="Entrée 2 2 8 5 2" xfId="4509"/>
    <cellStyle name="Entrée 2 2 8 5 2 2" xfId="10748"/>
    <cellStyle name="Entrée 2 2 8 5 2 3" xfId="18177"/>
    <cellStyle name="Entrée 2 2 8 5 2 4" xfId="34038"/>
    <cellStyle name="Entrée 2 2 8 5 2 5" xfId="40779"/>
    <cellStyle name="Entrée 2 2 8 5 2 6" xfId="48185"/>
    <cellStyle name="Entrée 2 2 8 5 3" xfId="6638"/>
    <cellStyle name="Entrée 2 2 8 5 3 2" xfId="12865"/>
    <cellStyle name="Entrée 2 2 8 5 3 3" xfId="20329"/>
    <cellStyle name="Entrée 2 2 8 5 3 4" xfId="36160"/>
    <cellStyle name="Entrée 2 2 8 5 3 5" xfId="42896"/>
    <cellStyle name="Entrée 2 2 8 5 3 6" xfId="48186"/>
    <cellStyle name="Entrée 2 2 8 5 4" xfId="8559"/>
    <cellStyle name="Entrée 2 2 8 5 5" xfId="14671"/>
    <cellStyle name="Entrée 2 2 8 5 6" xfId="16823"/>
    <cellStyle name="Entrée 2 2 8 5 7" xfId="24577"/>
    <cellStyle name="Entrée 2 2 8 5 8" xfId="27035"/>
    <cellStyle name="Entrée 2 2 8 5 9" xfId="29908"/>
    <cellStyle name="Entrée 2 2 8 6" xfId="3158"/>
    <cellStyle name="Entrée 2 2 8 6 10" xfId="39446"/>
    <cellStyle name="Entrée 2 2 8 6 11" xfId="44262"/>
    <cellStyle name="Entrée 2 2 8 6 12" xfId="48187"/>
    <cellStyle name="Entrée 2 2 8 6 13" xfId="53144"/>
    <cellStyle name="Entrée 2 2 8 6 14" xfId="55756"/>
    <cellStyle name="Entrée 2 2 8 6 2" xfId="5302"/>
    <cellStyle name="Entrée 2 2 8 6 2 2" xfId="11532"/>
    <cellStyle name="Entrée 2 2 8 6 2 3" xfId="18221"/>
    <cellStyle name="Entrée 2 2 8 6 2 4" xfId="34824"/>
    <cellStyle name="Entrée 2 2 8 6 2 5" xfId="41563"/>
    <cellStyle name="Entrée 2 2 8 6 2 6" xfId="48188"/>
    <cellStyle name="Entrée 2 2 8 6 3" xfId="9415"/>
    <cellStyle name="Entrée 2 2 8 6 4" xfId="13628"/>
    <cellStyle name="Entrée 2 2 8 6 5" xfId="15490"/>
    <cellStyle name="Entrée 2 2 8 6 6" xfId="23244"/>
    <cellStyle name="Entrée 2 2 8 6 7" xfId="25702"/>
    <cellStyle name="Entrée 2 2 8 6 8" xfId="28575"/>
    <cellStyle name="Entrée 2 2 8 6 9" xfId="32705"/>
    <cellStyle name="Entrée 2 2 8 7" xfId="2813"/>
    <cellStyle name="Entrée 2 2 8 7 2" xfId="9070"/>
    <cellStyle name="Entrée 2 2 8 7 3" xfId="17630"/>
    <cellStyle name="Entrée 2 2 8 7 4" xfId="32360"/>
    <cellStyle name="Entrée 2 2 8 7 5" xfId="39101"/>
    <cellStyle name="Entrée 2 2 8 7 6" xfId="48189"/>
    <cellStyle name="Entrée 2 2 8 8" xfId="5069"/>
    <cellStyle name="Entrée 2 2 8 8 2" xfId="11308"/>
    <cellStyle name="Entrée 2 2 8 8 3" xfId="19456"/>
    <cellStyle name="Entrée 2 2 8 8 4" xfId="34598"/>
    <cellStyle name="Entrée 2 2 8 8 5" xfId="41339"/>
    <cellStyle name="Entrée 2 2 8 8 6" xfId="48190"/>
    <cellStyle name="Entrée 2 2 8 9" xfId="7226"/>
    <cellStyle name="Entrée 2 2 9" xfId="1038"/>
    <cellStyle name="Entrée 2 2 9 10" xfId="30700"/>
    <cellStyle name="Entrée 2 2 9 11" xfId="37470"/>
    <cellStyle name="Entrée 2 2 9 12" xfId="44475"/>
    <cellStyle name="Entrée 2 2 9 13" xfId="48191"/>
    <cellStyle name="Entrée 2 2 9 14" xfId="53357"/>
    <cellStyle name="Entrée 2 2 9 15" xfId="55972"/>
    <cellStyle name="Entrée 2 2 9 2" xfId="3371"/>
    <cellStyle name="Entrée 2 2 9 2 2" xfId="9628"/>
    <cellStyle name="Entrée 2 2 9 2 3" xfId="20015"/>
    <cellStyle name="Entrée 2 2 9 2 4" xfId="32918"/>
    <cellStyle name="Entrée 2 2 9 2 5" xfId="39659"/>
    <cellStyle name="Entrée 2 2 9 2 6" xfId="48192"/>
    <cellStyle name="Entrée 2 2 9 3" xfId="5518"/>
    <cellStyle name="Entrée 2 2 9 3 2" xfId="11745"/>
    <cellStyle name="Entrée 2 2 9 3 3" xfId="17847"/>
    <cellStyle name="Entrée 2 2 9 3 4" xfId="35040"/>
    <cellStyle name="Entrée 2 2 9 3 5" xfId="41776"/>
    <cellStyle name="Entrée 2 2 9 3 6" xfId="48193"/>
    <cellStyle name="Entrée 2 2 9 4" xfId="7439"/>
    <cellStyle name="Entrée 2 2 9 5" xfId="13841"/>
    <cellStyle name="Entrée 2 2 9 6" xfId="15703"/>
    <cellStyle name="Entrée 2 2 9 7" xfId="23457"/>
    <cellStyle name="Entrée 2 2 9 8" xfId="25915"/>
    <cellStyle name="Entrée 2 2 9 9" xfId="28788"/>
    <cellStyle name="Entrée 2 20" xfId="2619"/>
    <cellStyle name="Entrée 2 20 10" xfId="32168"/>
    <cellStyle name="Entrée 2 20 11" xfId="38909"/>
    <cellStyle name="Entrée 2 20 12" xfId="45914"/>
    <cellStyle name="Entrée 2 20 13" xfId="48194"/>
    <cellStyle name="Entrée 2 20 14" xfId="54796"/>
    <cellStyle name="Entrée 2 20 15" xfId="57411"/>
    <cellStyle name="Entrée 2 20 2" xfId="4816"/>
    <cellStyle name="Entrée 2 20 2 2" xfId="11055"/>
    <cellStyle name="Entrée 2 20 2 3" xfId="18043"/>
    <cellStyle name="Entrée 2 20 2 4" xfId="34345"/>
    <cellStyle name="Entrée 2 20 2 5" xfId="41086"/>
    <cellStyle name="Entrée 2 20 2 6" xfId="48195"/>
    <cellStyle name="Entrée 2 20 3" xfId="6957"/>
    <cellStyle name="Entrée 2 20 3 2" xfId="13184"/>
    <cellStyle name="Entrée 2 20 3 3" xfId="20530"/>
    <cellStyle name="Entrée 2 20 3 4" xfId="36479"/>
    <cellStyle name="Entrée 2 20 3 5" xfId="43215"/>
    <cellStyle name="Entrée 2 20 3 6" xfId="48196"/>
    <cellStyle name="Entrée 2 20 4" xfId="8878"/>
    <cellStyle name="Entrée 2 20 5" xfId="14990"/>
    <cellStyle name="Entrée 2 20 6" xfId="17142"/>
    <cellStyle name="Entrée 2 20 7" xfId="24896"/>
    <cellStyle name="Entrée 2 20 8" xfId="27354"/>
    <cellStyle name="Entrée 2 20 9" xfId="30227"/>
    <cellStyle name="Entrée 2 21" xfId="2483"/>
    <cellStyle name="Entrée 2 21 10" xfId="32032"/>
    <cellStyle name="Entrée 2 21 11" xfId="38773"/>
    <cellStyle name="Entrée 2 21 12" xfId="45778"/>
    <cellStyle name="Entrée 2 21 13" xfId="48197"/>
    <cellStyle name="Entrée 2 21 14" xfId="54660"/>
    <cellStyle name="Entrée 2 21 15" xfId="57275"/>
    <cellStyle name="Entrée 2 21 2" xfId="4692"/>
    <cellStyle name="Entrée 2 21 2 2" xfId="10931"/>
    <cellStyle name="Entrée 2 21 2 3" xfId="17730"/>
    <cellStyle name="Entrée 2 21 2 4" xfId="34221"/>
    <cellStyle name="Entrée 2 21 2 5" xfId="40962"/>
    <cellStyle name="Entrée 2 21 2 6" xfId="48198"/>
    <cellStyle name="Entrée 2 21 3" xfId="6821"/>
    <cellStyle name="Entrée 2 21 3 2" xfId="13048"/>
    <cellStyle name="Entrée 2 21 3 3" xfId="20434"/>
    <cellStyle name="Entrée 2 21 3 4" xfId="36343"/>
    <cellStyle name="Entrée 2 21 3 5" xfId="43079"/>
    <cellStyle name="Entrée 2 21 3 6" xfId="48199"/>
    <cellStyle name="Entrée 2 21 4" xfId="8742"/>
    <cellStyle name="Entrée 2 21 5" xfId="14854"/>
    <cellStyle name="Entrée 2 21 6" xfId="17006"/>
    <cellStyle name="Entrée 2 21 7" xfId="24760"/>
    <cellStyle name="Entrée 2 21 8" xfId="27218"/>
    <cellStyle name="Entrée 2 21 9" xfId="30091"/>
    <cellStyle name="Entrée 2 22" xfId="2623"/>
    <cellStyle name="Entrée 2 22 10" xfId="38913"/>
    <cellStyle name="Entrée 2 22 11" xfId="45918"/>
    <cellStyle name="Entrée 2 22 12" xfId="48200"/>
    <cellStyle name="Entrée 2 22 13" xfId="54800"/>
    <cellStyle name="Entrée 2 22 14" xfId="57415"/>
    <cellStyle name="Entrée 2 22 2" xfId="6961"/>
    <cellStyle name="Entrée 2 22 2 2" xfId="13188"/>
    <cellStyle name="Entrée 2 22 2 3" xfId="20534"/>
    <cellStyle name="Entrée 2 22 2 4" xfId="36483"/>
    <cellStyle name="Entrée 2 22 2 5" xfId="43219"/>
    <cellStyle name="Entrée 2 22 2 6" xfId="48201"/>
    <cellStyle name="Entrée 2 22 3" xfId="8882"/>
    <cellStyle name="Entrée 2 22 4" xfId="14994"/>
    <cellStyle name="Entrée 2 22 5" xfId="17146"/>
    <cellStyle name="Entrée 2 22 6" xfId="24900"/>
    <cellStyle name="Entrée 2 22 7" xfId="27358"/>
    <cellStyle name="Entrée 2 22 8" xfId="30231"/>
    <cellStyle name="Entrée 2 22 9" xfId="32172"/>
    <cellStyle name="Entrée 2 23" xfId="4942"/>
    <cellStyle name="Entrée 2 23 2" xfId="11181"/>
    <cellStyle name="Entrée 2 23 3" xfId="18411"/>
    <cellStyle name="Entrée 2 23 4" xfId="34471"/>
    <cellStyle name="Entrée 2 23 5" xfId="41212"/>
    <cellStyle name="Entrée 2 23 6" xfId="48202"/>
    <cellStyle name="Entrée 2 24" xfId="7148"/>
    <cellStyle name="Entrée 2 25" xfId="15139"/>
    <cellStyle name="Entrée 2 26" xfId="22898"/>
    <cellStyle name="Entrée 2 27" xfId="25284"/>
    <cellStyle name="Entrée 2 28" xfId="28224"/>
    <cellStyle name="Entrée 2 29" xfId="30404"/>
    <cellStyle name="Entrée 2 3" xfId="897"/>
    <cellStyle name="Entrée 2 3 10" xfId="15267"/>
    <cellStyle name="Entrée 2 3 11" xfId="23069"/>
    <cellStyle name="Entrée 2 3 12" xfId="25455"/>
    <cellStyle name="Entrée 2 3 13" xfId="28352"/>
    <cellStyle name="Entrée 2 3 14" xfId="30577"/>
    <cellStyle name="Entrée 2 3 15" xfId="37355"/>
    <cellStyle name="Entrée 2 3 16" xfId="44039"/>
    <cellStyle name="Entrée 2 3 17" xfId="48203"/>
    <cellStyle name="Entrée 2 3 18" xfId="52921"/>
    <cellStyle name="Entrée 2 3 19" xfId="55531"/>
    <cellStyle name="Entrée 2 3 2" xfId="1233"/>
    <cellStyle name="Entrée 2 3 2 10" xfId="30827"/>
    <cellStyle name="Entrée 2 3 2 11" xfId="37597"/>
    <cellStyle name="Entrée 2 3 2 12" xfId="44602"/>
    <cellStyle name="Entrée 2 3 2 13" xfId="48204"/>
    <cellStyle name="Entrée 2 3 2 14" xfId="53484"/>
    <cellStyle name="Entrée 2 3 2 15" xfId="56099"/>
    <cellStyle name="Entrée 2 3 2 2" xfId="3498"/>
    <cellStyle name="Entrée 2 3 2 2 2" xfId="9755"/>
    <cellStyle name="Entrée 2 3 2 2 3" xfId="18054"/>
    <cellStyle name="Entrée 2 3 2 2 4" xfId="33045"/>
    <cellStyle name="Entrée 2 3 2 2 5" xfId="39786"/>
    <cellStyle name="Entrée 2 3 2 2 6" xfId="48205"/>
    <cellStyle name="Entrée 2 3 2 3" xfId="5645"/>
    <cellStyle name="Entrée 2 3 2 3 2" xfId="11872"/>
    <cellStyle name="Entrée 2 3 2 3 3" xfId="18964"/>
    <cellStyle name="Entrée 2 3 2 3 4" xfId="35167"/>
    <cellStyle name="Entrée 2 3 2 3 5" xfId="41903"/>
    <cellStyle name="Entrée 2 3 2 3 6" xfId="48206"/>
    <cellStyle name="Entrée 2 3 2 4" xfId="7566"/>
    <cellStyle name="Entrée 2 3 2 5" xfId="13968"/>
    <cellStyle name="Entrée 2 3 2 6" xfId="15830"/>
    <cellStyle name="Entrée 2 3 2 7" xfId="23584"/>
    <cellStyle name="Entrée 2 3 2 8" xfId="26042"/>
    <cellStyle name="Entrée 2 3 2 9" xfId="28915"/>
    <cellStyle name="Entrée 2 3 3" xfId="1676"/>
    <cellStyle name="Entrée 2 3 3 10" xfId="31230"/>
    <cellStyle name="Entrée 2 3 3 11" xfId="37971"/>
    <cellStyle name="Entrée 2 3 3 12" xfId="44976"/>
    <cellStyle name="Entrée 2 3 3 13" xfId="48207"/>
    <cellStyle name="Entrée 2 3 3 14" xfId="53858"/>
    <cellStyle name="Entrée 2 3 3 15" xfId="56473"/>
    <cellStyle name="Entrée 2 3 3 2" xfId="3890"/>
    <cellStyle name="Entrée 2 3 3 2 2" xfId="10129"/>
    <cellStyle name="Entrée 2 3 3 2 3" xfId="18289"/>
    <cellStyle name="Entrée 2 3 3 2 4" xfId="33419"/>
    <cellStyle name="Entrée 2 3 3 2 5" xfId="40160"/>
    <cellStyle name="Entrée 2 3 3 2 6" xfId="48208"/>
    <cellStyle name="Entrée 2 3 3 3" xfId="6019"/>
    <cellStyle name="Entrée 2 3 3 3 2" xfId="12246"/>
    <cellStyle name="Entrée 2 3 3 3 3" xfId="20056"/>
    <cellStyle name="Entrée 2 3 3 3 4" xfId="35541"/>
    <cellStyle name="Entrée 2 3 3 3 5" xfId="42277"/>
    <cellStyle name="Entrée 2 3 3 3 6" xfId="48209"/>
    <cellStyle name="Entrée 2 3 3 4" xfId="7940"/>
    <cellStyle name="Entrée 2 3 3 5" xfId="14342"/>
    <cellStyle name="Entrée 2 3 3 6" xfId="16204"/>
    <cellStyle name="Entrée 2 3 3 7" xfId="23958"/>
    <cellStyle name="Entrée 2 3 3 8" xfId="26416"/>
    <cellStyle name="Entrée 2 3 3 9" xfId="29289"/>
    <cellStyle name="Entrée 2 3 4" xfId="1956"/>
    <cellStyle name="Entrée 2 3 4 10" xfId="38249"/>
    <cellStyle name="Entrée 2 3 4 11" xfId="45254"/>
    <cellStyle name="Entrée 2 3 4 12" xfId="48210"/>
    <cellStyle name="Entrée 2 3 4 13" xfId="54136"/>
    <cellStyle name="Entrée 2 3 4 14" xfId="56751"/>
    <cellStyle name="Entrée 2 3 4 2" xfId="4168"/>
    <cellStyle name="Entrée 2 3 4 2 2" xfId="10407"/>
    <cellStyle name="Entrée 2 3 4 2 3" xfId="17590"/>
    <cellStyle name="Entrée 2 3 4 2 4" xfId="33697"/>
    <cellStyle name="Entrée 2 3 4 2 5" xfId="40438"/>
    <cellStyle name="Entrée 2 3 4 2 6" xfId="48211"/>
    <cellStyle name="Entrée 2 3 4 3" xfId="6297"/>
    <cellStyle name="Entrée 2 3 4 3 2" xfId="12524"/>
    <cellStyle name="Entrée 2 3 4 3 3" xfId="17457"/>
    <cellStyle name="Entrée 2 3 4 3 4" xfId="35819"/>
    <cellStyle name="Entrée 2 3 4 3 5" xfId="42555"/>
    <cellStyle name="Entrée 2 3 4 3 6" xfId="48212"/>
    <cellStyle name="Entrée 2 3 4 4" xfId="8218"/>
    <cellStyle name="Entrée 2 3 4 5" xfId="16482"/>
    <cellStyle name="Entrée 2 3 4 6" xfId="24236"/>
    <cellStyle name="Entrée 2 3 4 7" xfId="26694"/>
    <cellStyle name="Entrée 2 3 4 8" xfId="29567"/>
    <cellStyle name="Entrée 2 3 4 9" xfId="31508"/>
    <cellStyle name="Entrée 2 3 5" xfId="2215"/>
    <cellStyle name="Entrée 2 3 5 10" xfId="31765"/>
    <cellStyle name="Entrée 2 3 5 11" xfId="38506"/>
    <cellStyle name="Entrée 2 3 5 12" xfId="45511"/>
    <cellStyle name="Entrée 2 3 5 13" xfId="48213"/>
    <cellStyle name="Entrée 2 3 5 14" xfId="54393"/>
    <cellStyle name="Entrée 2 3 5 15" xfId="57008"/>
    <cellStyle name="Entrée 2 3 5 2" xfId="4425"/>
    <cellStyle name="Entrée 2 3 5 2 2" xfId="10664"/>
    <cellStyle name="Entrée 2 3 5 2 3" xfId="19534"/>
    <cellStyle name="Entrée 2 3 5 2 4" xfId="33954"/>
    <cellStyle name="Entrée 2 3 5 2 5" xfId="40695"/>
    <cellStyle name="Entrée 2 3 5 2 6" xfId="48214"/>
    <cellStyle name="Entrée 2 3 5 3" xfId="6554"/>
    <cellStyle name="Entrée 2 3 5 3 2" xfId="12781"/>
    <cellStyle name="Entrée 2 3 5 3 3" xfId="20276"/>
    <cellStyle name="Entrée 2 3 5 3 4" xfId="36076"/>
    <cellStyle name="Entrée 2 3 5 3 5" xfId="42812"/>
    <cellStyle name="Entrée 2 3 5 3 6" xfId="48215"/>
    <cellStyle name="Entrée 2 3 5 4" xfId="8475"/>
    <cellStyle name="Entrée 2 3 5 5" xfId="14587"/>
    <cellStyle name="Entrée 2 3 5 6" xfId="16739"/>
    <cellStyle name="Entrée 2 3 5 7" xfId="24493"/>
    <cellStyle name="Entrée 2 3 5 8" xfId="26951"/>
    <cellStyle name="Entrée 2 3 5 9" xfId="29824"/>
    <cellStyle name="Entrée 2 3 6" xfId="3256"/>
    <cellStyle name="Entrée 2 3 6 10" xfId="39544"/>
    <cellStyle name="Entrée 2 3 6 11" xfId="44360"/>
    <cellStyle name="Entrée 2 3 6 12" xfId="48216"/>
    <cellStyle name="Entrée 2 3 6 13" xfId="53242"/>
    <cellStyle name="Entrée 2 3 6 14" xfId="55854"/>
    <cellStyle name="Entrée 2 3 6 2" xfId="5400"/>
    <cellStyle name="Entrée 2 3 6 2 2" xfId="11630"/>
    <cellStyle name="Entrée 2 3 6 2 3" xfId="17749"/>
    <cellStyle name="Entrée 2 3 6 2 4" xfId="34922"/>
    <cellStyle name="Entrée 2 3 6 2 5" xfId="41661"/>
    <cellStyle name="Entrée 2 3 6 2 6" xfId="48217"/>
    <cellStyle name="Entrée 2 3 6 3" xfId="9513"/>
    <cellStyle name="Entrée 2 3 6 4" xfId="13726"/>
    <cellStyle name="Entrée 2 3 6 5" xfId="15588"/>
    <cellStyle name="Entrée 2 3 6 6" xfId="23342"/>
    <cellStyle name="Entrée 2 3 6 7" xfId="25800"/>
    <cellStyle name="Entrée 2 3 6 8" xfId="28673"/>
    <cellStyle name="Entrée 2 3 6 9" xfId="32803"/>
    <cellStyle name="Entrée 2 3 7" xfId="2911"/>
    <cellStyle name="Entrée 2 3 7 2" xfId="9168"/>
    <cellStyle name="Entrée 2 3 7 3" xfId="20002"/>
    <cellStyle name="Entrée 2 3 7 4" xfId="32458"/>
    <cellStyle name="Entrée 2 3 7 5" xfId="39199"/>
    <cellStyle name="Entrée 2 3 7 6" xfId="48218"/>
    <cellStyle name="Entrée 2 3 8" xfId="5070"/>
    <cellStyle name="Entrée 2 3 8 2" xfId="11309"/>
    <cellStyle name="Entrée 2 3 8 3" xfId="18513"/>
    <cellStyle name="Entrée 2 3 8 4" xfId="34599"/>
    <cellStyle name="Entrée 2 3 8 5" xfId="41340"/>
    <cellStyle name="Entrée 2 3 8 6" xfId="48219"/>
    <cellStyle name="Entrée 2 3 9" xfId="7324"/>
    <cellStyle name="Entrée 2 30" xfId="37184"/>
    <cellStyle name="Entrée 2 31" xfId="43911"/>
    <cellStyle name="Entrée 2 32" xfId="48004"/>
    <cellStyle name="Entrée 2 33" xfId="52793"/>
    <cellStyle name="Entrée 2 34" xfId="55403"/>
    <cellStyle name="Entrée 2 4" xfId="810"/>
    <cellStyle name="Entrée 2 4 10" xfId="15268"/>
    <cellStyle name="Entrée 2 4 11" xfId="22982"/>
    <cellStyle name="Entrée 2 4 12" xfId="25368"/>
    <cellStyle name="Entrée 2 4 13" xfId="28353"/>
    <cellStyle name="Entrée 2 4 14" xfId="30490"/>
    <cellStyle name="Entrée 2 4 15" xfId="37268"/>
    <cellStyle name="Entrée 2 4 16" xfId="44040"/>
    <cellStyle name="Entrée 2 4 17" xfId="48220"/>
    <cellStyle name="Entrée 2 4 18" xfId="52922"/>
    <cellStyle name="Entrée 2 4 19" xfId="55532"/>
    <cellStyle name="Entrée 2 4 2" xfId="1234"/>
    <cellStyle name="Entrée 2 4 2 10" xfId="30828"/>
    <cellStyle name="Entrée 2 4 2 11" xfId="37598"/>
    <cellStyle name="Entrée 2 4 2 12" xfId="44603"/>
    <cellStyle name="Entrée 2 4 2 13" xfId="48221"/>
    <cellStyle name="Entrée 2 4 2 14" xfId="53485"/>
    <cellStyle name="Entrée 2 4 2 15" xfId="56100"/>
    <cellStyle name="Entrée 2 4 2 2" xfId="3499"/>
    <cellStyle name="Entrée 2 4 2 2 2" xfId="9756"/>
    <cellStyle name="Entrée 2 4 2 2 3" xfId="19719"/>
    <cellStyle name="Entrée 2 4 2 2 4" xfId="33046"/>
    <cellStyle name="Entrée 2 4 2 2 5" xfId="39787"/>
    <cellStyle name="Entrée 2 4 2 2 6" xfId="48222"/>
    <cellStyle name="Entrée 2 4 2 3" xfId="5646"/>
    <cellStyle name="Entrée 2 4 2 3 2" xfId="11873"/>
    <cellStyle name="Entrée 2 4 2 3 3" xfId="18031"/>
    <cellStyle name="Entrée 2 4 2 3 4" xfId="35168"/>
    <cellStyle name="Entrée 2 4 2 3 5" xfId="41904"/>
    <cellStyle name="Entrée 2 4 2 3 6" xfId="48223"/>
    <cellStyle name="Entrée 2 4 2 4" xfId="7567"/>
    <cellStyle name="Entrée 2 4 2 5" xfId="13969"/>
    <cellStyle name="Entrée 2 4 2 6" xfId="15831"/>
    <cellStyle name="Entrée 2 4 2 7" xfId="23585"/>
    <cellStyle name="Entrée 2 4 2 8" xfId="26043"/>
    <cellStyle name="Entrée 2 4 2 9" xfId="28916"/>
    <cellStyle name="Entrée 2 4 3" xfId="1589"/>
    <cellStyle name="Entrée 2 4 3 10" xfId="31143"/>
    <cellStyle name="Entrée 2 4 3 11" xfId="37884"/>
    <cellStyle name="Entrée 2 4 3 12" xfId="44889"/>
    <cellStyle name="Entrée 2 4 3 13" xfId="48224"/>
    <cellStyle name="Entrée 2 4 3 14" xfId="53771"/>
    <cellStyle name="Entrée 2 4 3 15" xfId="56386"/>
    <cellStyle name="Entrée 2 4 3 2" xfId="3803"/>
    <cellStyle name="Entrée 2 4 3 2 2" xfId="10042"/>
    <cellStyle name="Entrée 2 4 3 2 3" xfId="20081"/>
    <cellStyle name="Entrée 2 4 3 2 4" xfId="33332"/>
    <cellStyle name="Entrée 2 4 3 2 5" xfId="40073"/>
    <cellStyle name="Entrée 2 4 3 2 6" xfId="48225"/>
    <cellStyle name="Entrée 2 4 3 3" xfId="5932"/>
    <cellStyle name="Entrée 2 4 3 3 2" xfId="12159"/>
    <cellStyle name="Entrée 2 4 3 3 3" xfId="19586"/>
    <cellStyle name="Entrée 2 4 3 3 4" xfId="35454"/>
    <cellStyle name="Entrée 2 4 3 3 5" xfId="42190"/>
    <cellStyle name="Entrée 2 4 3 3 6" xfId="48226"/>
    <cellStyle name="Entrée 2 4 3 4" xfId="7853"/>
    <cellStyle name="Entrée 2 4 3 5" xfId="14255"/>
    <cellStyle name="Entrée 2 4 3 6" xfId="16117"/>
    <cellStyle name="Entrée 2 4 3 7" xfId="23871"/>
    <cellStyle name="Entrée 2 4 3 8" xfId="26329"/>
    <cellStyle name="Entrée 2 4 3 9" xfId="29202"/>
    <cellStyle name="Entrée 2 4 4" xfId="1957"/>
    <cellStyle name="Entrée 2 4 4 10" xfId="38250"/>
    <cellStyle name="Entrée 2 4 4 11" xfId="45255"/>
    <cellStyle name="Entrée 2 4 4 12" xfId="48227"/>
    <cellStyle name="Entrée 2 4 4 13" xfId="54137"/>
    <cellStyle name="Entrée 2 4 4 14" xfId="56752"/>
    <cellStyle name="Entrée 2 4 4 2" xfId="4169"/>
    <cellStyle name="Entrée 2 4 4 2 2" xfId="10408"/>
    <cellStyle name="Entrée 2 4 4 2 3" xfId="17589"/>
    <cellStyle name="Entrée 2 4 4 2 4" xfId="33698"/>
    <cellStyle name="Entrée 2 4 4 2 5" xfId="40439"/>
    <cellStyle name="Entrée 2 4 4 2 6" xfId="48228"/>
    <cellStyle name="Entrée 2 4 4 3" xfId="6298"/>
    <cellStyle name="Entrée 2 4 4 3 2" xfId="12525"/>
    <cellStyle name="Entrée 2 4 4 3 3" xfId="17456"/>
    <cellStyle name="Entrée 2 4 4 3 4" xfId="35820"/>
    <cellStyle name="Entrée 2 4 4 3 5" xfId="42556"/>
    <cellStyle name="Entrée 2 4 4 3 6" xfId="48229"/>
    <cellStyle name="Entrée 2 4 4 4" xfId="8219"/>
    <cellStyle name="Entrée 2 4 4 5" xfId="16483"/>
    <cellStyle name="Entrée 2 4 4 6" xfId="24237"/>
    <cellStyle name="Entrée 2 4 4 7" xfId="26695"/>
    <cellStyle name="Entrée 2 4 4 8" xfId="29568"/>
    <cellStyle name="Entrée 2 4 4 9" xfId="31509"/>
    <cellStyle name="Entrée 2 4 5" xfId="2288"/>
    <cellStyle name="Entrée 2 4 5 10" xfId="31838"/>
    <cellStyle name="Entrée 2 4 5 11" xfId="38579"/>
    <cellStyle name="Entrée 2 4 5 12" xfId="45584"/>
    <cellStyle name="Entrée 2 4 5 13" xfId="48230"/>
    <cellStyle name="Entrée 2 4 5 14" xfId="54466"/>
    <cellStyle name="Entrée 2 4 5 15" xfId="57081"/>
    <cellStyle name="Entrée 2 4 5 2" xfId="4498"/>
    <cellStyle name="Entrée 2 4 5 2 2" xfId="10737"/>
    <cellStyle name="Entrée 2 4 5 2 3" xfId="17880"/>
    <cellStyle name="Entrée 2 4 5 2 4" xfId="34027"/>
    <cellStyle name="Entrée 2 4 5 2 5" xfId="40768"/>
    <cellStyle name="Entrée 2 4 5 2 6" xfId="48231"/>
    <cellStyle name="Entrée 2 4 5 3" xfId="6627"/>
    <cellStyle name="Entrée 2 4 5 3 2" xfId="12854"/>
    <cellStyle name="Entrée 2 4 5 3 3" xfId="20318"/>
    <cellStyle name="Entrée 2 4 5 3 4" xfId="36149"/>
    <cellStyle name="Entrée 2 4 5 3 5" xfId="42885"/>
    <cellStyle name="Entrée 2 4 5 3 6" xfId="48232"/>
    <cellStyle name="Entrée 2 4 5 4" xfId="8548"/>
    <cellStyle name="Entrée 2 4 5 5" xfId="14660"/>
    <cellStyle name="Entrée 2 4 5 6" xfId="16812"/>
    <cellStyle name="Entrée 2 4 5 7" xfId="24566"/>
    <cellStyle name="Entrée 2 4 5 8" xfId="27024"/>
    <cellStyle name="Entrée 2 4 5 9" xfId="29897"/>
    <cellStyle name="Entrée 2 4 6" xfId="3169"/>
    <cellStyle name="Entrée 2 4 6 10" xfId="39457"/>
    <cellStyle name="Entrée 2 4 6 11" xfId="44273"/>
    <cellStyle name="Entrée 2 4 6 12" xfId="48233"/>
    <cellStyle name="Entrée 2 4 6 13" xfId="53155"/>
    <cellStyle name="Entrée 2 4 6 14" xfId="55767"/>
    <cellStyle name="Entrée 2 4 6 2" xfId="5313"/>
    <cellStyle name="Entrée 2 4 6 2 2" xfId="11543"/>
    <cellStyle name="Entrée 2 4 6 2 3" xfId="19396"/>
    <cellStyle name="Entrée 2 4 6 2 4" xfId="34835"/>
    <cellStyle name="Entrée 2 4 6 2 5" xfId="41574"/>
    <cellStyle name="Entrée 2 4 6 2 6" xfId="48234"/>
    <cellStyle name="Entrée 2 4 6 3" xfId="9426"/>
    <cellStyle name="Entrée 2 4 6 4" xfId="13639"/>
    <cellStyle name="Entrée 2 4 6 5" xfId="15501"/>
    <cellStyle name="Entrée 2 4 6 6" xfId="23255"/>
    <cellStyle name="Entrée 2 4 6 7" xfId="25713"/>
    <cellStyle name="Entrée 2 4 6 8" xfId="28586"/>
    <cellStyle name="Entrée 2 4 6 9" xfId="32716"/>
    <cellStyle name="Entrée 2 4 7" xfId="2824"/>
    <cellStyle name="Entrée 2 4 7 2" xfId="9081"/>
    <cellStyle name="Entrée 2 4 7 3" xfId="17658"/>
    <cellStyle name="Entrée 2 4 7 4" xfId="32371"/>
    <cellStyle name="Entrée 2 4 7 5" xfId="39112"/>
    <cellStyle name="Entrée 2 4 7 6" xfId="48235"/>
    <cellStyle name="Entrée 2 4 8" xfId="5071"/>
    <cellStyle name="Entrée 2 4 8 2" xfId="11310"/>
    <cellStyle name="Entrée 2 4 8 3" xfId="19545"/>
    <cellStyle name="Entrée 2 4 8 4" xfId="34600"/>
    <cellStyle name="Entrée 2 4 8 5" xfId="41341"/>
    <cellStyle name="Entrée 2 4 8 6" xfId="48236"/>
    <cellStyle name="Entrée 2 4 9" xfId="7237"/>
    <cellStyle name="Entrée 2 5" xfId="815"/>
    <cellStyle name="Entrée 2 5 10" xfId="15269"/>
    <cellStyle name="Entrée 2 5 11" xfId="22987"/>
    <cellStyle name="Entrée 2 5 12" xfId="25373"/>
    <cellStyle name="Entrée 2 5 13" xfId="28354"/>
    <cellStyle name="Entrée 2 5 14" xfId="30495"/>
    <cellStyle name="Entrée 2 5 15" xfId="37273"/>
    <cellStyle name="Entrée 2 5 16" xfId="44041"/>
    <cellStyle name="Entrée 2 5 17" xfId="48237"/>
    <cellStyle name="Entrée 2 5 18" xfId="52923"/>
    <cellStyle name="Entrée 2 5 19" xfId="55533"/>
    <cellStyle name="Entrée 2 5 2" xfId="1235"/>
    <cellStyle name="Entrée 2 5 2 10" xfId="30829"/>
    <cellStyle name="Entrée 2 5 2 11" xfId="37599"/>
    <cellStyle name="Entrée 2 5 2 12" xfId="44604"/>
    <cellStyle name="Entrée 2 5 2 13" xfId="48238"/>
    <cellStyle name="Entrée 2 5 2 14" xfId="53486"/>
    <cellStyle name="Entrée 2 5 2 15" xfId="56101"/>
    <cellStyle name="Entrée 2 5 2 2" xfId="3500"/>
    <cellStyle name="Entrée 2 5 2 2 2" xfId="9757"/>
    <cellStyle name="Entrée 2 5 2 2 3" xfId="18859"/>
    <cellStyle name="Entrée 2 5 2 2 4" xfId="33047"/>
    <cellStyle name="Entrée 2 5 2 2 5" xfId="39788"/>
    <cellStyle name="Entrée 2 5 2 2 6" xfId="48239"/>
    <cellStyle name="Entrée 2 5 2 3" xfId="5647"/>
    <cellStyle name="Entrée 2 5 2 3 2" xfId="11874"/>
    <cellStyle name="Entrée 2 5 2 3 3" xfId="19648"/>
    <cellStyle name="Entrée 2 5 2 3 4" xfId="35169"/>
    <cellStyle name="Entrée 2 5 2 3 5" xfId="41905"/>
    <cellStyle name="Entrée 2 5 2 3 6" xfId="48240"/>
    <cellStyle name="Entrée 2 5 2 4" xfId="7568"/>
    <cellStyle name="Entrée 2 5 2 5" xfId="13970"/>
    <cellStyle name="Entrée 2 5 2 6" xfId="15832"/>
    <cellStyle name="Entrée 2 5 2 7" xfId="23586"/>
    <cellStyle name="Entrée 2 5 2 8" xfId="26044"/>
    <cellStyle name="Entrée 2 5 2 9" xfId="28917"/>
    <cellStyle name="Entrée 2 5 3" xfId="1594"/>
    <cellStyle name="Entrée 2 5 3 10" xfId="31148"/>
    <cellStyle name="Entrée 2 5 3 11" xfId="37889"/>
    <cellStyle name="Entrée 2 5 3 12" xfId="44894"/>
    <cellStyle name="Entrée 2 5 3 13" xfId="48241"/>
    <cellStyle name="Entrée 2 5 3 14" xfId="53776"/>
    <cellStyle name="Entrée 2 5 3 15" xfId="56391"/>
    <cellStyle name="Entrée 2 5 3 2" xfId="3808"/>
    <cellStyle name="Entrée 2 5 3 2 2" xfId="10047"/>
    <cellStyle name="Entrée 2 5 3 2 3" xfId="18196"/>
    <cellStyle name="Entrée 2 5 3 2 4" xfId="33337"/>
    <cellStyle name="Entrée 2 5 3 2 5" xfId="40078"/>
    <cellStyle name="Entrée 2 5 3 2 6" xfId="48242"/>
    <cellStyle name="Entrée 2 5 3 3" xfId="5937"/>
    <cellStyle name="Entrée 2 5 3 3 2" xfId="12164"/>
    <cellStyle name="Entrée 2 5 3 3 3" xfId="19920"/>
    <cellStyle name="Entrée 2 5 3 3 4" xfId="35459"/>
    <cellStyle name="Entrée 2 5 3 3 5" xfId="42195"/>
    <cellStyle name="Entrée 2 5 3 3 6" xfId="48243"/>
    <cellStyle name="Entrée 2 5 3 4" xfId="7858"/>
    <cellStyle name="Entrée 2 5 3 5" xfId="14260"/>
    <cellStyle name="Entrée 2 5 3 6" xfId="16122"/>
    <cellStyle name="Entrée 2 5 3 7" xfId="23876"/>
    <cellStyle name="Entrée 2 5 3 8" xfId="26334"/>
    <cellStyle name="Entrée 2 5 3 9" xfId="29207"/>
    <cellStyle name="Entrée 2 5 4" xfId="1958"/>
    <cellStyle name="Entrée 2 5 4 10" xfId="38251"/>
    <cellStyle name="Entrée 2 5 4 11" xfId="45256"/>
    <cellStyle name="Entrée 2 5 4 12" xfId="48244"/>
    <cellStyle name="Entrée 2 5 4 13" xfId="54138"/>
    <cellStyle name="Entrée 2 5 4 14" xfId="56753"/>
    <cellStyle name="Entrée 2 5 4 2" xfId="4170"/>
    <cellStyle name="Entrée 2 5 4 2 2" xfId="10409"/>
    <cellStyle name="Entrée 2 5 4 2 3" xfId="17588"/>
    <cellStyle name="Entrée 2 5 4 2 4" xfId="33699"/>
    <cellStyle name="Entrée 2 5 4 2 5" xfId="40440"/>
    <cellStyle name="Entrée 2 5 4 2 6" xfId="48245"/>
    <cellStyle name="Entrée 2 5 4 3" xfId="6299"/>
    <cellStyle name="Entrée 2 5 4 3 2" xfId="12526"/>
    <cellStyle name="Entrée 2 5 4 3 3" xfId="17455"/>
    <cellStyle name="Entrée 2 5 4 3 4" xfId="35821"/>
    <cellStyle name="Entrée 2 5 4 3 5" xfId="42557"/>
    <cellStyle name="Entrée 2 5 4 3 6" xfId="48246"/>
    <cellStyle name="Entrée 2 5 4 4" xfId="8220"/>
    <cellStyle name="Entrée 2 5 4 5" xfId="16484"/>
    <cellStyle name="Entrée 2 5 4 6" xfId="24238"/>
    <cellStyle name="Entrée 2 5 4 7" xfId="26696"/>
    <cellStyle name="Entrée 2 5 4 8" xfId="29569"/>
    <cellStyle name="Entrée 2 5 4 9" xfId="31510"/>
    <cellStyle name="Entrée 2 5 5" xfId="2284"/>
    <cellStyle name="Entrée 2 5 5 10" xfId="31834"/>
    <cellStyle name="Entrée 2 5 5 11" xfId="38575"/>
    <cellStyle name="Entrée 2 5 5 12" xfId="45580"/>
    <cellStyle name="Entrée 2 5 5 13" xfId="48247"/>
    <cellStyle name="Entrée 2 5 5 14" xfId="54462"/>
    <cellStyle name="Entrée 2 5 5 15" xfId="57077"/>
    <cellStyle name="Entrée 2 5 5 2" xfId="4494"/>
    <cellStyle name="Entrée 2 5 5 2 2" xfId="10733"/>
    <cellStyle name="Entrée 2 5 5 2 3" xfId="18979"/>
    <cellStyle name="Entrée 2 5 5 2 4" xfId="34023"/>
    <cellStyle name="Entrée 2 5 5 2 5" xfId="40764"/>
    <cellStyle name="Entrée 2 5 5 2 6" xfId="48248"/>
    <cellStyle name="Entrée 2 5 5 3" xfId="6623"/>
    <cellStyle name="Entrée 2 5 5 3 2" xfId="12850"/>
    <cellStyle name="Entrée 2 5 5 3 3" xfId="20314"/>
    <cellStyle name="Entrée 2 5 5 3 4" xfId="36145"/>
    <cellStyle name="Entrée 2 5 5 3 5" xfId="42881"/>
    <cellStyle name="Entrée 2 5 5 3 6" xfId="48249"/>
    <cellStyle name="Entrée 2 5 5 4" xfId="8544"/>
    <cellStyle name="Entrée 2 5 5 5" xfId="14656"/>
    <cellStyle name="Entrée 2 5 5 6" xfId="16808"/>
    <cellStyle name="Entrée 2 5 5 7" xfId="24562"/>
    <cellStyle name="Entrée 2 5 5 8" xfId="27020"/>
    <cellStyle name="Entrée 2 5 5 9" xfId="29893"/>
    <cellStyle name="Entrée 2 5 6" xfId="3174"/>
    <cellStyle name="Entrée 2 5 6 10" xfId="39462"/>
    <cellStyle name="Entrée 2 5 6 11" xfId="44278"/>
    <cellStyle name="Entrée 2 5 6 12" xfId="48250"/>
    <cellStyle name="Entrée 2 5 6 13" xfId="53160"/>
    <cellStyle name="Entrée 2 5 6 14" xfId="55772"/>
    <cellStyle name="Entrée 2 5 6 2" xfId="5318"/>
    <cellStyle name="Entrée 2 5 6 2 2" xfId="11548"/>
    <cellStyle name="Entrée 2 5 6 2 3" xfId="18456"/>
    <cellStyle name="Entrée 2 5 6 2 4" xfId="34840"/>
    <cellStyle name="Entrée 2 5 6 2 5" xfId="41579"/>
    <cellStyle name="Entrée 2 5 6 2 6" xfId="48251"/>
    <cellStyle name="Entrée 2 5 6 3" xfId="9431"/>
    <cellStyle name="Entrée 2 5 6 4" xfId="13644"/>
    <cellStyle name="Entrée 2 5 6 5" xfId="15506"/>
    <cellStyle name="Entrée 2 5 6 6" xfId="23260"/>
    <cellStyle name="Entrée 2 5 6 7" xfId="25718"/>
    <cellStyle name="Entrée 2 5 6 8" xfId="28591"/>
    <cellStyle name="Entrée 2 5 6 9" xfId="32721"/>
    <cellStyle name="Entrée 2 5 7" xfId="2829"/>
    <cellStyle name="Entrée 2 5 7 2" xfId="9086"/>
    <cellStyle name="Entrée 2 5 7 3" xfId="17620"/>
    <cellStyle name="Entrée 2 5 7 4" xfId="32376"/>
    <cellStyle name="Entrée 2 5 7 5" xfId="39117"/>
    <cellStyle name="Entrée 2 5 7 6" xfId="48252"/>
    <cellStyle name="Entrée 2 5 8" xfId="5072"/>
    <cellStyle name="Entrée 2 5 8 2" xfId="11311"/>
    <cellStyle name="Entrée 2 5 8 3" xfId="18690"/>
    <cellStyle name="Entrée 2 5 8 4" xfId="34601"/>
    <cellStyle name="Entrée 2 5 8 5" xfId="41342"/>
    <cellStyle name="Entrée 2 5 8 6" xfId="48253"/>
    <cellStyle name="Entrée 2 5 9" xfId="7242"/>
    <cellStyle name="Entrée 2 6" xfId="902"/>
    <cellStyle name="Entrée 2 6 10" xfId="15270"/>
    <cellStyle name="Entrée 2 6 11" xfId="23074"/>
    <cellStyle name="Entrée 2 6 12" xfId="25460"/>
    <cellStyle name="Entrée 2 6 13" xfId="28355"/>
    <cellStyle name="Entrée 2 6 14" xfId="30582"/>
    <cellStyle name="Entrée 2 6 15" xfId="37360"/>
    <cellStyle name="Entrée 2 6 16" xfId="44042"/>
    <cellStyle name="Entrée 2 6 17" xfId="48254"/>
    <cellStyle name="Entrée 2 6 18" xfId="52924"/>
    <cellStyle name="Entrée 2 6 19" xfId="55534"/>
    <cellStyle name="Entrée 2 6 2" xfId="1236"/>
    <cellStyle name="Entrée 2 6 2 10" xfId="30830"/>
    <cellStyle name="Entrée 2 6 2 11" xfId="37600"/>
    <cellStyle name="Entrée 2 6 2 12" xfId="44605"/>
    <cellStyle name="Entrée 2 6 2 13" xfId="48255"/>
    <cellStyle name="Entrée 2 6 2 14" xfId="53487"/>
    <cellStyle name="Entrée 2 6 2 15" xfId="56102"/>
    <cellStyle name="Entrée 2 6 2 2" xfId="3501"/>
    <cellStyle name="Entrée 2 6 2 2 2" xfId="9758"/>
    <cellStyle name="Entrée 2 6 2 2 3" xfId="17905"/>
    <cellStyle name="Entrée 2 6 2 2 4" xfId="33048"/>
    <cellStyle name="Entrée 2 6 2 2 5" xfId="39789"/>
    <cellStyle name="Entrée 2 6 2 2 6" xfId="48256"/>
    <cellStyle name="Entrée 2 6 2 3" xfId="5648"/>
    <cellStyle name="Entrée 2 6 2 3 2" xfId="11875"/>
    <cellStyle name="Entrée 2 6 2 3 3" xfId="18793"/>
    <cellStyle name="Entrée 2 6 2 3 4" xfId="35170"/>
    <cellStyle name="Entrée 2 6 2 3 5" xfId="41906"/>
    <cellStyle name="Entrée 2 6 2 3 6" xfId="48257"/>
    <cellStyle name="Entrée 2 6 2 4" xfId="7569"/>
    <cellStyle name="Entrée 2 6 2 5" xfId="13971"/>
    <cellStyle name="Entrée 2 6 2 6" xfId="15833"/>
    <cellStyle name="Entrée 2 6 2 7" xfId="23587"/>
    <cellStyle name="Entrée 2 6 2 8" xfId="26045"/>
    <cellStyle name="Entrée 2 6 2 9" xfId="28918"/>
    <cellStyle name="Entrée 2 6 3" xfId="1681"/>
    <cellStyle name="Entrée 2 6 3 10" xfId="31235"/>
    <cellStyle name="Entrée 2 6 3 11" xfId="37976"/>
    <cellStyle name="Entrée 2 6 3 12" xfId="44981"/>
    <cellStyle name="Entrée 2 6 3 13" xfId="48258"/>
    <cellStyle name="Entrée 2 6 3 14" xfId="53863"/>
    <cellStyle name="Entrée 2 6 3 15" xfId="56478"/>
    <cellStyle name="Entrée 2 6 3 2" xfId="3895"/>
    <cellStyle name="Entrée 2 6 3 2 2" xfId="10134"/>
    <cellStyle name="Entrée 2 6 3 2 3" xfId="18919"/>
    <cellStyle name="Entrée 2 6 3 2 4" xfId="33424"/>
    <cellStyle name="Entrée 2 6 3 2 5" xfId="40165"/>
    <cellStyle name="Entrée 2 6 3 2 6" xfId="48259"/>
    <cellStyle name="Entrée 2 6 3 3" xfId="6024"/>
    <cellStyle name="Entrée 2 6 3 3 2" xfId="12251"/>
    <cellStyle name="Entrée 2 6 3 3 3" xfId="18128"/>
    <cellStyle name="Entrée 2 6 3 3 4" xfId="35546"/>
    <cellStyle name="Entrée 2 6 3 3 5" xfId="42282"/>
    <cellStyle name="Entrée 2 6 3 3 6" xfId="48260"/>
    <cellStyle name="Entrée 2 6 3 4" xfId="7945"/>
    <cellStyle name="Entrée 2 6 3 5" xfId="14347"/>
    <cellStyle name="Entrée 2 6 3 6" xfId="16209"/>
    <cellStyle name="Entrée 2 6 3 7" xfId="23963"/>
    <cellStyle name="Entrée 2 6 3 8" xfId="26421"/>
    <cellStyle name="Entrée 2 6 3 9" xfId="29294"/>
    <cellStyle name="Entrée 2 6 4" xfId="1959"/>
    <cellStyle name="Entrée 2 6 4 10" xfId="38252"/>
    <cellStyle name="Entrée 2 6 4 11" xfId="45257"/>
    <cellStyle name="Entrée 2 6 4 12" xfId="48261"/>
    <cellStyle name="Entrée 2 6 4 13" xfId="54139"/>
    <cellStyle name="Entrée 2 6 4 14" xfId="56754"/>
    <cellStyle name="Entrée 2 6 4 2" xfId="4171"/>
    <cellStyle name="Entrée 2 6 4 2 2" xfId="10410"/>
    <cellStyle name="Entrée 2 6 4 2 3" xfId="17587"/>
    <cellStyle name="Entrée 2 6 4 2 4" xfId="33700"/>
    <cellStyle name="Entrée 2 6 4 2 5" xfId="40441"/>
    <cellStyle name="Entrée 2 6 4 2 6" xfId="48262"/>
    <cellStyle name="Entrée 2 6 4 3" xfId="6300"/>
    <cellStyle name="Entrée 2 6 4 3 2" xfId="12527"/>
    <cellStyle name="Entrée 2 6 4 3 3" xfId="17454"/>
    <cellStyle name="Entrée 2 6 4 3 4" xfId="35822"/>
    <cellStyle name="Entrée 2 6 4 3 5" xfId="42558"/>
    <cellStyle name="Entrée 2 6 4 3 6" xfId="48263"/>
    <cellStyle name="Entrée 2 6 4 4" xfId="8221"/>
    <cellStyle name="Entrée 2 6 4 5" xfId="16485"/>
    <cellStyle name="Entrée 2 6 4 6" xfId="24239"/>
    <cellStyle name="Entrée 2 6 4 7" xfId="26697"/>
    <cellStyle name="Entrée 2 6 4 8" xfId="29570"/>
    <cellStyle name="Entrée 2 6 4 9" xfId="31511"/>
    <cellStyle name="Entrée 2 6 5" xfId="2210"/>
    <cellStyle name="Entrée 2 6 5 10" xfId="31760"/>
    <cellStyle name="Entrée 2 6 5 11" xfId="38501"/>
    <cellStyle name="Entrée 2 6 5 12" xfId="45506"/>
    <cellStyle name="Entrée 2 6 5 13" xfId="48264"/>
    <cellStyle name="Entrée 2 6 5 14" xfId="54388"/>
    <cellStyle name="Entrée 2 6 5 15" xfId="57003"/>
    <cellStyle name="Entrée 2 6 5 2" xfId="4420"/>
    <cellStyle name="Entrée 2 6 5 2 2" xfId="10659"/>
    <cellStyle name="Entrée 2 6 5 2 3" xfId="18833"/>
    <cellStyle name="Entrée 2 6 5 2 4" xfId="33949"/>
    <cellStyle name="Entrée 2 6 5 2 5" xfId="40690"/>
    <cellStyle name="Entrée 2 6 5 2 6" xfId="48265"/>
    <cellStyle name="Entrée 2 6 5 3" xfId="6549"/>
    <cellStyle name="Entrée 2 6 5 3 2" xfId="12776"/>
    <cellStyle name="Entrée 2 6 5 3 3" xfId="17313"/>
    <cellStyle name="Entrée 2 6 5 3 4" xfId="36071"/>
    <cellStyle name="Entrée 2 6 5 3 5" xfId="42807"/>
    <cellStyle name="Entrée 2 6 5 3 6" xfId="48266"/>
    <cellStyle name="Entrée 2 6 5 4" xfId="8470"/>
    <cellStyle name="Entrée 2 6 5 5" xfId="14582"/>
    <cellStyle name="Entrée 2 6 5 6" xfId="16734"/>
    <cellStyle name="Entrée 2 6 5 7" xfId="24488"/>
    <cellStyle name="Entrée 2 6 5 8" xfId="26946"/>
    <cellStyle name="Entrée 2 6 5 9" xfId="29819"/>
    <cellStyle name="Entrée 2 6 6" xfId="3261"/>
    <cellStyle name="Entrée 2 6 6 10" xfId="39549"/>
    <cellStyle name="Entrée 2 6 6 11" xfId="44365"/>
    <cellStyle name="Entrée 2 6 6 12" xfId="48267"/>
    <cellStyle name="Entrée 2 6 6 13" xfId="53247"/>
    <cellStyle name="Entrée 2 6 6 14" xfId="55859"/>
    <cellStyle name="Entrée 2 6 6 2" xfId="5405"/>
    <cellStyle name="Entrée 2 6 6 2 2" xfId="11635"/>
    <cellStyle name="Entrée 2 6 6 2 3" xfId="20085"/>
    <cellStyle name="Entrée 2 6 6 2 4" xfId="34927"/>
    <cellStyle name="Entrée 2 6 6 2 5" xfId="41666"/>
    <cellStyle name="Entrée 2 6 6 2 6" xfId="48268"/>
    <cellStyle name="Entrée 2 6 6 3" xfId="9518"/>
    <cellStyle name="Entrée 2 6 6 4" xfId="13731"/>
    <cellStyle name="Entrée 2 6 6 5" xfId="15593"/>
    <cellStyle name="Entrée 2 6 6 6" xfId="23347"/>
    <cellStyle name="Entrée 2 6 6 7" xfId="25805"/>
    <cellStyle name="Entrée 2 6 6 8" xfId="28678"/>
    <cellStyle name="Entrée 2 6 6 9" xfId="32808"/>
    <cellStyle name="Entrée 2 6 7" xfId="2916"/>
    <cellStyle name="Entrée 2 6 7 2" xfId="9173"/>
    <cellStyle name="Entrée 2 6 7 3" xfId="17973"/>
    <cellStyle name="Entrée 2 6 7 4" xfId="32463"/>
    <cellStyle name="Entrée 2 6 7 5" xfId="39204"/>
    <cellStyle name="Entrée 2 6 7 6" xfId="48269"/>
    <cellStyle name="Entrée 2 6 8" xfId="5073"/>
    <cellStyle name="Entrée 2 6 8 2" xfId="11312"/>
    <cellStyle name="Entrée 2 6 8 3" xfId="20059"/>
    <cellStyle name="Entrée 2 6 8 4" xfId="34602"/>
    <cellStyle name="Entrée 2 6 8 5" xfId="41343"/>
    <cellStyle name="Entrée 2 6 8 6" xfId="48270"/>
    <cellStyle name="Entrée 2 6 9" xfId="7329"/>
    <cellStyle name="Entrée 2 7" xfId="805"/>
    <cellStyle name="Entrée 2 7 10" xfId="15271"/>
    <cellStyle name="Entrée 2 7 11" xfId="22977"/>
    <cellStyle name="Entrée 2 7 12" xfId="25363"/>
    <cellStyle name="Entrée 2 7 13" xfId="28356"/>
    <cellStyle name="Entrée 2 7 14" xfId="30485"/>
    <cellStyle name="Entrée 2 7 15" xfId="37263"/>
    <cellStyle name="Entrée 2 7 16" xfId="44043"/>
    <cellStyle name="Entrée 2 7 17" xfId="48271"/>
    <cellStyle name="Entrée 2 7 18" xfId="52925"/>
    <cellStyle name="Entrée 2 7 19" xfId="55535"/>
    <cellStyle name="Entrée 2 7 2" xfId="1237"/>
    <cellStyle name="Entrée 2 7 2 10" xfId="30831"/>
    <cellStyle name="Entrée 2 7 2 11" xfId="37601"/>
    <cellStyle name="Entrée 2 7 2 12" xfId="44606"/>
    <cellStyle name="Entrée 2 7 2 13" xfId="48272"/>
    <cellStyle name="Entrée 2 7 2 14" xfId="53488"/>
    <cellStyle name="Entrée 2 7 2 15" xfId="56103"/>
    <cellStyle name="Entrée 2 7 2 2" xfId="3502"/>
    <cellStyle name="Entrée 2 7 2 2 2" xfId="9759"/>
    <cellStyle name="Entrée 2 7 2 2 3" xfId="17741"/>
    <cellStyle name="Entrée 2 7 2 2 4" xfId="33049"/>
    <cellStyle name="Entrée 2 7 2 2 5" xfId="39790"/>
    <cellStyle name="Entrée 2 7 2 2 6" xfId="48273"/>
    <cellStyle name="Entrée 2 7 2 3" xfId="5649"/>
    <cellStyle name="Entrée 2 7 2 3 2" xfId="11876"/>
    <cellStyle name="Entrée 2 7 2 3 3" xfId="17843"/>
    <cellStyle name="Entrée 2 7 2 3 4" xfId="35171"/>
    <cellStyle name="Entrée 2 7 2 3 5" xfId="41907"/>
    <cellStyle name="Entrée 2 7 2 3 6" xfId="48274"/>
    <cellStyle name="Entrée 2 7 2 4" xfId="7570"/>
    <cellStyle name="Entrée 2 7 2 5" xfId="13972"/>
    <cellStyle name="Entrée 2 7 2 6" xfId="15834"/>
    <cellStyle name="Entrée 2 7 2 7" xfId="23588"/>
    <cellStyle name="Entrée 2 7 2 8" xfId="26046"/>
    <cellStyle name="Entrée 2 7 2 9" xfId="28919"/>
    <cellStyle name="Entrée 2 7 3" xfId="1584"/>
    <cellStyle name="Entrée 2 7 3 10" xfId="31138"/>
    <cellStyle name="Entrée 2 7 3 11" xfId="37879"/>
    <cellStyle name="Entrée 2 7 3 12" xfId="44884"/>
    <cellStyle name="Entrée 2 7 3 13" xfId="48275"/>
    <cellStyle name="Entrée 2 7 3 14" xfId="53766"/>
    <cellStyle name="Entrée 2 7 3 15" xfId="56381"/>
    <cellStyle name="Entrée 2 7 3 2" xfId="3798"/>
    <cellStyle name="Entrée 2 7 3 2 2" xfId="10037"/>
    <cellStyle name="Entrée 2 7 3 2 3" xfId="18376"/>
    <cellStyle name="Entrée 2 7 3 2 4" xfId="33327"/>
    <cellStyle name="Entrée 2 7 3 2 5" xfId="40068"/>
    <cellStyle name="Entrée 2 7 3 2 6" xfId="48276"/>
    <cellStyle name="Entrée 2 7 3 3" xfId="5927"/>
    <cellStyle name="Entrée 2 7 3 3 2" xfId="12154"/>
    <cellStyle name="Entrée 2 7 3 3 3" xfId="19606"/>
    <cellStyle name="Entrée 2 7 3 3 4" xfId="35449"/>
    <cellStyle name="Entrée 2 7 3 3 5" xfId="42185"/>
    <cellStyle name="Entrée 2 7 3 3 6" xfId="48277"/>
    <cellStyle name="Entrée 2 7 3 4" xfId="7848"/>
    <cellStyle name="Entrée 2 7 3 5" xfId="14250"/>
    <cellStyle name="Entrée 2 7 3 6" xfId="16112"/>
    <cellStyle name="Entrée 2 7 3 7" xfId="23866"/>
    <cellStyle name="Entrée 2 7 3 8" xfId="26324"/>
    <cellStyle name="Entrée 2 7 3 9" xfId="29197"/>
    <cellStyle name="Entrée 2 7 4" xfId="1960"/>
    <cellStyle name="Entrée 2 7 4 10" xfId="38253"/>
    <cellStyle name="Entrée 2 7 4 11" xfId="45258"/>
    <cellStyle name="Entrée 2 7 4 12" xfId="48278"/>
    <cellStyle name="Entrée 2 7 4 13" xfId="54140"/>
    <cellStyle name="Entrée 2 7 4 14" xfId="56755"/>
    <cellStyle name="Entrée 2 7 4 2" xfId="4172"/>
    <cellStyle name="Entrée 2 7 4 2 2" xfId="10411"/>
    <cellStyle name="Entrée 2 7 4 2 3" xfId="17586"/>
    <cellStyle name="Entrée 2 7 4 2 4" xfId="33701"/>
    <cellStyle name="Entrée 2 7 4 2 5" xfId="40442"/>
    <cellStyle name="Entrée 2 7 4 2 6" xfId="48279"/>
    <cellStyle name="Entrée 2 7 4 3" xfId="6301"/>
    <cellStyle name="Entrée 2 7 4 3 2" xfId="12528"/>
    <cellStyle name="Entrée 2 7 4 3 3" xfId="17453"/>
    <cellStyle name="Entrée 2 7 4 3 4" xfId="35823"/>
    <cellStyle name="Entrée 2 7 4 3 5" xfId="42559"/>
    <cellStyle name="Entrée 2 7 4 3 6" xfId="48280"/>
    <cellStyle name="Entrée 2 7 4 4" xfId="8222"/>
    <cellStyle name="Entrée 2 7 4 5" xfId="16486"/>
    <cellStyle name="Entrée 2 7 4 6" xfId="24240"/>
    <cellStyle name="Entrée 2 7 4 7" xfId="26698"/>
    <cellStyle name="Entrée 2 7 4 8" xfId="29571"/>
    <cellStyle name="Entrée 2 7 4 9" xfId="31512"/>
    <cellStyle name="Entrée 2 7 5" xfId="2293"/>
    <cellStyle name="Entrée 2 7 5 10" xfId="31843"/>
    <cellStyle name="Entrée 2 7 5 11" xfId="38584"/>
    <cellStyle name="Entrée 2 7 5 12" xfId="45589"/>
    <cellStyle name="Entrée 2 7 5 13" xfId="48281"/>
    <cellStyle name="Entrée 2 7 5 14" xfId="54471"/>
    <cellStyle name="Entrée 2 7 5 15" xfId="57086"/>
    <cellStyle name="Entrée 2 7 5 2" xfId="4503"/>
    <cellStyle name="Entrée 2 7 5 2 2" xfId="10742"/>
    <cellStyle name="Entrée 2 7 5 2 3" xfId="18683"/>
    <cellStyle name="Entrée 2 7 5 2 4" xfId="34032"/>
    <cellStyle name="Entrée 2 7 5 2 5" xfId="40773"/>
    <cellStyle name="Entrée 2 7 5 2 6" xfId="48282"/>
    <cellStyle name="Entrée 2 7 5 3" xfId="6632"/>
    <cellStyle name="Entrée 2 7 5 3 2" xfId="12859"/>
    <cellStyle name="Entrée 2 7 5 3 3" xfId="20323"/>
    <cellStyle name="Entrée 2 7 5 3 4" xfId="36154"/>
    <cellStyle name="Entrée 2 7 5 3 5" xfId="42890"/>
    <cellStyle name="Entrée 2 7 5 3 6" xfId="48283"/>
    <cellStyle name="Entrée 2 7 5 4" xfId="8553"/>
    <cellStyle name="Entrée 2 7 5 5" xfId="14665"/>
    <cellStyle name="Entrée 2 7 5 6" xfId="16817"/>
    <cellStyle name="Entrée 2 7 5 7" xfId="24571"/>
    <cellStyle name="Entrée 2 7 5 8" xfId="27029"/>
    <cellStyle name="Entrée 2 7 5 9" xfId="29902"/>
    <cellStyle name="Entrée 2 7 6" xfId="3164"/>
    <cellStyle name="Entrée 2 7 6 10" xfId="39452"/>
    <cellStyle name="Entrée 2 7 6 11" xfId="44268"/>
    <cellStyle name="Entrée 2 7 6 12" xfId="48284"/>
    <cellStyle name="Entrée 2 7 6 13" xfId="53150"/>
    <cellStyle name="Entrée 2 7 6 14" xfId="55762"/>
    <cellStyle name="Entrée 2 7 6 2" xfId="5308"/>
    <cellStyle name="Entrée 2 7 6 2 2" xfId="11538"/>
    <cellStyle name="Entrée 2 7 6 2 3" xfId="18002"/>
    <cellStyle name="Entrée 2 7 6 2 4" xfId="34830"/>
    <cellStyle name="Entrée 2 7 6 2 5" xfId="41569"/>
    <cellStyle name="Entrée 2 7 6 2 6" xfId="48285"/>
    <cellStyle name="Entrée 2 7 6 3" xfId="9421"/>
    <cellStyle name="Entrée 2 7 6 4" xfId="13634"/>
    <cellStyle name="Entrée 2 7 6 5" xfId="15496"/>
    <cellStyle name="Entrée 2 7 6 6" xfId="23250"/>
    <cellStyle name="Entrée 2 7 6 7" xfId="25708"/>
    <cellStyle name="Entrée 2 7 6 8" xfId="28581"/>
    <cellStyle name="Entrée 2 7 6 9" xfId="32711"/>
    <cellStyle name="Entrée 2 7 7" xfId="2819"/>
    <cellStyle name="Entrée 2 7 7 2" xfId="9076"/>
    <cellStyle name="Entrée 2 7 7 3" xfId="17624"/>
    <cellStyle name="Entrée 2 7 7 4" xfId="32366"/>
    <cellStyle name="Entrée 2 7 7 5" xfId="39107"/>
    <cellStyle name="Entrée 2 7 7 6" xfId="48286"/>
    <cellStyle name="Entrée 2 7 8" xfId="5074"/>
    <cellStyle name="Entrée 2 7 8 2" xfId="11313"/>
    <cellStyle name="Entrée 2 7 8 3" xfId="19201"/>
    <cellStyle name="Entrée 2 7 8 4" xfId="34603"/>
    <cellStyle name="Entrée 2 7 8 5" xfId="41344"/>
    <cellStyle name="Entrée 2 7 8 6" xfId="48287"/>
    <cellStyle name="Entrée 2 7 9" xfId="7232"/>
    <cellStyle name="Entrée 2 8" xfId="948"/>
    <cellStyle name="Entrée 2 8 10" xfId="15272"/>
    <cellStyle name="Entrée 2 8 11" xfId="23115"/>
    <cellStyle name="Entrée 2 8 12" xfId="25501"/>
    <cellStyle name="Entrée 2 8 13" xfId="28357"/>
    <cellStyle name="Entrée 2 8 14" xfId="30628"/>
    <cellStyle name="Entrée 2 8 15" xfId="37401"/>
    <cellStyle name="Entrée 2 8 16" xfId="44044"/>
    <cellStyle name="Entrée 2 8 17" xfId="48288"/>
    <cellStyle name="Entrée 2 8 18" xfId="52926"/>
    <cellStyle name="Entrée 2 8 19" xfId="55536"/>
    <cellStyle name="Entrée 2 8 2" xfId="1238"/>
    <cellStyle name="Entrée 2 8 2 10" xfId="30832"/>
    <cellStyle name="Entrée 2 8 2 11" xfId="37602"/>
    <cellStyle name="Entrée 2 8 2 12" xfId="44607"/>
    <cellStyle name="Entrée 2 8 2 13" xfId="48289"/>
    <cellStyle name="Entrée 2 8 2 14" xfId="53489"/>
    <cellStyle name="Entrée 2 8 2 15" xfId="56104"/>
    <cellStyle name="Entrée 2 8 2 2" xfId="3503"/>
    <cellStyle name="Entrée 2 8 2 2 2" xfId="9760"/>
    <cellStyle name="Entrée 2 8 2 2 3" xfId="19502"/>
    <cellStyle name="Entrée 2 8 2 2 4" xfId="33050"/>
    <cellStyle name="Entrée 2 8 2 2 5" xfId="39791"/>
    <cellStyle name="Entrée 2 8 2 2 6" xfId="48290"/>
    <cellStyle name="Entrée 2 8 2 3" xfId="5650"/>
    <cellStyle name="Entrée 2 8 2 3 2" xfId="11877"/>
    <cellStyle name="Entrée 2 8 2 3 3" xfId="17719"/>
    <cellStyle name="Entrée 2 8 2 3 4" xfId="35172"/>
    <cellStyle name="Entrée 2 8 2 3 5" xfId="41908"/>
    <cellStyle name="Entrée 2 8 2 3 6" xfId="48291"/>
    <cellStyle name="Entrée 2 8 2 4" xfId="7571"/>
    <cellStyle name="Entrée 2 8 2 5" xfId="13973"/>
    <cellStyle name="Entrée 2 8 2 6" xfId="15835"/>
    <cellStyle name="Entrée 2 8 2 7" xfId="23589"/>
    <cellStyle name="Entrée 2 8 2 8" xfId="26047"/>
    <cellStyle name="Entrée 2 8 2 9" xfId="28920"/>
    <cellStyle name="Entrée 2 8 3" xfId="1722"/>
    <cellStyle name="Entrée 2 8 3 10" xfId="31276"/>
    <cellStyle name="Entrée 2 8 3 11" xfId="38017"/>
    <cellStyle name="Entrée 2 8 3 12" xfId="45022"/>
    <cellStyle name="Entrée 2 8 3 13" xfId="48292"/>
    <cellStyle name="Entrée 2 8 3 14" xfId="53904"/>
    <cellStyle name="Entrée 2 8 3 15" xfId="56519"/>
    <cellStyle name="Entrée 2 8 3 2" xfId="3936"/>
    <cellStyle name="Entrée 2 8 3 2 2" xfId="10175"/>
    <cellStyle name="Entrée 2 8 3 2 3" xfId="18295"/>
    <cellStyle name="Entrée 2 8 3 2 4" xfId="33465"/>
    <cellStyle name="Entrée 2 8 3 2 5" xfId="40206"/>
    <cellStyle name="Entrée 2 8 3 2 6" xfId="48293"/>
    <cellStyle name="Entrée 2 8 3 3" xfId="6065"/>
    <cellStyle name="Entrée 2 8 3 3 2" xfId="12292"/>
    <cellStyle name="Entrée 2 8 3 3 3" xfId="19339"/>
    <cellStyle name="Entrée 2 8 3 3 4" xfId="35587"/>
    <cellStyle name="Entrée 2 8 3 3 5" xfId="42323"/>
    <cellStyle name="Entrée 2 8 3 3 6" xfId="48294"/>
    <cellStyle name="Entrée 2 8 3 4" xfId="7986"/>
    <cellStyle name="Entrée 2 8 3 5" xfId="14388"/>
    <cellStyle name="Entrée 2 8 3 6" xfId="16250"/>
    <cellStyle name="Entrée 2 8 3 7" xfId="24004"/>
    <cellStyle name="Entrée 2 8 3 8" xfId="26462"/>
    <cellStyle name="Entrée 2 8 3 9" xfId="29335"/>
    <cellStyle name="Entrée 2 8 4" xfId="1961"/>
    <cellStyle name="Entrée 2 8 4 10" xfId="38254"/>
    <cellStyle name="Entrée 2 8 4 11" xfId="45259"/>
    <cellStyle name="Entrée 2 8 4 12" xfId="48295"/>
    <cellStyle name="Entrée 2 8 4 13" xfId="54141"/>
    <cellStyle name="Entrée 2 8 4 14" xfId="56756"/>
    <cellStyle name="Entrée 2 8 4 2" xfId="4173"/>
    <cellStyle name="Entrée 2 8 4 2 2" xfId="10412"/>
    <cellStyle name="Entrée 2 8 4 2 3" xfId="17585"/>
    <cellStyle name="Entrée 2 8 4 2 4" xfId="33702"/>
    <cellStyle name="Entrée 2 8 4 2 5" xfId="40443"/>
    <cellStyle name="Entrée 2 8 4 2 6" xfId="48296"/>
    <cellStyle name="Entrée 2 8 4 3" xfId="6302"/>
    <cellStyle name="Entrée 2 8 4 3 2" xfId="12529"/>
    <cellStyle name="Entrée 2 8 4 3 3" xfId="17452"/>
    <cellStyle name="Entrée 2 8 4 3 4" xfId="35824"/>
    <cellStyle name="Entrée 2 8 4 3 5" xfId="42560"/>
    <cellStyle name="Entrée 2 8 4 3 6" xfId="48297"/>
    <cellStyle name="Entrée 2 8 4 4" xfId="8223"/>
    <cellStyle name="Entrée 2 8 4 5" xfId="16487"/>
    <cellStyle name="Entrée 2 8 4 6" xfId="24241"/>
    <cellStyle name="Entrée 2 8 4 7" xfId="26699"/>
    <cellStyle name="Entrée 2 8 4 8" xfId="29572"/>
    <cellStyle name="Entrée 2 8 4 9" xfId="31513"/>
    <cellStyle name="Entrée 2 8 5" xfId="2189"/>
    <cellStyle name="Entrée 2 8 5 10" xfId="31739"/>
    <cellStyle name="Entrée 2 8 5 11" xfId="38480"/>
    <cellStyle name="Entrée 2 8 5 12" xfId="45485"/>
    <cellStyle name="Entrée 2 8 5 13" xfId="48298"/>
    <cellStyle name="Entrée 2 8 5 14" xfId="54367"/>
    <cellStyle name="Entrée 2 8 5 15" xfId="56982"/>
    <cellStyle name="Entrée 2 8 5 2" xfId="4399"/>
    <cellStyle name="Entrée 2 8 5 2 2" xfId="10638"/>
    <cellStyle name="Entrée 2 8 5 2 3" xfId="19827"/>
    <cellStyle name="Entrée 2 8 5 2 4" xfId="33928"/>
    <cellStyle name="Entrée 2 8 5 2 5" xfId="40669"/>
    <cellStyle name="Entrée 2 8 5 2 6" xfId="48299"/>
    <cellStyle name="Entrée 2 8 5 3" xfId="6528"/>
    <cellStyle name="Entrée 2 8 5 3 2" xfId="12755"/>
    <cellStyle name="Entrée 2 8 5 3 3" xfId="17332"/>
    <cellStyle name="Entrée 2 8 5 3 4" xfId="36050"/>
    <cellStyle name="Entrée 2 8 5 3 5" xfId="42786"/>
    <cellStyle name="Entrée 2 8 5 3 6" xfId="48300"/>
    <cellStyle name="Entrée 2 8 5 4" xfId="8449"/>
    <cellStyle name="Entrée 2 8 5 5" xfId="14561"/>
    <cellStyle name="Entrée 2 8 5 6" xfId="16713"/>
    <cellStyle name="Entrée 2 8 5 7" xfId="24467"/>
    <cellStyle name="Entrée 2 8 5 8" xfId="26925"/>
    <cellStyle name="Entrée 2 8 5 9" xfId="29798"/>
    <cellStyle name="Entrée 2 8 6" xfId="3302"/>
    <cellStyle name="Entrée 2 8 6 10" xfId="39590"/>
    <cellStyle name="Entrée 2 8 6 11" xfId="44406"/>
    <cellStyle name="Entrée 2 8 6 12" xfId="48301"/>
    <cellStyle name="Entrée 2 8 6 13" xfId="53288"/>
    <cellStyle name="Entrée 2 8 6 14" xfId="55902"/>
    <cellStyle name="Entrée 2 8 6 2" xfId="5448"/>
    <cellStyle name="Entrée 2 8 6 2 2" xfId="11676"/>
    <cellStyle name="Entrée 2 8 6 2 3" xfId="19656"/>
    <cellStyle name="Entrée 2 8 6 2 4" xfId="34970"/>
    <cellStyle name="Entrée 2 8 6 2 5" xfId="41707"/>
    <cellStyle name="Entrée 2 8 6 2 6" xfId="48302"/>
    <cellStyle name="Entrée 2 8 6 3" xfId="9559"/>
    <cellStyle name="Entrée 2 8 6 4" xfId="13772"/>
    <cellStyle name="Entrée 2 8 6 5" xfId="15634"/>
    <cellStyle name="Entrée 2 8 6 6" xfId="23388"/>
    <cellStyle name="Entrée 2 8 6 7" xfId="25846"/>
    <cellStyle name="Entrée 2 8 6 8" xfId="28719"/>
    <cellStyle name="Entrée 2 8 6 9" xfId="32849"/>
    <cellStyle name="Entrée 2 8 7" xfId="2957"/>
    <cellStyle name="Entrée 2 8 7 2" xfId="9214"/>
    <cellStyle name="Entrée 2 8 7 3" xfId="19516"/>
    <cellStyle name="Entrée 2 8 7 4" xfId="32504"/>
    <cellStyle name="Entrée 2 8 7 5" xfId="39245"/>
    <cellStyle name="Entrée 2 8 7 6" xfId="48303"/>
    <cellStyle name="Entrée 2 8 8" xfId="5075"/>
    <cellStyle name="Entrée 2 8 8 2" xfId="11314"/>
    <cellStyle name="Entrée 2 8 8 3" xfId="18273"/>
    <cellStyle name="Entrée 2 8 8 4" xfId="34604"/>
    <cellStyle name="Entrée 2 8 8 5" xfId="41345"/>
    <cellStyle name="Entrée 2 8 8 6" xfId="48304"/>
    <cellStyle name="Entrée 2 8 9" xfId="7370"/>
    <cellStyle name="Entrée 2 9" xfId="800"/>
    <cellStyle name="Entrée 2 9 10" xfId="15273"/>
    <cellStyle name="Entrée 2 9 11" xfId="22972"/>
    <cellStyle name="Entrée 2 9 12" xfId="25358"/>
    <cellStyle name="Entrée 2 9 13" xfId="28358"/>
    <cellStyle name="Entrée 2 9 14" xfId="30480"/>
    <cellStyle name="Entrée 2 9 15" xfId="37258"/>
    <cellStyle name="Entrée 2 9 16" xfId="44045"/>
    <cellStyle name="Entrée 2 9 17" xfId="48305"/>
    <cellStyle name="Entrée 2 9 18" xfId="52927"/>
    <cellStyle name="Entrée 2 9 19" xfId="55537"/>
    <cellStyle name="Entrée 2 9 2" xfId="1239"/>
    <cellStyle name="Entrée 2 9 2 10" xfId="30833"/>
    <cellStyle name="Entrée 2 9 2 11" xfId="37603"/>
    <cellStyle name="Entrée 2 9 2 12" xfId="44608"/>
    <cellStyle name="Entrée 2 9 2 13" xfId="48306"/>
    <cellStyle name="Entrée 2 9 2 14" xfId="53490"/>
    <cellStyle name="Entrée 2 9 2 15" xfId="56105"/>
    <cellStyle name="Entrée 2 9 2 2" xfId="3504"/>
    <cellStyle name="Entrée 2 9 2 2 2" xfId="9761"/>
    <cellStyle name="Entrée 2 9 2 2 3" xfId="18490"/>
    <cellStyle name="Entrée 2 9 2 2 4" xfId="33051"/>
    <cellStyle name="Entrée 2 9 2 2 5" xfId="39792"/>
    <cellStyle name="Entrée 2 9 2 2 6" xfId="48307"/>
    <cellStyle name="Entrée 2 9 2 3" xfId="5651"/>
    <cellStyle name="Entrée 2 9 2 3 2" xfId="11878"/>
    <cellStyle name="Entrée 2 9 2 3 3" xfId="19439"/>
    <cellStyle name="Entrée 2 9 2 3 4" xfId="35173"/>
    <cellStyle name="Entrée 2 9 2 3 5" xfId="41909"/>
    <cellStyle name="Entrée 2 9 2 3 6" xfId="48308"/>
    <cellStyle name="Entrée 2 9 2 4" xfId="7572"/>
    <cellStyle name="Entrée 2 9 2 5" xfId="13974"/>
    <cellStyle name="Entrée 2 9 2 6" xfId="15836"/>
    <cellStyle name="Entrée 2 9 2 7" xfId="23590"/>
    <cellStyle name="Entrée 2 9 2 8" xfId="26048"/>
    <cellStyle name="Entrée 2 9 2 9" xfId="28921"/>
    <cellStyle name="Entrée 2 9 3" xfId="1579"/>
    <cellStyle name="Entrée 2 9 3 10" xfId="31133"/>
    <cellStyle name="Entrée 2 9 3 11" xfId="37874"/>
    <cellStyle name="Entrée 2 9 3 12" xfId="44879"/>
    <cellStyle name="Entrée 2 9 3 13" xfId="48309"/>
    <cellStyle name="Entrée 2 9 3 14" xfId="53761"/>
    <cellStyle name="Entrée 2 9 3 15" xfId="56376"/>
    <cellStyle name="Entrée 2 9 3 2" xfId="3793"/>
    <cellStyle name="Entrée 2 9 3 2 2" xfId="10032"/>
    <cellStyle name="Entrée 2 9 3 2 3" xfId="20266"/>
    <cellStyle name="Entrée 2 9 3 2 4" xfId="33322"/>
    <cellStyle name="Entrée 2 9 3 2 5" xfId="40063"/>
    <cellStyle name="Entrée 2 9 3 2 6" xfId="48310"/>
    <cellStyle name="Entrée 2 9 3 3" xfId="5922"/>
    <cellStyle name="Entrée 2 9 3 3 2" xfId="12149"/>
    <cellStyle name="Entrée 2 9 3 3 3" xfId="19374"/>
    <cellStyle name="Entrée 2 9 3 3 4" xfId="35444"/>
    <cellStyle name="Entrée 2 9 3 3 5" xfId="42180"/>
    <cellStyle name="Entrée 2 9 3 3 6" xfId="48311"/>
    <cellStyle name="Entrée 2 9 3 4" xfId="7843"/>
    <cellStyle name="Entrée 2 9 3 5" xfId="14245"/>
    <cellStyle name="Entrée 2 9 3 6" xfId="16107"/>
    <cellStyle name="Entrée 2 9 3 7" xfId="23861"/>
    <cellStyle name="Entrée 2 9 3 8" xfId="26319"/>
    <cellStyle name="Entrée 2 9 3 9" xfId="29192"/>
    <cellStyle name="Entrée 2 9 4" xfId="1962"/>
    <cellStyle name="Entrée 2 9 4 10" xfId="38255"/>
    <cellStyle name="Entrée 2 9 4 11" xfId="45260"/>
    <cellStyle name="Entrée 2 9 4 12" xfId="48312"/>
    <cellStyle name="Entrée 2 9 4 13" xfId="54142"/>
    <cellStyle name="Entrée 2 9 4 14" xfId="56757"/>
    <cellStyle name="Entrée 2 9 4 2" xfId="4174"/>
    <cellStyle name="Entrée 2 9 4 2 2" xfId="10413"/>
    <cellStyle name="Entrée 2 9 4 2 3" xfId="17584"/>
    <cellStyle name="Entrée 2 9 4 2 4" xfId="33703"/>
    <cellStyle name="Entrée 2 9 4 2 5" xfId="40444"/>
    <cellStyle name="Entrée 2 9 4 2 6" xfId="48313"/>
    <cellStyle name="Entrée 2 9 4 3" xfId="6303"/>
    <cellStyle name="Entrée 2 9 4 3 2" xfId="12530"/>
    <cellStyle name="Entrée 2 9 4 3 3" xfId="17451"/>
    <cellStyle name="Entrée 2 9 4 3 4" xfId="35825"/>
    <cellStyle name="Entrée 2 9 4 3 5" xfId="42561"/>
    <cellStyle name="Entrée 2 9 4 3 6" xfId="48314"/>
    <cellStyle name="Entrée 2 9 4 4" xfId="8224"/>
    <cellStyle name="Entrée 2 9 4 5" xfId="16488"/>
    <cellStyle name="Entrée 2 9 4 6" xfId="24242"/>
    <cellStyle name="Entrée 2 9 4 7" xfId="26700"/>
    <cellStyle name="Entrée 2 9 4 8" xfId="29573"/>
    <cellStyle name="Entrée 2 9 4 9" xfId="31514"/>
    <cellStyle name="Entrée 2 9 5" xfId="2298"/>
    <cellStyle name="Entrée 2 9 5 10" xfId="31848"/>
    <cellStyle name="Entrée 2 9 5 11" xfId="38589"/>
    <cellStyle name="Entrée 2 9 5 12" xfId="45594"/>
    <cellStyle name="Entrée 2 9 5 13" xfId="48315"/>
    <cellStyle name="Entrée 2 9 5 14" xfId="54476"/>
    <cellStyle name="Entrée 2 9 5 15" xfId="57091"/>
    <cellStyle name="Entrée 2 9 5 2" xfId="4508"/>
    <cellStyle name="Entrée 2 9 5 2 2" xfId="10747"/>
    <cellStyle name="Entrée 2 9 5 2 3" xfId="19112"/>
    <cellStyle name="Entrée 2 9 5 2 4" xfId="34037"/>
    <cellStyle name="Entrée 2 9 5 2 5" xfId="40778"/>
    <cellStyle name="Entrée 2 9 5 2 6" xfId="48316"/>
    <cellStyle name="Entrée 2 9 5 3" xfId="6637"/>
    <cellStyle name="Entrée 2 9 5 3 2" xfId="12864"/>
    <cellStyle name="Entrée 2 9 5 3 3" xfId="20328"/>
    <cellStyle name="Entrée 2 9 5 3 4" xfId="36159"/>
    <cellStyle name="Entrée 2 9 5 3 5" xfId="42895"/>
    <cellStyle name="Entrée 2 9 5 3 6" xfId="48317"/>
    <cellStyle name="Entrée 2 9 5 4" xfId="8558"/>
    <cellStyle name="Entrée 2 9 5 5" xfId="14670"/>
    <cellStyle name="Entrée 2 9 5 6" xfId="16822"/>
    <cellStyle name="Entrée 2 9 5 7" xfId="24576"/>
    <cellStyle name="Entrée 2 9 5 8" xfId="27034"/>
    <cellStyle name="Entrée 2 9 5 9" xfId="29907"/>
    <cellStyle name="Entrée 2 9 6" xfId="3159"/>
    <cellStyle name="Entrée 2 9 6 10" xfId="39447"/>
    <cellStyle name="Entrée 2 9 6 11" xfId="44263"/>
    <cellStyle name="Entrée 2 9 6 12" xfId="48318"/>
    <cellStyle name="Entrée 2 9 6 13" xfId="53145"/>
    <cellStyle name="Entrée 2 9 6 14" xfId="55757"/>
    <cellStyle name="Entrée 2 9 6 2" xfId="5303"/>
    <cellStyle name="Entrée 2 9 6 2 2" xfId="11533"/>
    <cellStyle name="Entrée 2 9 6 2 3" xfId="19942"/>
    <cellStyle name="Entrée 2 9 6 2 4" xfId="34825"/>
    <cellStyle name="Entrée 2 9 6 2 5" xfId="41564"/>
    <cellStyle name="Entrée 2 9 6 2 6" xfId="48319"/>
    <cellStyle name="Entrée 2 9 6 3" xfId="9416"/>
    <cellStyle name="Entrée 2 9 6 4" xfId="13629"/>
    <cellStyle name="Entrée 2 9 6 5" xfId="15491"/>
    <cellStyle name="Entrée 2 9 6 6" xfId="23245"/>
    <cellStyle name="Entrée 2 9 6 7" xfId="25703"/>
    <cellStyle name="Entrée 2 9 6 8" xfId="28576"/>
    <cellStyle name="Entrée 2 9 6 9" xfId="32706"/>
    <cellStyle name="Entrée 2 9 7" xfId="2814"/>
    <cellStyle name="Entrée 2 9 7 2" xfId="9071"/>
    <cellStyle name="Entrée 2 9 7 3" xfId="17629"/>
    <cellStyle name="Entrée 2 9 7 4" xfId="32361"/>
    <cellStyle name="Entrée 2 9 7 5" xfId="39102"/>
    <cellStyle name="Entrée 2 9 7 6" xfId="48320"/>
    <cellStyle name="Entrée 2 9 8" xfId="5076"/>
    <cellStyle name="Entrée 2 9 8 2" xfId="11315"/>
    <cellStyle name="Entrée 2 9 8 3" xfId="19953"/>
    <cellStyle name="Entrée 2 9 8 4" xfId="34605"/>
    <cellStyle name="Entrée 2 9 8 5" xfId="41346"/>
    <cellStyle name="Entrée 2 9 8 6" xfId="48321"/>
    <cellStyle name="Entrée 2 9 9" xfId="7227"/>
    <cellStyle name="Entrée 20" xfId="2489"/>
    <cellStyle name="Entrée 20 10" xfId="32038"/>
    <cellStyle name="Entrée 20 11" xfId="38779"/>
    <cellStyle name="Entrée 20 12" xfId="45784"/>
    <cellStyle name="Entrée 20 13" xfId="48322"/>
    <cellStyle name="Entrée 20 14" xfId="54666"/>
    <cellStyle name="Entrée 20 15" xfId="57281"/>
    <cellStyle name="Entrée 20 2" xfId="4698"/>
    <cellStyle name="Entrée 20 2 2" xfId="10937"/>
    <cellStyle name="Entrée 20 2 3" xfId="19205"/>
    <cellStyle name="Entrée 20 2 4" xfId="34227"/>
    <cellStyle name="Entrée 20 2 5" xfId="40968"/>
    <cellStyle name="Entrée 20 2 6" xfId="48323"/>
    <cellStyle name="Entrée 20 3" xfId="6827"/>
    <cellStyle name="Entrée 20 3 2" xfId="13054"/>
    <cellStyle name="Entrée 20 3 3" xfId="20440"/>
    <cellStyle name="Entrée 20 3 4" xfId="36349"/>
    <cellStyle name="Entrée 20 3 5" xfId="43085"/>
    <cellStyle name="Entrée 20 3 6" xfId="48324"/>
    <cellStyle name="Entrée 20 4" xfId="8748"/>
    <cellStyle name="Entrée 20 5" xfId="14860"/>
    <cellStyle name="Entrée 20 6" xfId="17012"/>
    <cellStyle name="Entrée 20 7" xfId="24766"/>
    <cellStyle name="Entrée 20 8" xfId="27224"/>
    <cellStyle name="Entrée 20 9" xfId="30097"/>
    <cellStyle name="Entrée 21" xfId="2618"/>
    <cellStyle name="Entrée 21 10" xfId="32167"/>
    <cellStyle name="Entrée 21 11" xfId="38908"/>
    <cellStyle name="Entrée 21 12" xfId="45913"/>
    <cellStyle name="Entrée 21 13" xfId="48325"/>
    <cellStyle name="Entrée 21 14" xfId="54795"/>
    <cellStyle name="Entrée 21 15" xfId="57410"/>
    <cellStyle name="Entrée 21 2" xfId="4815"/>
    <cellStyle name="Entrée 21 2 2" xfId="11054"/>
    <cellStyle name="Entrée 21 2 3" xfId="18977"/>
    <cellStyle name="Entrée 21 2 4" xfId="34344"/>
    <cellStyle name="Entrée 21 2 5" xfId="41085"/>
    <cellStyle name="Entrée 21 2 6" xfId="48326"/>
    <cellStyle name="Entrée 21 3" xfId="6956"/>
    <cellStyle name="Entrée 21 3 2" xfId="13183"/>
    <cellStyle name="Entrée 21 3 3" xfId="20529"/>
    <cellStyle name="Entrée 21 3 4" xfId="36478"/>
    <cellStyle name="Entrée 21 3 5" xfId="43214"/>
    <cellStyle name="Entrée 21 3 6" xfId="48327"/>
    <cellStyle name="Entrée 21 4" xfId="8877"/>
    <cellStyle name="Entrée 21 5" xfId="14989"/>
    <cellStyle name="Entrée 21 6" xfId="17141"/>
    <cellStyle name="Entrée 21 7" xfId="24895"/>
    <cellStyle name="Entrée 21 8" xfId="27353"/>
    <cellStyle name="Entrée 21 9" xfId="30226"/>
    <cellStyle name="Entrée 22" xfId="2484"/>
    <cellStyle name="Entrée 22 10" xfId="32033"/>
    <cellStyle name="Entrée 22 11" xfId="38774"/>
    <cellStyle name="Entrée 22 12" xfId="45779"/>
    <cellStyle name="Entrée 22 13" xfId="48328"/>
    <cellStyle name="Entrée 22 14" xfId="54661"/>
    <cellStyle name="Entrée 22 15" xfId="57276"/>
    <cellStyle name="Entrée 22 2" xfId="4693"/>
    <cellStyle name="Entrée 22 2 2" xfId="10932"/>
    <cellStyle name="Entrée 22 2 3" xfId="19467"/>
    <cellStyle name="Entrée 22 2 4" xfId="34222"/>
    <cellStyle name="Entrée 22 2 5" xfId="40963"/>
    <cellStyle name="Entrée 22 2 6" xfId="48329"/>
    <cellStyle name="Entrée 22 3" xfId="6822"/>
    <cellStyle name="Entrée 22 3 2" xfId="13049"/>
    <cellStyle name="Entrée 22 3 3" xfId="20435"/>
    <cellStyle name="Entrée 22 3 4" xfId="36344"/>
    <cellStyle name="Entrée 22 3 5" xfId="43080"/>
    <cellStyle name="Entrée 22 3 6" xfId="48330"/>
    <cellStyle name="Entrée 22 4" xfId="8743"/>
    <cellStyle name="Entrée 22 5" xfId="14855"/>
    <cellStyle name="Entrée 22 6" xfId="17007"/>
    <cellStyle name="Entrée 22 7" xfId="24761"/>
    <cellStyle name="Entrée 22 8" xfId="27219"/>
    <cellStyle name="Entrée 22 9" xfId="30092"/>
    <cellStyle name="Entrée 23" xfId="2622"/>
    <cellStyle name="Entrée 23 10" xfId="38912"/>
    <cellStyle name="Entrée 23 11" xfId="45917"/>
    <cellStyle name="Entrée 23 12" xfId="48331"/>
    <cellStyle name="Entrée 23 13" xfId="54799"/>
    <cellStyle name="Entrée 23 14" xfId="57414"/>
    <cellStyle name="Entrée 23 2" xfId="6960"/>
    <cellStyle name="Entrée 23 2 2" xfId="13187"/>
    <cellStyle name="Entrée 23 2 3" xfId="20533"/>
    <cellStyle name="Entrée 23 2 4" xfId="36482"/>
    <cellStyle name="Entrée 23 2 5" xfId="43218"/>
    <cellStyle name="Entrée 23 2 6" xfId="48332"/>
    <cellStyle name="Entrée 23 3" xfId="8881"/>
    <cellStyle name="Entrée 23 4" xfId="14993"/>
    <cellStyle name="Entrée 23 5" xfId="17145"/>
    <cellStyle name="Entrée 23 6" xfId="24899"/>
    <cellStyle name="Entrée 23 7" xfId="27357"/>
    <cellStyle name="Entrée 23 8" xfId="30230"/>
    <cellStyle name="Entrée 23 9" xfId="32171"/>
    <cellStyle name="Entrée 24" xfId="4941"/>
    <cellStyle name="Entrée 24 2" xfId="11180"/>
    <cellStyle name="Entrée 24 3" xfId="19330"/>
    <cellStyle name="Entrée 24 4" xfId="34470"/>
    <cellStyle name="Entrée 24 5" xfId="41211"/>
    <cellStyle name="Entrée 24 6" xfId="48333"/>
    <cellStyle name="Entrée 25" xfId="7147"/>
    <cellStyle name="Entrée 26" xfId="15138"/>
    <cellStyle name="Entrée 27" xfId="22897"/>
    <cellStyle name="Entrée 28" xfId="25283"/>
    <cellStyle name="Entrée 29" xfId="28223"/>
    <cellStyle name="Entrée 3" xfId="459"/>
    <cellStyle name="Entrée 3 10" xfId="1039"/>
    <cellStyle name="Entrée 3 10 10" xfId="30701"/>
    <cellStyle name="Entrée 3 10 11" xfId="37471"/>
    <cellStyle name="Entrée 3 10 12" xfId="44476"/>
    <cellStyle name="Entrée 3 10 13" xfId="48335"/>
    <cellStyle name="Entrée 3 10 14" xfId="53358"/>
    <cellStyle name="Entrée 3 10 15" xfId="55973"/>
    <cellStyle name="Entrée 3 10 2" xfId="3372"/>
    <cellStyle name="Entrée 3 10 2 2" xfId="9629"/>
    <cellStyle name="Entrée 3 10 2 3" xfId="19162"/>
    <cellStyle name="Entrée 3 10 2 4" xfId="32919"/>
    <cellStyle name="Entrée 3 10 2 5" xfId="39660"/>
    <cellStyle name="Entrée 3 10 2 6" xfId="48336"/>
    <cellStyle name="Entrée 3 10 3" xfId="5519"/>
    <cellStyle name="Entrée 3 10 3 2" xfId="11746"/>
    <cellStyle name="Entrée 3 10 3 3" xfId="17720"/>
    <cellStyle name="Entrée 3 10 3 4" xfId="35041"/>
    <cellStyle name="Entrée 3 10 3 5" xfId="41777"/>
    <cellStyle name="Entrée 3 10 3 6" xfId="48337"/>
    <cellStyle name="Entrée 3 10 4" xfId="7440"/>
    <cellStyle name="Entrée 3 10 5" xfId="13842"/>
    <cellStyle name="Entrée 3 10 6" xfId="15704"/>
    <cellStyle name="Entrée 3 10 7" xfId="23458"/>
    <cellStyle name="Entrée 3 10 8" xfId="25916"/>
    <cellStyle name="Entrée 3 10 9" xfId="28789"/>
    <cellStyle name="Entrée 3 11" xfId="1507"/>
    <cellStyle name="Entrée 3 11 10" xfId="31061"/>
    <cellStyle name="Entrée 3 11 11" xfId="37802"/>
    <cellStyle name="Entrée 3 11 12" xfId="44807"/>
    <cellStyle name="Entrée 3 11 13" xfId="48338"/>
    <cellStyle name="Entrée 3 11 14" xfId="53689"/>
    <cellStyle name="Entrée 3 11 15" xfId="56304"/>
    <cellStyle name="Entrée 3 11 2" xfId="3721"/>
    <cellStyle name="Entrée 3 11 2 2" xfId="9960"/>
    <cellStyle name="Entrée 3 11 2 3" xfId="19710"/>
    <cellStyle name="Entrée 3 11 2 4" xfId="33250"/>
    <cellStyle name="Entrée 3 11 2 5" xfId="39991"/>
    <cellStyle name="Entrée 3 11 2 6" xfId="48339"/>
    <cellStyle name="Entrée 3 11 3" xfId="5850"/>
    <cellStyle name="Entrée 3 11 3 2" xfId="12077"/>
    <cellStyle name="Entrée 3 11 3 3" xfId="19433"/>
    <cellStyle name="Entrée 3 11 3 4" xfId="35372"/>
    <cellStyle name="Entrée 3 11 3 5" xfId="42108"/>
    <cellStyle name="Entrée 3 11 3 6" xfId="48340"/>
    <cellStyle name="Entrée 3 11 4" xfId="7771"/>
    <cellStyle name="Entrée 3 11 5" xfId="14173"/>
    <cellStyle name="Entrée 3 11 6" xfId="16035"/>
    <cellStyle name="Entrée 3 11 7" xfId="23789"/>
    <cellStyle name="Entrée 3 11 8" xfId="26247"/>
    <cellStyle name="Entrée 3 11 9" xfId="29120"/>
    <cellStyle name="Entrée 3 12" xfId="1830"/>
    <cellStyle name="Entrée 3 12 10" xfId="38123"/>
    <cellStyle name="Entrée 3 12 11" xfId="45128"/>
    <cellStyle name="Entrée 3 12 12" xfId="48341"/>
    <cellStyle name="Entrée 3 12 13" xfId="54010"/>
    <cellStyle name="Entrée 3 12 14" xfId="56625"/>
    <cellStyle name="Entrée 3 12 2" xfId="4042"/>
    <cellStyle name="Entrée 3 12 2 2" xfId="10281"/>
    <cellStyle name="Entrée 3 12 2 3" xfId="20023"/>
    <cellStyle name="Entrée 3 12 2 4" xfId="33571"/>
    <cellStyle name="Entrée 3 12 2 5" xfId="40312"/>
    <cellStyle name="Entrée 3 12 2 6" xfId="48342"/>
    <cellStyle name="Entrée 3 12 3" xfId="6171"/>
    <cellStyle name="Entrée 3 12 3 2" xfId="12398"/>
    <cellStyle name="Entrée 3 12 3 3" xfId="17522"/>
    <cellStyle name="Entrée 3 12 3 4" xfId="35693"/>
    <cellStyle name="Entrée 3 12 3 5" xfId="42429"/>
    <cellStyle name="Entrée 3 12 3 6" xfId="48343"/>
    <cellStyle name="Entrée 3 12 4" xfId="8092"/>
    <cellStyle name="Entrée 3 12 5" xfId="16356"/>
    <cellStyle name="Entrée 3 12 6" xfId="24110"/>
    <cellStyle name="Entrée 3 12 7" xfId="26568"/>
    <cellStyle name="Entrée 3 12 8" xfId="29441"/>
    <cellStyle name="Entrée 3 12 9" xfId="31382"/>
    <cellStyle name="Entrée 3 13" xfId="2358"/>
    <cellStyle name="Entrée 3 13 10" xfId="31908"/>
    <cellStyle name="Entrée 3 13 11" xfId="38649"/>
    <cellStyle name="Entrée 3 13 12" xfId="45654"/>
    <cellStyle name="Entrée 3 13 13" xfId="48344"/>
    <cellStyle name="Entrée 3 13 14" xfId="54536"/>
    <cellStyle name="Entrée 3 13 15" xfId="57151"/>
    <cellStyle name="Entrée 3 13 2" xfId="4568"/>
    <cellStyle name="Entrée 3 13 2 2" xfId="10807"/>
    <cellStyle name="Entrée 3 13 2 3" xfId="19401"/>
    <cellStyle name="Entrée 3 13 2 4" xfId="34097"/>
    <cellStyle name="Entrée 3 13 2 5" xfId="40838"/>
    <cellStyle name="Entrée 3 13 2 6" xfId="48345"/>
    <cellStyle name="Entrée 3 13 3" xfId="6697"/>
    <cellStyle name="Entrée 3 13 3 2" xfId="12924"/>
    <cellStyle name="Entrée 3 13 3 3" xfId="20378"/>
    <cellStyle name="Entrée 3 13 3 4" xfId="36219"/>
    <cellStyle name="Entrée 3 13 3 5" xfId="42955"/>
    <cellStyle name="Entrée 3 13 3 6" xfId="48346"/>
    <cellStyle name="Entrée 3 13 4" xfId="8618"/>
    <cellStyle name="Entrée 3 13 5" xfId="14730"/>
    <cellStyle name="Entrée 3 13 6" xfId="16882"/>
    <cellStyle name="Entrée 3 13 7" xfId="24636"/>
    <cellStyle name="Entrée 3 13 8" xfId="27094"/>
    <cellStyle name="Entrée 3 13 9" xfId="29967"/>
    <cellStyle name="Entrée 3 14" xfId="2616"/>
    <cellStyle name="Entrée 3 14 10" xfId="32165"/>
    <cellStyle name="Entrée 3 14 11" xfId="38906"/>
    <cellStyle name="Entrée 3 14 12" xfId="45911"/>
    <cellStyle name="Entrée 3 14 13" xfId="48347"/>
    <cellStyle name="Entrée 3 14 14" xfId="54793"/>
    <cellStyle name="Entrée 3 14 15" xfId="57408"/>
    <cellStyle name="Entrée 3 14 2" xfId="4813"/>
    <cellStyle name="Entrée 3 14 2 2" xfId="11052"/>
    <cellStyle name="Entrée 3 14 2 3" xfId="18167"/>
    <cellStyle name="Entrée 3 14 2 4" xfId="34342"/>
    <cellStyle name="Entrée 3 14 2 5" xfId="41083"/>
    <cellStyle name="Entrée 3 14 2 6" xfId="48348"/>
    <cellStyle name="Entrée 3 14 3" xfId="6954"/>
    <cellStyle name="Entrée 3 14 3 2" xfId="13181"/>
    <cellStyle name="Entrée 3 14 3 3" xfId="20527"/>
    <cellStyle name="Entrée 3 14 3 4" xfId="36476"/>
    <cellStyle name="Entrée 3 14 3 5" xfId="43212"/>
    <cellStyle name="Entrée 3 14 3 6" xfId="48349"/>
    <cellStyle name="Entrée 3 14 4" xfId="8875"/>
    <cellStyle name="Entrée 3 14 5" xfId="14987"/>
    <cellStyle name="Entrée 3 14 6" xfId="17139"/>
    <cellStyle name="Entrée 3 14 7" xfId="24893"/>
    <cellStyle name="Entrée 3 14 8" xfId="27351"/>
    <cellStyle name="Entrée 3 14 9" xfId="30224"/>
    <cellStyle name="Entrée 3 15" xfId="2501"/>
    <cellStyle name="Entrée 3 15 10" xfId="32050"/>
    <cellStyle name="Entrée 3 15 11" xfId="38791"/>
    <cellStyle name="Entrée 3 15 12" xfId="45796"/>
    <cellStyle name="Entrée 3 15 13" xfId="48350"/>
    <cellStyle name="Entrée 3 15 14" xfId="54678"/>
    <cellStyle name="Entrée 3 15 15" xfId="57293"/>
    <cellStyle name="Entrée 3 15 2" xfId="4705"/>
    <cellStyle name="Entrée 3 15 2 2" xfId="10944"/>
    <cellStyle name="Entrée 3 15 2 3" xfId="17997"/>
    <cellStyle name="Entrée 3 15 2 4" xfId="34234"/>
    <cellStyle name="Entrée 3 15 2 5" xfId="40975"/>
    <cellStyle name="Entrée 3 15 2 6" xfId="48351"/>
    <cellStyle name="Entrée 3 15 3" xfId="6839"/>
    <cellStyle name="Entrée 3 15 3 2" xfId="13066"/>
    <cellStyle name="Entrée 3 15 3 3" xfId="20452"/>
    <cellStyle name="Entrée 3 15 3 4" xfId="36361"/>
    <cellStyle name="Entrée 3 15 3 5" xfId="43097"/>
    <cellStyle name="Entrée 3 15 3 6" xfId="48352"/>
    <cellStyle name="Entrée 3 15 4" xfId="8760"/>
    <cellStyle name="Entrée 3 15 5" xfId="14872"/>
    <cellStyle name="Entrée 3 15 6" xfId="17024"/>
    <cellStyle name="Entrée 3 15 7" xfId="24778"/>
    <cellStyle name="Entrée 3 15 8" xfId="27236"/>
    <cellStyle name="Entrée 3 15 9" xfId="30109"/>
    <cellStyle name="Entrée 3 16" xfId="2611"/>
    <cellStyle name="Entrée 3 16 10" xfId="32160"/>
    <cellStyle name="Entrée 3 16 11" xfId="38901"/>
    <cellStyle name="Entrée 3 16 12" xfId="45906"/>
    <cellStyle name="Entrée 3 16 13" xfId="48353"/>
    <cellStyle name="Entrée 3 16 14" xfId="54788"/>
    <cellStyle name="Entrée 3 16 15" xfId="57403"/>
    <cellStyle name="Entrée 3 16 2" xfId="4808"/>
    <cellStyle name="Entrée 3 16 2 2" xfId="11047"/>
    <cellStyle name="Entrée 3 16 2 3" xfId="20026"/>
    <cellStyle name="Entrée 3 16 2 4" xfId="34337"/>
    <cellStyle name="Entrée 3 16 2 5" xfId="41078"/>
    <cellStyle name="Entrée 3 16 2 6" xfId="48354"/>
    <cellStyle name="Entrée 3 16 3" xfId="6949"/>
    <cellStyle name="Entrée 3 16 3 2" xfId="13176"/>
    <cellStyle name="Entrée 3 16 3 3" xfId="20522"/>
    <cellStyle name="Entrée 3 16 3 4" xfId="36471"/>
    <cellStyle name="Entrée 3 16 3 5" xfId="43207"/>
    <cellStyle name="Entrée 3 16 3 6" xfId="48355"/>
    <cellStyle name="Entrée 3 16 4" xfId="8870"/>
    <cellStyle name="Entrée 3 16 5" xfId="14982"/>
    <cellStyle name="Entrée 3 16 6" xfId="17134"/>
    <cellStyle name="Entrée 3 16 7" xfId="24888"/>
    <cellStyle name="Entrée 3 16 8" xfId="27346"/>
    <cellStyle name="Entrée 3 16 9" xfId="30219"/>
    <cellStyle name="Entrée 3 17" xfId="2491"/>
    <cellStyle name="Entrée 3 17 10" xfId="32040"/>
    <cellStyle name="Entrée 3 17 11" xfId="38781"/>
    <cellStyle name="Entrée 3 17 12" xfId="45786"/>
    <cellStyle name="Entrée 3 17 13" xfId="48356"/>
    <cellStyle name="Entrée 3 17 14" xfId="54668"/>
    <cellStyle name="Entrée 3 17 15" xfId="57283"/>
    <cellStyle name="Entrée 3 17 2" xfId="4700"/>
    <cellStyle name="Entrée 3 17 2 2" xfId="10939"/>
    <cellStyle name="Entrée 3 17 2 3" xfId="19964"/>
    <cellStyle name="Entrée 3 17 2 4" xfId="34229"/>
    <cellStyle name="Entrée 3 17 2 5" xfId="40970"/>
    <cellStyle name="Entrée 3 17 2 6" xfId="48357"/>
    <cellStyle name="Entrée 3 17 3" xfId="6829"/>
    <cellStyle name="Entrée 3 17 3 2" xfId="13056"/>
    <cellStyle name="Entrée 3 17 3 3" xfId="20442"/>
    <cellStyle name="Entrée 3 17 3 4" xfId="36351"/>
    <cellStyle name="Entrée 3 17 3 5" xfId="43087"/>
    <cellStyle name="Entrée 3 17 3 6" xfId="48358"/>
    <cellStyle name="Entrée 3 17 4" xfId="8750"/>
    <cellStyle name="Entrée 3 17 5" xfId="14862"/>
    <cellStyle name="Entrée 3 17 6" xfId="17014"/>
    <cellStyle name="Entrée 3 17 7" xfId="24768"/>
    <cellStyle name="Entrée 3 17 8" xfId="27226"/>
    <cellStyle name="Entrée 3 17 9" xfId="30099"/>
    <cellStyle name="Entrée 3 18" xfId="2606"/>
    <cellStyle name="Entrée 3 18 10" xfId="32155"/>
    <cellStyle name="Entrée 3 18 11" xfId="38896"/>
    <cellStyle name="Entrée 3 18 12" xfId="45901"/>
    <cellStyle name="Entrée 3 18 13" xfId="48359"/>
    <cellStyle name="Entrée 3 18 14" xfId="54783"/>
    <cellStyle name="Entrée 3 18 15" xfId="57398"/>
    <cellStyle name="Entrée 3 18 2" xfId="4803"/>
    <cellStyle name="Entrée 3 18 2 2" xfId="11042"/>
    <cellStyle name="Entrée 3 18 2 3" xfId="17678"/>
    <cellStyle name="Entrée 3 18 2 4" xfId="34332"/>
    <cellStyle name="Entrée 3 18 2 5" xfId="41073"/>
    <cellStyle name="Entrée 3 18 2 6" xfId="48360"/>
    <cellStyle name="Entrée 3 18 3" xfId="6944"/>
    <cellStyle name="Entrée 3 18 3 2" xfId="13171"/>
    <cellStyle name="Entrée 3 18 3 3" xfId="20517"/>
    <cellStyle name="Entrée 3 18 3 4" xfId="36466"/>
    <cellStyle name="Entrée 3 18 3 5" xfId="43202"/>
    <cellStyle name="Entrée 3 18 3 6" xfId="48361"/>
    <cellStyle name="Entrée 3 18 4" xfId="8865"/>
    <cellStyle name="Entrée 3 18 5" xfId="14977"/>
    <cellStyle name="Entrée 3 18 6" xfId="17129"/>
    <cellStyle name="Entrée 3 18 7" xfId="24883"/>
    <cellStyle name="Entrée 3 18 8" xfId="27341"/>
    <cellStyle name="Entrée 3 18 9" xfId="30214"/>
    <cellStyle name="Entrée 3 19" xfId="2486"/>
    <cellStyle name="Entrée 3 19 10" xfId="32035"/>
    <cellStyle name="Entrée 3 19 11" xfId="38776"/>
    <cellStyle name="Entrée 3 19 12" xfId="45781"/>
    <cellStyle name="Entrée 3 19 13" xfId="48362"/>
    <cellStyle name="Entrée 3 19 14" xfId="54663"/>
    <cellStyle name="Entrée 3 19 15" xfId="57278"/>
    <cellStyle name="Entrée 3 19 2" xfId="4695"/>
    <cellStyle name="Entrée 3 19 2 2" xfId="10934"/>
    <cellStyle name="Entrée 3 19 2 3" xfId="19541"/>
    <cellStyle name="Entrée 3 19 2 4" xfId="34224"/>
    <cellStyle name="Entrée 3 19 2 5" xfId="40965"/>
    <cellStyle name="Entrée 3 19 2 6" xfId="48363"/>
    <cellStyle name="Entrée 3 19 3" xfId="6824"/>
    <cellStyle name="Entrée 3 19 3 2" xfId="13051"/>
    <cellStyle name="Entrée 3 19 3 3" xfId="20437"/>
    <cellStyle name="Entrée 3 19 3 4" xfId="36346"/>
    <cellStyle name="Entrée 3 19 3 5" xfId="43082"/>
    <cellStyle name="Entrée 3 19 3 6" xfId="48364"/>
    <cellStyle name="Entrée 3 19 4" xfId="8745"/>
    <cellStyle name="Entrée 3 19 5" xfId="14857"/>
    <cellStyle name="Entrée 3 19 6" xfId="17009"/>
    <cellStyle name="Entrée 3 19 7" xfId="24763"/>
    <cellStyle name="Entrée 3 19 8" xfId="27221"/>
    <cellStyle name="Entrée 3 19 9" xfId="30094"/>
    <cellStyle name="Entrée 3 2" xfId="460"/>
    <cellStyle name="Entrée 3 2 10" xfId="1508"/>
    <cellStyle name="Entrée 3 2 10 10" xfId="31062"/>
    <cellStyle name="Entrée 3 2 10 11" xfId="37803"/>
    <cellStyle name="Entrée 3 2 10 12" xfId="44808"/>
    <cellStyle name="Entrée 3 2 10 13" xfId="48366"/>
    <cellStyle name="Entrée 3 2 10 14" xfId="53690"/>
    <cellStyle name="Entrée 3 2 10 15" xfId="56305"/>
    <cellStyle name="Entrée 3 2 10 2" xfId="3722"/>
    <cellStyle name="Entrée 3 2 10 2 2" xfId="9961"/>
    <cellStyle name="Entrée 3 2 10 2 3" xfId="18851"/>
    <cellStyle name="Entrée 3 2 10 2 4" xfId="33251"/>
    <cellStyle name="Entrée 3 2 10 2 5" xfId="39992"/>
    <cellStyle name="Entrée 3 2 10 2 6" xfId="48367"/>
    <cellStyle name="Entrée 3 2 10 3" xfId="5851"/>
    <cellStyle name="Entrée 3 2 10 3 2" xfId="12078"/>
    <cellStyle name="Entrée 3 2 10 3 3" xfId="18527"/>
    <cellStyle name="Entrée 3 2 10 3 4" xfId="35373"/>
    <cellStyle name="Entrée 3 2 10 3 5" xfId="42109"/>
    <cellStyle name="Entrée 3 2 10 3 6" xfId="48368"/>
    <cellStyle name="Entrée 3 2 10 4" xfId="7772"/>
    <cellStyle name="Entrée 3 2 10 5" xfId="14174"/>
    <cellStyle name="Entrée 3 2 10 6" xfId="16036"/>
    <cellStyle name="Entrée 3 2 10 7" xfId="23790"/>
    <cellStyle name="Entrée 3 2 10 8" xfId="26248"/>
    <cellStyle name="Entrée 3 2 10 9" xfId="29121"/>
    <cellStyle name="Entrée 3 2 11" xfId="1831"/>
    <cellStyle name="Entrée 3 2 11 10" xfId="38124"/>
    <cellStyle name="Entrée 3 2 11 11" xfId="45129"/>
    <cellStyle name="Entrée 3 2 11 12" xfId="48369"/>
    <cellStyle name="Entrée 3 2 11 13" xfId="54011"/>
    <cellStyle name="Entrée 3 2 11 14" xfId="56626"/>
    <cellStyle name="Entrée 3 2 11 2" xfId="4043"/>
    <cellStyle name="Entrée 3 2 11 2 2" xfId="10282"/>
    <cellStyle name="Entrée 3 2 11 2 3" xfId="19167"/>
    <cellStyle name="Entrée 3 2 11 2 4" xfId="33572"/>
    <cellStyle name="Entrée 3 2 11 2 5" xfId="40313"/>
    <cellStyle name="Entrée 3 2 11 2 6" xfId="48370"/>
    <cellStyle name="Entrée 3 2 11 3" xfId="6172"/>
    <cellStyle name="Entrée 3 2 11 3 2" xfId="12399"/>
    <cellStyle name="Entrée 3 2 11 3 3" xfId="17521"/>
    <cellStyle name="Entrée 3 2 11 3 4" xfId="35694"/>
    <cellStyle name="Entrée 3 2 11 3 5" xfId="42430"/>
    <cellStyle name="Entrée 3 2 11 3 6" xfId="48371"/>
    <cellStyle name="Entrée 3 2 11 4" xfId="8093"/>
    <cellStyle name="Entrée 3 2 11 5" xfId="16357"/>
    <cellStyle name="Entrée 3 2 11 6" xfId="24111"/>
    <cellStyle name="Entrée 3 2 11 7" xfId="26569"/>
    <cellStyle name="Entrée 3 2 11 8" xfId="29442"/>
    <cellStyle name="Entrée 3 2 11 9" xfId="31383"/>
    <cellStyle name="Entrée 3 2 12" xfId="2152"/>
    <cellStyle name="Entrée 3 2 12 10" xfId="31702"/>
    <cellStyle name="Entrée 3 2 12 11" xfId="38443"/>
    <cellStyle name="Entrée 3 2 12 12" xfId="45448"/>
    <cellStyle name="Entrée 3 2 12 13" xfId="48372"/>
    <cellStyle name="Entrée 3 2 12 14" xfId="54330"/>
    <cellStyle name="Entrée 3 2 12 15" xfId="56945"/>
    <cellStyle name="Entrée 3 2 12 2" xfId="4362"/>
    <cellStyle name="Entrée 3 2 12 2 2" xfId="10601"/>
    <cellStyle name="Entrée 3 2 12 2 3" xfId="19973"/>
    <cellStyle name="Entrée 3 2 12 2 4" xfId="33891"/>
    <cellStyle name="Entrée 3 2 12 2 5" xfId="40632"/>
    <cellStyle name="Entrée 3 2 12 2 6" xfId="48373"/>
    <cellStyle name="Entrée 3 2 12 3" xfId="6491"/>
    <cellStyle name="Entrée 3 2 12 3 2" xfId="12718"/>
    <cellStyle name="Entrée 3 2 12 3 3" xfId="17805"/>
    <cellStyle name="Entrée 3 2 12 3 4" xfId="36013"/>
    <cellStyle name="Entrée 3 2 12 3 5" xfId="42749"/>
    <cellStyle name="Entrée 3 2 12 3 6" xfId="48374"/>
    <cellStyle name="Entrée 3 2 12 4" xfId="8412"/>
    <cellStyle name="Entrée 3 2 12 5" xfId="14524"/>
    <cellStyle name="Entrée 3 2 12 6" xfId="16676"/>
    <cellStyle name="Entrée 3 2 12 7" xfId="24430"/>
    <cellStyle name="Entrée 3 2 12 8" xfId="26888"/>
    <cellStyle name="Entrée 3 2 12 9" xfId="29761"/>
    <cellStyle name="Entrée 3 2 13" xfId="2617"/>
    <cellStyle name="Entrée 3 2 13 10" xfId="32166"/>
    <cellStyle name="Entrée 3 2 13 11" xfId="38907"/>
    <cellStyle name="Entrée 3 2 13 12" xfId="45912"/>
    <cellStyle name="Entrée 3 2 13 13" xfId="48375"/>
    <cellStyle name="Entrée 3 2 13 14" xfId="54794"/>
    <cellStyle name="Entrée 3 2 13 15" xfId="57409"/>
    <cellStyle name="Entrée 3 2 13 2" xfId="4814"/>
    <cellStyle name="Entrée 3 2 13 2 2" xfId="11053"/>
    <cellStyle name="Entrée 3 2 13 2 3" xfId="19834"/>
    <cellStyle name="Entrée 3 2 13 2 4" xfId="34343"/>
    <cellStyle name="Entrée 3 2 13 2 5" xfId="41084"/>
    <cellStyle name="Entrée 3 2 13 2 6" xfId="48376"/>
    <cellStyle name="Entrée 3 2 13 3" xfId="6955"/>
    <cellStyle name="Entrée 3 2 13 3 2" xfId="13182"/>
    <cellStyle name="Entrée 3 2 13 3 3" xfId="20528"/>
    <cellStyle name="Entrée 3 2 13 3 4" xfId="36477"/>
    <cellStyle name="Entrée 3 2 13 3 5" xfId="43213"/>
    <cellStyle name="Entrée 3 2 13 3 6" xfId="48377"/>
    <cellStyle name="Entrée 3 2 13 4" xfId="8876"/>
    <cellStyle name="Entrée 3 2 13 5" xfId="14988"/>
    <cellStyle name="Entrée 3 2 13 6" xfId="17140"/>
    <cellStyle name="Entrée 3 2 13 7" xfId="24894"/>
    <cellStyle name="Entrée 3 2 13 8" xfId="27352"/>
    <cellStyle name="Entrée 3 2 13 9" xfId="30225"/>
    <cellStyle name="Entrée 3 2 14" xfId="2500"/>
    <cellStyle name="Entrée 3 2 14 10" xfId="32049"/>
    <cellStyle name="Entrée 3 2 14 11" xfId="38790"/>
    <cellStyle name="Entrée 3 2 14 12" xfId="45795"/>
    <cellStyle name="Entrée 3 2 14 13" xfId="48378"/>
    <cellStyle name="Entrée 3 2 14 14" xfId="54677"/>
    <cellStyle name="Entrée 3 2 14 15" xfId="57292"/>
    <cellStyle name="Entrée 3 2 14 2" xfId="4704"/>
    <cellStyle name="Entrée 3 2 14 2 2" xfId="10943"/>
    <cellStyle name="Entrée 3 2 14 2 3" xfId="18934"/>
    <cellStyle name="Entrée 3 2 14 2 4" xfId="34233"/>
    <cellStyle name="Entrée 3 2 14 2 5" xfId="40974"/>
    <cellStyle name="Entrée 3 2 14 2 6" xfId="48379"/>
    <cellStyle name="Entrée 3 2 14 3" xfId="6838"/>
    <cellStyle name="Entrée 3 2 14 3 2" xfId="13065"/>
    <cellStyle name="Entrée 3 2 14 3 3" xfId="20451"/>
    <cellStyle name="Entrée 3 2 14 3 4" xfId="36360"/>
    <cellStyle name="Entrée 3 2 14 3 5" xfId="43096"/>
    <cellStyle name="Entrée 3 2 14 3 6" xfId="48380"/>
    <cellStyle name="Entrée 3 2 14 4" xfId="8759"/>
    <cellStyle name="Entrée 3 2 14 5" xfId="14871"/>
    <cellStyle name="Entrée 3 2 14 6" xfId="17023"/>
    <cellStyle name="Entrée 3 2 14 7" xfId="24777"/>
    <cellStyle name="Entrée 3 2 14 8" xfId="27235"/>
    <cellStyle name="Entrée 3 2 14 9" xfId="30108"/>
    <cellStyle name="Entrée 3 2 15" xfId="2612"/>
    <cellStyle name="Entrée 3 2 15 10" xfId="32161"/>
    <cellStyle name="Entrée 3 2 15 11" xfId="38902"/>
    <cellStyle name="Entrée 3 2 15 12" xfId="45907"/>
    <cellStyle name="Entrée 3 2 15 13" xfId="48381"/>
    <cellStyle name="Entrée 3 2 15 14" xfId="54789"/>
    <cellStyle name="Entrée 3 2 15 15" xfId="57404"/>
    <cellStyle name="Entrée 3 2 15 2" xfId="4809"/>
    <cellStyle name="Entrée 3 2 15 2 2" xfId="11048"/>
    <cellStyle name="Entrée 3 2 15 2 3" xfId="19169"/>
    <cellStyle name="Entrée 3 2 15 2 4" xfId="34338"/>
    <cellStyle name="Entrée 3 2 15 2 5" xfId="41079"/>
    <cellStyle name="Entrée 3 2 15 2 6" xfId="48382"/>
    <cellStyle name="Entrée 3 2 15 3" xfId="6950"/>
    <cellStyle name="Entrée 3 2 15 3 2" xfId="13177"/>
    <cellStyle name="Entrée 3 2 15 3 3" xfId="20523"/>
    <cellStyle name="Entrée 3 2 15 3 4" xfId="36472"/>
    <cellStyle name="Entrée 3 2 15 3 5" xfId="43208"/>
    <cellStyle name="Entrée 3 2 15 3 6" xfId="48383"/>
    <cellStyle name="Entrée 3 2 15 4" xfId="8871"/>
    <cellStyle name="Entrée 3 2 15 5" xfId="14983"/>
    <cellStyle name="Entrée 3 2 15 6" xfId="17135"/>
    <cellStyle name="Entrée 3 2 15 7" xfId="24889"/>
    <cellStyle name="Entrée 3 2 15 8" xfId="27347"/>
    <cellStyle name="Entrée 3 2 15 9" xfId="30220"/>
    <cellStyle name="Entrée 3 2 16" xfId="2490"/>
    <cellStyle name="Entrée 3 2 16 10" xfId="32039"/>
    <cellStyle name="Entrée 3 2 16 11" xfId="38780"/>
    <cellStyle name="Entrée 3 2 16 12" xfId="45785"/>
    <cellStyle name="Entrée 3 2 16 13" xfId="48384"/>
    <cellStyle name="Entrée 3 2 16 14" xfId="54667"/>
    <cellStyle name="Entrée 3 2 16 15" xfId="57282"/>
    <cellStyle name="Entrée 3 2 16 2" xfId="4699"/>
    <cellStyle name="Entrée 3 2 16 2 2" xfId="10938"/>
    <cellStyle name="Entrée 3 2 16 2 3" xfId="18277"/>
    <cellStyle name="Entrée 3 2 16 2 4" xfId="34228"/>
    <cellStyle name="Entrée 3 2 16 2 5" xfId="40969"/>
    <cellStyle name="Entrée 3 2 16 2 6" xfId="48385"/>
    <cellStyle name="Entrée 3 2 16 3" xfId="6828"/>
    <cellStyle name="Entrée 3 2 16 3 2" xfId="13055"/>
    <cellStyle name="Entrée 3 2 16 3 3" xfId="20441"/>
    <cellStyle name="Entrée 3 2 16 3 4" xfId="36350"/>
    <cellStyle name="Entrée 3 2 16 3 5" xfId="43086"/>
    <cellStyle name="Entrée 3 2 16 3 6" xfId="48386"/>
    <cellStyle name="Entrée 3 2 16 4" xfId="8749"/>
    <cellStyle name="Entrée 3 2 16 5" xfId="14861"/>
    <cellStyle name="Entrée 3 2 16 6" xfId="17013"/>
    <cellStyle name="Entrée 3 2 16 7" xfId="24767"/>
    <cellStyle name="Entrée 3 2 16 8" xfId="27225"/>
    <cellStyle name="Entrée 3 2 16 9" xfId="30098"/>
    <cellStyle name="Entrée 3 2 17" xfId="2607"/>
    <cellStyle name="Entrée 3 2 17 10" xfId="32156"/>
    <cellStyle name="Entrée 3 2 17 11" xfId="38897"/>
    <cellStyle name="Entrée 3 2 17 12" xfId="45902"/>
    <cellStyle name="Entrée 3 2 17 13" xfId="48387"/>
    <cellStyle name="Entrée 3 2 17 14" xfId="54784"/>
    <cellStyle name="Entrée 3 2 17 15" xfId="57399"/>
    <cellStyle name="Entrée 3 2 17 2" xfId="4804"/>
    <cellStyle name="Entrée 3 2 17 2 2" xfId="11043"/>
    <cellStyle name="Entrée 3 2 17 2 3" xfId="19463"/>
    <cellStyle name="Entrée 3 2 17 2 4" xfId="34333"/>
    <cellStyle name="Entrée 3 2 17 2 5" xfId="41074"/>
    <cellStyle name="Entrée 3 2 17 2 6" xfId="48388"/>
    <cellStyle name="Entrée 3 2 17 3" xfId="6945"/>
    <cellStyle name="Entrée 3 2 17 3 2" xfId="13172"/>
    <cellStyle name="Entrée 3 2 17 3 3" xfId="20518"/>
    <cellStyle name="Entrée 3 2 17 3 4" xfId="36467"/>
    <cellStyle name="Entrée 3 2 17 3 5" xfId="43203"/>
    <cellStyle name="Entrée 3 2 17 3 6" xfId="48389"/>
    <cellStyle name="Entrée 3 2 17 4" xfId="8866"/>
    <cellStyle name="Entrée 3 2 17 5" xfId="14978"/>
    <cellStyle name="Entrée 3 2 17 6" xfId="17130"/>
    <cellStyle name="Entrée 3 2 17 7" xfId="24884"/>
    <cellStyle name="Entrée 3 2 17 8" xfId="27342"/>
    <cellStyle name="Entrée 3 2 17 9" xfId="30215"/>
    <cellStyle name="Entrée 3 2 18" xfId="2485"/>
    <cellStyle name="Entrée 3 2 18 10" xfId="32034"/>
    <cellStyle name="Entrée 3 2 18 11" xfId="38775"/>
    <cellStyle name="Entrée 3 2 18 12" xfId="45780"/>
    <cellStyle name="Entrée 3 2 18 13" xfId="48390"/>
    <cellStyle name="Entrée 3 2 18 14" xfId="54662"/>
    <cellStyle name="Entrée 3 2 18 15" xfId="57277"/>
    <cellStyle name="Entrée 3 2 18 2" xfId="4694"/>
    <cellStyle name="Entrée 3 2 18 2 2" xfId="10933"/>
    <cellStyle name="Entrée 3 2 18 2 3" xfId="18509"/>
    <cellStyle name="Entrée 3 2 18 2 4" xfId="34223"/>
    <cellStyle name="Entrée 3 2 18 2 5" xfId="40964"/>
    <cellStyle name="Entrée 3 2 18 2 6" xfId="48391"/>
    <cellStyle name="Entrée 3 2 18 3" xfId="6823"/>
    <cellStyle name="Entrée 3 2 18 3 2" xfId="13050"/>
    <cellStyle name="Entrée 3 2 18 3 3" xfId="20436"/>
    <cellStyle name="Entrée 3 2 18 3 4" xfId="36345"/>
    <cellStyle name="Entrée 3 2 18 3 5" xfId="43081"/>
    <cellStyle name="Entrée 3 2 18 3 6" xfId="48392"/>
    <cellStyle name="Entrée 3 2 18 4" xfId="8744"/>
    <cellStyle name="Entrée 3 2 18 5" xfId="14856"/>
    <cellStyle name="Entrée 3 2 18 6" xfId="17008"/>
    <cellStyle name="Entrée 3 2 18 7" xfId="24762"/>
    <cellStyle name="Entrée 3 2 18 8" xfId="27220"/>
    <cellStyle name="Entrée 3 2 18 9" xfId="30093"/>
    <cellStyle name="Entrée 3 2 19" xfId="2621"/>
    <cellStyle name="Entrée 3 2 19 10" xfId="32170"/>
    <cellStyle name="Entrée 3 2 19 11" xfId="38911"/>
    <cellStyle name="Entrée 3 2 19 12" xfId="45916"/>
    <cellStyle name="Entrée 3 2 19 13" xfId="48393"/>
    <cellStyle name="Entrée 3 2 19 14" xfId="54798"/>
    <cellStyle name="Entrée 3 2 19 15" xfId="57413"/>
    <cellStyle name="Entrée 3 2 19 2" xfId="4818"/>
    <cellStyle name="Entrée 3 2 19 2 2" xfId="11057"/>
    <cellStyle name="Entrée 3 2 19 2 3" xfId="18821"/>
    <cellStyle name="Entrée 3 2 19 2 4" xfId="34347"/>
    <cellStyle name="Entrée 3 2 19 2 5" xfId="41088"/>
    <cellStyle name="Entrée 3 2 19 2 6" xfId="48394"/>
    <cellStyle name="Entrée 3 2 19 3" xfId="6959"/>
    <cellStyle name="Entrée 3 2 19 3 2" xfId="13186"/>
    <cellStyle name="Entrée 3 2 19 3 3" xfId="20532"/>
    <cellStyle name="Entrée 3 2 19 3 4" xfId="36481"/>
    <cellStyle name="Entrée 3 2 19 3 5" xfId="43217"/>
    <cellStyle name="Entrée 3 2 19 3 6" xfId="48395"/>
    <cellStyle name="Entrée 3 2 19 4" xfId="8880"/>
    <cellStyle name="Entrée 3 2 19 5" xfId="14992"/>
    <cellStyle name="Entrée 3 2 19 6" xfId="17144"/>
    <cellStyle name="Entrée 3 2 19 7" xfId="24898"/>
    <cellStyle name="Entrée 3 2 19 8" xfId="27356"/>
    <cellStyle name="Entrée 3 2 19 9" xfId="30229"/>
    <cellStyle name="Entrée 3 2 2" xfId="900"/>
    <cellStyle name="Entrée 3 2 2 10" xfId="15274"/>
    <cellStyle name="Entrée 3 2 2 11" xfId="23072"/>
    <cellStyle name="Entrée 3 2 2 12" xfId="25458"/>
    <cellStyle name="Entrée 3 2 2 13" xfId="28359"/>
    <cellStyle name="Entrée 3 2 2 14" xfId="30580"/>
    <cellStyle name="Entrée 3 2 2 15" xfId="37358"/>
    <cellStyle name="Entrée 3 2 2 16" xfId="44046"/>
    <cellStyle name="Entrée 3 2 2 17" xfId="48396"/>
    <cellStyle name="Entrée 3 2 2 18" xfId="52928"/>
    <cellStyle name="Entrée 3 2 2 19" xfId="55538"/>
    <cellStyle name="Entrée 3 2 2 2" xfId="1240"/>
    <cellStyle name="Entrée 3 2 2 2 10" xfId="30834"/>
    <cellStyle name="Entrée 3 2 2 2 11" xfId="37604"/>
    <cellStyle name="Entrée 3 2 2 2 12" xfId="44609"/>
    <cellStyle name="Entrée 3 2 2 2 13" xfId="48397"/>
    <cellStyle name="Entrée 3 2 2 2 14" xfId="53491"/>
    <cellStyle name="Entrée 3 2 2 2 15" xfId="56106"/>
    <cellStyle name="Entrée 3 2 2 2 2" xfId="3505"/>
    <cellStyle name="Entrée 3 2 2 2 2 2" xfId="9762"/>
    <cellStyle name="Entrée 3 2 2 2 2 3" xfId="19524"/>
    <cellStyle name="Entrée 3 2 2 2 2 4" xfId="33052"/>
    <cellStyle name="Entrée 3 2 2 2 2 5" xfId="39793"/>
    <cellStyle name="Entrée 3 2 2 2 2 6" xfId="48398"/>
    <cellStyle name="Entrée 3 2 2 2 3" xfId="5652"/>
    <cellStyle name="Entrée 3 2 2 2 3 2" xfId="11879"/>
    <cellStyle name="Entrée 3 2 2 2 3 3" xfId="18530"/>
    <cellStyle name="Entrée 3 2 2 2 3 4" xfId="35174"/>
    <cellStyle name="Entrée 3 2 2 2 3 5" xfId="41910"/>
    <cellStyle name="Entrée 3 2 2 2 3 6" xfId="48399"/>
    <cellStyle name="Entrée 3 2 2 2 4" xfId="7573"/>
    <cellStyle name="Entrée 3 2 2 2 5" xfId="13975"/>
    <cellStyle name="Entrée 3 2 2 2 6" xfId="15837"/>
    <cellStyle name="Entrée 3 2 2 2 7" xfId="23591"/>
    <cellStyle name="Entrée 3 2 2 2 8" xfId="26049"/>
    <cellStyle name="Entrée 3 2 2 2 9" xfId="28922"/>
    <cellStyle name="Entrée 3 2 2 3" xfId="1679"/>
    <cellStyle name="Entrée 3 2 2 3 10" xfId="31233"/>
    <cellStyle name="Entrée 3 2 2 3 11" xfId="37974"/>
    <cellStyle name="Entrée 3 2 2 3 12" xfId="44979"/>
    <cellStyle name="Entrée 3 2 2 3 13" xfId="48400"/>
    <cellStyle name="Entrée 3 2 2 3 14" xfId="53861"/>
    <cellStyle name="Entrée 3 2 2 3 15" xfId="56476"/>
    <cellStyle name="Entrée 3 2 2 3 2" xfId="3893"/>
    <cellStyle name="Entrée 3 2 2 3 2 2" xfId="10132"/>
    <cellStyle name="Entrée 3 2 2 3 2 3" xfId="18193"/>
    <cellStyle name="Entrée 3 2 2 3 2 4" xfId="33422"/>
    <cellStyle name="Entrée 3 2 2 3 2 5" xfId="40163"/>
    <cellStyle name="Entrée 3 2 2 3 2 6" xfId="48401"/>
    <cellStyle name="Entrée 3 2 2 3 3" xfId="6022"/>
    <cellStyle name="Entrée 3 2 2 3 3 2" xfId="12249"/>
    <cellStyle name="Entrée 3 2 2 3 3 3" xfId="19917"/>
    <cellStyle name="Entrée 3 2 2 3 3 4" xfId="35544"/>
    <cellStyle name="Entrée 3 2 2 3 3 5" xfId="42280"/>
    <cellStyle name="Entrée 3 2 2 3 3 6" xfId="48402"/>
    <cellStyle name="Entrée 3 2 2 3 4" xfId="7943"/>
    <cellStyle name="Entrée 3 2 2 3 5" xfId="14345"/>
    <cellStyle name="Entrée 3 2 2 3 6" xfId="16207"/>
    <cellStyle name="Entrée 3 2 2 3 7" xfId="23961"/>
    <cellStyle name="Entrée 3 2 2 3 8" xfId="26419"/>
    <cellStyle name="Entrée 3 2 2 3 9" xfId="29292"/>
    <cellStyle name="Entrée 3 2 2 4" xfId="1963"/>
    <cellStyle name="Entrée 3 2 2 4 10" xfId="38256"/>
    <cellStyle name="Entrée 3 2 2 4 11" xfId="45261"/>
    <cellStyle name="Entrée 3 2 2 4 12" xfId="48403"/>
    <cellStyle name="Entrée 3 2 2 4 13" xfId="54143"/>
    <cellStyle name="Entrée 3 2 2 4 14" xfId="56758"/>
    <cellStyle name="Entrée 3 2 2 4 2" xfId="4175"/>
    <cellStyle name="Entrée 3 2 2 4 2 2" xfId="10414"/>
    <cellStyle name="Entrée 3 2 2 4 2 3" xfId="17583"/>
    <cellStyle name="Entrée 3 2 2 4 2 4" xfId="33704"/>
    <cellStyle name="Entrée 3 2 2 4 2 5" xfId="40445"/>
    <cellStyle name="Entrée 3 2 2 4 2 6" xfId="48404"/>
    <cellStyle name="Entrée 3 2 2 4 3" xfId="6304"/>
    <cellStyle name="Entrée 3 2 2 4 3 2" xfId="12531"/>
    <cellStyle name="Entrée 3 2 2 4 3 3" xfId="17450"/>
    <cellStyle name="Entrée 3 2 2 4 3 4" xfId="35826"/>
    <cellStyle name="Entrée 3 2 2 4 3 5" xfId="42562"/>
    <cellStyle name="Entrée 3 2 2 4 3 6" xfId="48405"/>
    <cellStyle name="Entrée 3 2 2 4 4" xfId="8225"/>
    <cellStyle name="Entrée 3 2 2 4 5" xfId="16489"/>
    <cellStyle name="Entrée 3 2 2 4 6" xfId="24243"/>
    <cellStyle name="Entrée 3 2 2 4 7" xfId="26701"/>
    <cellStyle name="Entrée 3 2 2 4 8" xfId="29574"/>
    <cellStyle name="Entrée 3 2 2 4 9" xfId="31515"/>
    <cellStyle name="Entrée 3 2 2 5" xfId="2212"/>
    <cellStyle name="Entrée 3 2 2 5 10" xfId="31762"/>
    <cellStyle name="Entrée 3 2 2 5 11" xfId="38503"/>
    <cellStyle name="Entrée 3 2 2 5 12" xfId="45508"/>
    <cellStyle name="Entrée 3 2 2 5 13" xfId="48406"/>
    <cellStyle name="Entrée 3 2 2 5 14" xfId="54390"/>
    <cellStyle name="Entrée 3 2 2 5 15" xfId="57005"/>
    <cellStyle name="Entrée 3 2 2 5 2" xfId="4422"/>
    <cellStyle name="Entrée 3 2 2 5 2 2" xfId="10661"/>
    <cellStyle name="Entrée 3 2 2 5 2 3" xfId="17748"/>
    <cellStyle name="Entrée 3 2 2 5 2 4" xfId="33951"/>
    <cellStyle name="Entrée 3 2 2 5 2 5" xfId="40692"/>
    <cellStyle name="Entrée 3 2 2 5 2 6" xfId="48407"/>
    <cellStyle name="Entrée 3 2 2 5 3" xfId="6551"/>
    <cellStyle name="Entrée 3 2 2 5 3 2" xfId="12778"/>
    <cellStyle name="Entrée 3 2 2 5 3 3" xfId="17311"/>
    <cellStyle name="Entrée 3 2 2 5 3 4" xfId="36073"/>
    <cellStyle name="Entrée 3 2 2 5 3 5" xfId="42809"/>
    <cellStyle name="Entrée 3 2 2 5 3 6" xfId="48408"/>
    <cellStyle name="Entrée 3 2 2 5 4" xfId="8472"/>
    <cellStyle name="Entrée 3 2 2 5 5" xfId="14584"/>
    <cellStyle name="Entrée 3 2 2 5 6" xfId="16736"/>
    <cellStyle name="Entrée 3 2 2 5 7" xfId="24490"/>
    <cellStyle name="Entrée 3 2 2 5 8" xfId="26948"/>
    <cellStyle name="Entrée 3 2 2 5 9" xfId="29821"/>
    <cellStyle name="Entrée 3 2 2 6" xfId="3259"/>
    <cellStyle name="Entrée 3 2 2 6 10" xfId="39547"/>
    <cellStyle name="Entrée 3 2 2 6 11" xfId="44363"/>
    <cellStyle name="Entrée 3 2 2 6 12" xfId="48409"/>
    <cellStyle name="Entrée 3 2 2 6 13" xfId="53245"/>
    <cellStyle name="Entrée 3 2 2 6 14" xfId="55857"/>
    <cellStyle name="Entrée 3 2 2 6 2" xfId="5403"/>
    <cellStyle name="Entrée 3 2 2 6 2 2" xfId="11633"/>
    <cellStyle name="Entrée 3 2 2 6 2 3" xfId="19518"/>
    <cellStyle name="Entrée 3 2 2 6 2 4" xfId="34925"/>
    <cellStyle name="Entrée 3 2 2 6 2 5" xfId="41664"/>
    <cellStyle name="Entrée 3 2 2 6 2 6" xfId="48410"/>
    <cellStyle name="Entrée 3 2 2 6 3" xfId="9516"/>
    <cellStyle name="Entrée 3 2 2 6 4" xfId="13729"/>
    <cellStyle name="Entrée 3 2 2 6 5" xfId="15591"/>
    <cellStyle name="Entrée 3 2 2 6 6" xfId="23345"/>
    <cellStyle name="Entrée 3 2 2 6 7" xfId="25803"/>
    <cellStyle name="Entrée 3 2 2 6 8" xfId="28676"/>
    <cellStyle name="Entrée 3 2 2 6 9" xfId="32806"/>
    <cellStyle name="Entrée 3 2 2 7" xfId="2914"/>
    <cellStyle name="Entrée 3 2 2 7 2" xfId="9171"/>
    <cellStyle name="Entrée 3 2 2 7 3" xfId="19765"/>
    <cellStyle name="Entrée 3 2 2 7 4" xfId="32461"/>
    <cellStyle name="Entrée 3 2 2 7 5" xfId="39202"/>
    <cellStyle name="Entrée 3 2 2 7 6" xfId="48411"/>
    <cellStyle name="Entrée 3 2 2 8" xfId="5077"/>
    <cellStyle name="Entrée 3 2 2 8 2" xfId="11316"/>
    <cellStyle name="Entrée 3 2 2 8 3" xfId="19096"/>
    <cellStyle name="Entrée 3 2 2 8 4" xfId="34606"/>
    <cellStyle name="Entrée 3 2 2 8 5" xfId="41347"/>
    <cellStyle name="Entrée 3 2 2 8 6" xfId="48412"/>
    <cellStyle name="Entrée 3 2 2 9" xfId="7327"/>
    <cellStyle name="Entrée 3 2 20" xfId="2480"/>
    <cellStyle name="Entrée 3 2 20 10" xfId="32029"/>
    <cellStyle name="Entrée 3 2 20 11" xfId="38770"/>
    <cellStyle name="Entrée 3 2 20 12" xfId="45775"/>
    <cellStyle name="Entrée 3 2 20 13" xfId="48413"/>
    <cellStyle name="Entrée 3 2 20 14" xfId="54657"/>
    <cellStyle name="Entrée 3 2 20 15" xfId="57272"/>
    <cellStyle name="Entrée 3 2 20 2" xfId="4689"/>
    <cellStyle name="Entrée 3 2 20 2 2" xfId="10928"/>
    <cellStyle name="Entrée 3 2 20 2 3" xfId="19681"/>
    <cellStyle name="Entrée 3 2 20 2 4" xfId="34218"/>
    <cellStyle name="Entrée 3 2 20 2 5" xfId="40959"/>
    <cellStyle name="Entrée 3 2 20 2 6" xfId="48414"/>
    <cellStyle name="Entrée 3 2 20 3" xfId="6818"/>
    <cellStyle name="Entrée 3 2 20 3 2" xfId="13045"/>
    <cellStyle name="Entrée 3 2 20 3 3" xfId="20431"/>
    <cellStyle name="Entrée 3 2 20 3 4" xfId="36340"/>
    <cellStyle name="Entrée 3 2 20 3 5" xfId="43076"/>
    <cellStyle name="Entrée 3 2 20 3 6" xfId="48415"/>
    <cellStyle name="Entrée 3 2 20 4" xfId="8739"/>
    <cellStyle name="Entrée 3 2 20 5" xfId="14851"/>
    <cellStyle name="Entrée 3 2 20 6" xfId="17003"/>
    <cellStyle name="Entrée 3 2 20 7" xfId="24757"/>
    <cellStyle name="Entrée 3 2 20 8" xfId="27215"/>
    <cellStyle name="Entrée 3 2 20 9" xfId="30088"/>
    <cellStyle name="Entrée 3 2 21" xfId="2625"/>
    <cellStyle name="Entrée 3 2 21 10" xfId="38915"/>
    <cellStyle name="Entrée 3 2 21 11" xfId="45920"/>
    <cellStyle name="Entrée 3 2 21 12" xfId="48416"/>
    <cellStyle name="Entrée 3 2 21 13" xfId="54802"/>
    <cellStyle name="Entrée 3 2 21 14" xfId="57417"/>
    <cellStyle name="Entrée 3 2 21 2" xfId="6963"/>
    <cellStyle name="Entrée 3 2 21 2 2" xfId="13190"/>
    <cellStyle name="Entrée 3 2 21 2 3" xfId="20536"/>
    <cellStyle name="Entrée 3 2 21 2 4" xfId="36485"/>
    <cellStyle name="Entrée 3 2 21 2 5" xfId="43221"/>
    <cellStyle name="Entrée 3 2 21 2 6" xfId="48417"/>
    <cellStyle name="Entrée 3 2 21 3" xfId="8884"/>
    <cellStyle name="Entrée 3 2 21 4" xfId="14996"/>
    <cellStyle name="Entrée 3 2 21 5" xfId="17148"/>
    <cellStyle name="Entrée 3 2 21 6" xfId="24902"/>
    <cellStyle name="Entrée 3 2 21 7" xfId="27360"/>
    <cellStyle name="Entrée 3 2 21 8" xfId="30233"/>
    <cellStyle name="Entrée 3 2 21 9" xfId="32174"/>
    <cellStyle name="Entrée 3 2 22" xfId="4945"/>
    <cellStyle name="Entrée 3 2 22 2" xfId="11184"/>
    <cellStyle name="Entrée 3 2 22 3" xfId="18416"/>
    <cellStyle name="Entrée 3 2 22 4" xfId="34474"/>
    <cellStyle name="Entrée 3 2 22 5" xfId="41215"/>
    <cellStyle name="Entrée 3 2 22 6" xfId="48418"/>
    <cellStyle name="Entrée 3 2 23" xfId="7151"/>
    <cellStyle name="Entrée 3 2 24" xfId="15142"/>
    <cellStyle name="Entrée 3 2 25" xfId="22901"/>
    <cellStyle name="Entrée 3 2 26" xfId="25287"/>
    <cellStyle name="Entrée 3 2 27" xfId="28227"/>
    <cellStyle name="Entrée 3 2 28" xfId="30407"/>
    <cellStyle name="Entrée 3 2 29" xfId="37187"/>
    <cellStyle name="Entrée 3 2 3" xfId="807"/>
    <cellStyle name="Entrée 3 2 3 10" xfId="15275"/>
    <cellStyle name="Entrée 3 2 3 11" xfId="22979"/>
    <cellStyle name="Entrée 3 2 3 12" xfId="25365"/>
    <cellStyle name="Entrée 3 2 3 13" xfId="28360"/>
    <cellStyle name="Entrée 3 2 3 14" xfId="30487"/>
    <cellStyle name="Entrée 3 2 3 15" xfId="37265"/>
    <cellStyle name="Entrée 3 2 3 16" xfId="44047"/>
    <cellStyle name="Entrée 3 2 3 17" xfId="48419"/>
    <cellStyle name="Entrée 3 2 3 18" xfId="52929"/>
    <cellStyle name="Entrée 3 2 3 19" xfId="55539"/>
    <cellStyle name="Entrée 3 2 3 2" xfId="1241"/>
    <cellStyle name="Entrée 3 2 3 2 10" xfId="30835"/>
    <cellStyle name="Entrée 3 2 3 2 11" xfId="37605"/>
    <cellStyle name="Entrée 3 2 3 2 12" xfId="44610"/>
    <cellStyle name="Entrée 3 2 3 2 13" xfId="48420"/>
    <cellStyle name="Entrée 3 2 3 2 14" xfId="53492"/>
    <cellStyle name="Entrée 3 2 3 2 15" xfId="56107"/>
    <cellStyle name="Entrée 3 2 3 2 2" xfId="3506"/>
    <cellStyle name="Entrée 3 2 3 2 2 2" xfId="9763"/>
    <cellStyle name="Entrée 3 2 3 2 2 3" xfId="18670"/>
    <cellStyle name="Entrée 3 2 3 2 2 4" xfId="33053"/>
    <cellStyle name="Entrée 3 2 3 2 2 5" xfId="39794"/>
    <cellStyle name="Entrée 3 2 3 2 2 6" xfId="48421"/>
    <cellStyle name="Entrée 3 2 3 2 3" xfId="5653"/>
    <cellStyle name="Entrée 3 2 3 2 3 2" xfId="11880"/>
    <cellStyle name="Entrée 3 2 3 2 3 3" xfId="19563"/>
    <cellStyle name="Entrée 3 2 3 2 3 4" xfId="35175"/>
    <cellStyle name="Entrée 3 2 3 2 3 5" xfId="41911"/>
    <cellStyle name="Entrée 3 2 3 2 3 6" xfId="48422"/>
    <cellStyle name="Entrée 3 2 3 2 4" xfId="7574"/>
    <cellStyle name="Entrée 3 2 3 2 5" xfId="13976"/>
    <cellStyle name="Entrée 3 2 3 2 6" xfId="15838"/>
    <cellStyle name="Entrée 3 2 3 2 7" xfId="23592"/>
    <cellStyle name="Entrée 3 2 3 2 8" xfId="26050"/>
    <cellStyle name="Entrée 3 2 3 2 9" xfId="28923"/>
    <cellStyle name="Entrée 3 2 3 3" xfId="1586"/>
    <cellStyle name="Entrée 3 2 3 3 10" xfId="31140"/>
    <cellStyle name="Entrée 3 2 3 3 11" xfId="37881"/>
    <cellStyle name="Entrée 3 2 3 3 12" xfId="44886"/>
    <cellStyle name="Entrée 3 2 3 3 13" xfId="48423"/>
    <cellStyle name="Entrée 3 2 3 3 14" xfId="53768"/>
    <cellStyle name="Entrée 3 2 3 3 15" xfId="56383"/>
    <cellStyle name="Entrée 3 2 3 3 2" xfId="3800"/>
    <cellStyle name="Entrée 3 2 3 3 2 2" xfId="10039"/>
    <cellStyle name="Entrée 3 2 3 3 2 3" xfId="18488"/>
    <cellStyle name="Entrée 3 2 3 3 2 4" xfId="33329"/>
    <cellStyle name="Entrée 3 2 3 3 2 5" xfId="40070"/>
    <cellStyle name="Entrée 3 2 3 3 2 6" xfId="48424"/>
    <cellStyle name="Entrée 3 2 3 3 3" xfId="5929"/>
    <cellStyle name="Entrée 3 2 3 3 3 2" xfId="12156"/>
    <cellStyle name="Entrée 3 2 3 3 3 3" xfId="17764"/>
    <cellStyle name="Entrée 3 2 3 3 3 4" xfId="35451"/>
    <cellStyle name="Entrée 3 2 3 3 3 5" xfId="42187"/>
    <cellStyle name="Entrée 3 2 3 3 3 6" xfId="48425"/>
    <cellStyle name="Entrée 3 2 3 3 4" xfId="7850"/>
    <cellStyle name="Entrée 3 2 3 3 5" xfId="14252"/>
    <cellStyle name="Entrée 3 2 3 3 6" xfId="16114"/>
    <cellStyle name="Entrée 3 2 3 3 7" xfId="23868"/>
    <cellStyle name="Entrée 3 2 3 3 8" xfId="26326"/>
    <cellStyle name="Entrée 3 2 3 3 9" xfId="29199"/>
    <cellStyle name="Entrée 3 2 3 4" xfId="1964"/>
    <cellStyle name="Entrée 3 2 3 4 10" xfId="38257"/>
    <cellStyle name="Entrée 3 2 3 4 11" xfId="45262"/>
    <cellStyle name="Entrée 3 2 3 4 12" xfId="48426"/>
    <cellStyle name="Entrée 3 2 3 4 13" xfId="54144"/>
    <cellStyle name="Entrée 3 2 3 4 14" xfId="56759"/>
    <cellStyle name="Entrée 3 2 3 4 2" xfId="4176"/>
    <cellStyle name="Entrée 3 2 3 4 2 2" xfId="10415"/>
    <cellStyle name="Entrée 3 2 3 4 2 3" xfId="17582"/>
    <cellStyle name="Entrée 3 2 3 4 2 4" xfId="33705"/>
    <cellStyle name="Entrée 3 2 3 4 2 5" xfId="40446"/>
    <cellStyle name="Entrée 3 2 3 4 2 6" xfId="48427"/>
    <cellStyle name="Entrée 3 2 3 4 3" xfId="6305"/>
    <cellStyle name="Entrée 3 2 3 4 3 2" xfId="12532"/>
    <cellStyle name="Entrée 3 2 3 4 3 3" xfId="17449"/>
    <cellStyle name="Entrée 3 2 3 4 3 4" xfId="35827"/>
    <cellStyle name="Entrée 3 2 3 4 3 5" xfId="42563"/>
    <cellStyle name="Entrée 3 2 3 4 3 6" xfId="48428"/>
    <cellStyle name="Entrée 3 2 3 4 4" xfId="8226"/>
    <cellStyle name="Entrée 3 2 3 4 5" xfId="16490"/>
    <cellStyle name="Entrée 3 2 3 4 6" xfId="24244"/>
    <cellStyle name="Entrée 3 2 3 4 7" xfId="26702"/>
    <cellStyle name="Entrée 3 2 3 4 8" xfId="29575"/>
    <cellStyle name="Entrée 3 2 3 4 9" xfId="31516"/>
    <cellStyle name="Entrée 3 2 3 5" xfId="2291"/>
    <cellStyle name="Entrée 3 2 3 5 10" xfId="31841"/>
    <cellStyle name="Entrée 3 2 3 5 11" xfId="38582"/>
    <cellStyle name="Entrée 3 2 3 5 12" xfId="45587"/>
    <cellStyle name="Entrée 3 2 3 5 13" xfId="48429"/>
    <cellStyle name="Entrée 3 2 3 5 14" xfId="54469"/>
    <cellStyle name="Entrée 3 2 3 5 15" xfId="57084"/>
    <cellStyle name="Entrée 3 2 3 5 2" xfId="4501"/>
    <cellStyle name="Entrée 3 2 3 5 2 2" xfId="10740"/>
    <cellStyle name="Entrée 3 2 3 5 2 3" xfId="18506"/>
    <cellStyle name="Entrée 3 2 3 5 2 4" xfId="34030"/>
    <cellStyle name="Entrée 3 2 3 5 2 5" xfId="40771"/>
    <cellStyle name="Entrée 3 2 3 5 2 6" xfId="48430"/>
    <cellStyle name="Entrée 3 2 3 5 3" xfId="6630"/>
    <cellStyle name="Entrée 3 2 3 5 3 2" xfId="12857"/>
    <cellStyle name="Entrée 3 2 3 5 3 3" xfId="20321"/>
    <cellStyle name="Entrée 3 2 3 5 3 4" xfId="36152"/>
    <cellStyle name="Entrée 3 2 3 5 3 5" xfId="42888"/>
    <cellStyle name="Entrée 3 2 3 5 3 6" xfId="48431"/>
    <cellStyle name="Entrée 3 2 3 5 4" xfId="8551"/>
    <cellStyle name="Entrée 3 2 3 5 5" xfId="14663"/>
    <cellStyle name="Entrée 3 2 3 5 6" xfId="16815"/>
    <cellStyle name="Entrée 3 2 3 5 7" xfId="24569"/>
    <cellStyle name="Entrée 3 2 3 5 8" xfId="27027"/>
    <cellStyle name="Entrée 3 2 3 5 9" xfId="29900"/>
    <cellStyle name="Entrée 3 2 3 6" xfId="3166"/>
    <cellStyle name="Entrée 3 2 3 6 10" xfId="39454"/>
    <cellStyle name="Entrée 3 2 3 6 11" xfId="44270"/>
    <cellStyle name="Entrée 3 2 3 6 12" xfId="48432"/>
    <cellStyle name="Entrée 3 2 3 6 13" xfId="53152"/>
    <cellStyle name="Entrée 3 2 3 6 14" xfId="55764"/>
    <cellStyle name="Entrée 3 2 3 6 2" xfId="5310"/>
    <cellStyle name="Entrée 3 2 3 6 2 2" xfId="11540"/>
    <cellStyle name="Entrée 3 2 3 6 2 3" xfId="18805"/>
    <cellStyle name="Entrée 3 2 3 6 2 4" xfId="34832"/>
    <cellStyle name="Entrée 3 2 3 6 2 5" xfId="41571"/>
    <cellStyle name="Entrée 3 2 3 6 2 6" xfId="48433"/>
    <cellStyle name="Entrée 3 2 3 6 3" xfId="9423"/>
    <cellStyle name="Entrée 3 2 3 6 4" xfId="13636"/>
    <cellStyle name="Entrée 3 2 3 6 5" xfId="15498"/>
    <cellStyle name="Entrée 3 2 3 6 6" xfId="23252"/>
    <cellStyle name="Entrée 3 2 3 6 7" xfId="25710"/>
    <cellStyle name="Entrée 3 2 3 6 8" xfId="28583"/>
    <cellStyle name="Entrée 3 2 3 6 9" xfId="32713"/>
    <cellStyle name="Entrée 3 2 3 7" xfId="2821"/>
    <cellStyle name="Entrée 3 2 3 7 2" xfId="9078"/>
    <cellStyle name="Entrée 3 2 3 7 3" xfId="17918"/>
    <cellStyle name="Entrée 3 2 3 7 4" xfId="32368"/>
    <cellStyle name="Entrée 3 2 3 7 5" xfId="39109"/>
    <cellStyle name="Entrée 3 2 3 7 6" xfId="48434"/>
    <cellStyle name="Entrée 3 2 3 8" xfId="5078"/>
    <cellStyle name="Entrée 3 2 3 8 2" xfId="11317"/>
    <cellStyle name="Entrée 3 2 3 8 3" xfId="18160"/>
    <cellStyle name="Entrée 3 2 3 8 4" xfId="34607"/>
    <cellStyle name="Entrée 3 2 3 8 5" xfId="41348"/>
    <cellStyle name="Entrée 3 2 3 8 6" xfId="48435"/>
    <cellStyle name="Entrée 3 2 3 9" xfId="7234"/>
    <cellStyle name="Entrée 3 2 30" xfId="43914"/>
    <cellStyle name="Entrée 3 2 31" xfId="48365"/>
    <cellStyle name="Entrée 3 2 32" xfId="52796"/>
    <cellStyle name="Entrée 3 2 33" xfId="55406"/>
    <cellStyle name="Entrée 3 2 4" xfId="812"/>
    <cellStyle name="Entrée 3 2 4 10" xfId="15276"/>
    <cellStyle name="Entrée 3 2 4 11" xfId="22984"/>
    <cellStyle name="Entrée 3 2 4 12" xfId="25370"/>
    <cellStyle name="Entrée 3 2 4 13" xfId="28361"/>
    <cellStyle name="Entrée 3 2 4 14" xfId="30492"/>
    <cellStyle name="Entrée 3 2 4 15" xfId="37270"/>
    <cellStyle name="Entrée 3 2 4 16" xfId="44048"/>
    <cellStyle name="Entrée 3 2 4 17" xfId="48436"/>
    <cellStyle name="Entrée 3 2 4 18" xfId="52930"/>
    <cellStyle name="Entrée 3 2 4 19" xfId="55540"/>
    <cellStyle name="Entrée 3 2 4 2" xfId="1242"/>
    <cellStyle name="Entrée 3 2 4 2 10" xfId="30836"/>
    <cellStyle name="Entrée 3 2 4 2 11" xfId="37606"/>
    <cellStyle name="Entrée 3 2 4 2 12" xfId="44611"/>
    <cellStyle name="Entrée 3 2 4 2 13" xfId="48437"/>
    <cellStyle name="Entrée 3 2 4 2 14" xfId="53493"/>
    <cellStyle name="Entrée 3 2 4 2 15" xfId="56108"/>
    <cellStyle name="Entrée 3 2 4 2 2" xfId="3507"/>
    <cellStyle name="Entrée 3 2 4 2 2 2" xfId="9764"/>
    <cellStyle name="Entrée 3 2 4 2 2 3" xfId="20079"/>
    <cellStyle name="Entrée 3 2 4 2 2 4" xfId="33054"/>
    <cellStyle name="Entrée 3 2 4 2 2 5" xfId="39795"/>
    <cellStyle name="Entrée 3 2 4 2 2 6" xfId="48438"/>
    <cellStyle name="Entrée 3 2 4 2 3" xfId="5654"/>
    <cellStyle name="Entrée 3 2 4 2 3 2" xfId="11881"/>
    <cellStyle name="Entrée 3 2 4 2 3 3" xfId="18705"/>
    <cellStyle name="Entrée 3 2 4 2 3 4" xfId="35176"/>
    <cellStyle name="Entrée 3 2 4 2 3 5" xfId="41912"/>
    <cellStyle name="Entrée 3 2 4 2 3 6" xfId="48439"/>
    <cellStyle name="Entrée 3 2 4 2 4" xfId="7575"/>
    <cellStyle name="Entrée 3 2 4 2 5" xfId="13977"/>
    <cellStyle name="Entrée 3 2 4 2 6" xfId="15839"/>
    <cellStyle name="Entrée 3 2 4 2 7" xfId="23593"/>
    <cellStyle name="Entrée 3 2 4 2 8" xfId="26051"/>
    <cellStyle name="Entrée 3 2 4 2 9" xfId="28924"/>
    <cellStyle name="Entrée 3 2 4 3" xfId="1591"/>
    <cellStyle name="Entrée 3 2 4 3 10" xfId="31145"/>
    <cellStyle name="Entrée 3 2 4 3 11" xfId="37886"/>
    <cellStyle name="Entrée 3 2 4 3 12" xfId="44891"/>
    <cellStyle name="Entrée 3 2 4 3 13" xfId="48440"/>
    <cellStyle name="Entrée 3 2 4 3 14" xfId="53773"/>
    <cellStyle name="Entrée 3 2 4 3 15" xfId="56388"/>
    <cellStyle name="Entrée 3 2 4 3 2" xfId="3805"/>
    <cellStyle name="Entrée 3 2 4 3 2 2" xfId="10044"/>
    <cellStyle name="Entrée 3 2 4 3 2 3" xfId="18294"/>
    <cellStyle name="Entrée 3 2 4 3 2 4" xfId="33334"/>
    <cellStyle name="Entrée 3 2 4 3 2 5" xfId="40075"/>
    <cellStyle name="Entrée 3 2 4 3 2 6" xfId="48441"/>
    <cellStyle name="Entrée 3 2 4 3 3" xfId="5934"/>
    <cellStyle name="Entrée 3 2 4 3 3 2" xfId="12161"/>
    <cellStyle name="Entrée 3 2 4 3 3 3" xfId="20030"/>
    <cellStyle name="Entrée 3 2 4 3 3 4" xfId="35456"/>
    <cellStyle name="Entrée 3 2 4 3 3 5" xfId="42192"/>
    <cellStyle name="Entrée 3 2 4 3 3 6" xfId="48442"/>
    <cellStyle name="Entrée 3 2 4 3 4" xfId="7855"/>
    <cellStyle name="Entrée 3 2 4 3 5" xfId="14257"/>
    <cellStyle name="Entrée 3 2 4 3 6" xfId="16119"/>
    <cellStyle name="Entrée 3 2 4 3 7" xfId="23873"/>
    <cellStyle name="Entrée 3 2 4 3 8" xfId="26331"/>
    <cellStyle name="Entrée 3 2 4 3 9" xfId="29204"/>
    <cellStyle name="Entrée 3 2 4 4" xfId="1965"/>
    <cellStyle name="Entrée 3 2 4 4 10" xfId="38258"/>
    <cellStyle name="Entrée 3 2 4 4 11" xfId="45263"/>
    <cellStyle name="Entrée 3 2 4 4 12" xfId="48443"/>
    <cellStyle name="Entrée 3 2 4 4 13" xfId="54145"/>
    <cellStyle name="Entrée 3 2 4 4 14" xfId="56760"/>
    <cellStyle name="Entrée 3 2 4 4 2" xfId="4177"/>
    <cellStyle name="Entrée 3 2 4 4 2 2" xfId="10416"/>
    <cellStyle name="Entrée 3 2 4 4 2 3" xfId="17581"/>
    <cellStyle name="Entrée 3 2 4 4 2 4" xfId="33706"/>
    <cellStyle name="Entrée 3 2 4 4 2 5" xfId="40447"/>
    <cellStyle name="Entrée 3 2 4 4 2 6" xfId="48444"/>
    <cellStyle name="Entrée 3 2 4 4 3" xfId="6306"/>
    <cellStyle name="Entrée 3 2 4 4 3 2" xfId="12533"/>
    <cellStyle name="Entrée 3 2 4 4 3 3" xfId="17448"/>
    <cellStyle name="Entrée 3 2 4 4 3 4" xfId="35828"/>
    <cellStyle name="Entrée 3 2 4 4 3 5" xfId="42564"/>
    <cellStyle name="Entrée 3 2 4 4 3 6" xfId="48445"/>
    <cellStyle name="Entrée 3 2 4 4 4" xfId="8227"/>
    <cellStyle name="Entrée 3 2 4 4 5" xfId="16491"/>
    <cellStyle name="Entrée 3 2 4 4 6" xfId="24245"/>
    <cellStyle name="Entrée 3 2 4 4 7" xfId="26703"/>
    <cellStyle name="Entrée 3 2 4 4 8" xfId="29576"/>
    <cellStyle name="Entrée 3 2 4 4 9" xfId="31517"/>
    <cellStyle name="Entrée 3 2 4 5" xfId="2148"/>
    <cellStyle name="Entrée 3 2 4 5 10" xfId="31698"/>
    <cellStyle name="Entrée 3 2 4 5 11" xfId="38439"/>
    <cellStyle name="Entrée 3 2 4 5 12" xfId="45444"/>
    <cellStyle name="Entrée 3 2 4 5 13" xfId="48446"/>
    <cellStyle name="Entrée 3 2 4 5 14" xfId="54326"/>
    <cellStyle name="Entrée 3 2 4 5 15" xfId="56941"/>
    <cellStyle name="Entrée 3 2 4 5 2" xfId="4358"/>
    <cellStyle name="Entrée 3 2 4 5 2 2" xfId="10597"/>
    <cellStyle name="Entrée 3 2 4 5 2 3" xfId="18732"/>
    <cellStyle name="Entrée 3 2 4 5 2 4" xfId="33887"/>
    <cellStyle name="Entrée 3 2 4 5 2 5" xfId="40628"/>
    <cellStyle name="Entrée 3 2 4 5 2 6" xfId="48447"/>
    <cellStyle name="Entrée 3 2 4 5 3" xfId="6487"/>
    <cellStyle name="Entrée 3 2 4 5 3 2" xfId="12714"/>
    <cellStyle name="Entrée 3 2 4 5 3 3" xfId="17806"/>
    <cellStyle name="Entrée 3 2 4 5 3 4" xfId="36009"/>
    <cellStyle name="Entrée 3 2 4 5 3 5" xfId="42745"/>
    <cellStyle name="Entrée 3 2 4 5 3 6" xfId="48448"/>
    <cellStyle name="Entrée 3 2 4 5 4" xfId="8408"/>
    <cellStyle name="Entrée 3 2 4 5 5" xfId="14520"/>
    <cellStyle name="Entrée 3 2 4 5 6" xfId="16672"/>
    <cellStyle name="Entrée 3 2 4 5 7" xfId="24426"/>
    <cellStyle name="Entrée 3 2 4 5 8" xfId="26884"/>
    <cellStyle name="Entrée 3 2 4 5 9" xfId="29757"/>
    <cellStyle name="Entrée 3 2 4 6" xfId="3171"/>
    <cellStyle name="Entrée 3 2 4 6 10" xfId="39459"/>
    <cellStyle name="Entrée 3 2 4 6 11" xfId="44275"/>
    <cellStyle name="Entrée 3 2 4 6 12" xfId="48449"/>
    <cellStyle name="Entrée 3 2 4 6 13" xfId="53157"/>
    <cellStyle name="Entrée 3 2 4 6 14" xfId="55769"/>
    <cellStyle name="Entrée 3 2 4 6 2" xfId="5315"/>
    <cellStyle name="Entrée 3 2 4 6 2 2" xfId="11545"/>
    <cellStyle name="Entrée 3 2 4 6 2 3" xfId="18389"/>
    <cellStyle name="Entrée 3 2 4 6 2 4" xfId="34837"/>
    <cellStyle name="Entrée 3 2 4 6 2 5" xfId="41576"/>
    <cellStyle name="Entrée 3 2 4 6 2 6" xfId="48450"/>
    <cellStyle name="Entrée 3 2 4 6 3" xfId="9428"/>
    <cellStyle name="Entrée 3 2 4 6 4" xfId="13641"/>
    <cellStyle name="Entrée 3 2 4 6 5" xfId="15503"/>
    <cellStyle name="Entrée 3 2 4 6 6" xfId="23257"/>
    <cellStyle name="Entrée 3 2 4 6 7" xfId="25715"/>
    <cellStyle name="Entrée 3 2 4 6 8" xfId="28588"/>
    <cellStyle name="Entrée 3 2 4 6 9" xfId="32718"/>
    <cellStyle name="Entrée 3 2 4 7" xfId="2826"/>
    <cellStyle name="Entrée 3 2 4 7 2" xfId="9083"/>
    <cellStyle name="Entrée 3 2 4 7 3" xfId="17622"/>
    <cellStyle name="Entrée 3 2 4 7 4" xfId="32373"/>
    <cellStyle name="Entrée 3 2 4 7 5" xfId="39114"/>
    <cellStyle name="Entrée 3 2 4 7 6" xfId="48451"/>
    <cellStyle name="Entrée 3 2 4 8" xfId="5079"/>
    <cellStyle name="Entrée 3 2 4 8 2" xfId="11318"/>
    <cellStyle name="Entrée 3 2 4 8 3" xfId="19791"/>
    <cellStyle name="Entrée 3 2 4 8 4" xfId="34608"/>
    <cellStyle name="Entrée 3 2 4 8 5" xfId="41349"/>
    <cellStyle name="Entrée 3 2 4 8 6" xfId="48452"/>
    <cellStyle name="Entrée 3 2 4 9" xfId="7239"/>
    <cellStyle name="Entrée 3 2 5" xfId="905"/>
    <cellStyle name="Entrée 3 2 5 10" xfId="15277"/>
    <cellStyle name="Entrée 3 2 5 11" xfId="23077"/>
    <cellStyle name="Entrée 3 2 5 12" xfId="25463"/>
    <cellStyle name="Entrée 3 2 5 13" xfId="28362"/>
    <cellStyle name="Entrée 3 2 5 14" xfId="30585"/>
    <cellStyle name="Entrée 3 2 5 15" xfId="37363"/>
    <cellStyle name="Entrée 3 2 5 16" xfId="44049"/>
    <cellStyle name="Entrée 3 2 5 17" xfId="48453"/>
    <cellStyle name="Entrée 3 2 5 18" xfId="52931"/>
    <cellStyle name="Entrée 3 2 5 19" xfId="55541"/>
    <cellStyle name="Entrée 3 2 5 2" xfId="1243"/>
    <cellStyle name="Entrée 3 2 5 2 10" xfId="30837"/>
    <cellStyle name="Entrée 3 2 5 2 11" xfId="37607"/>
    <cellStyle name="Entrée 3 2 5 2 12" xfId="44612"/>
    <cellStyle name="Entrée 3 2 5 2 13" xfId="48454"/>
    <cellStyle name="Entrée 3 2 5 2 14" xfId="53494"/>
    <cellStyle name="Entrée 3 2 5 2 15" xfId="56109"/>
    <cellStyle name="Entrée 3 2 5 2 2" xfId="3508"/>
    <cellStyle name="Entrée 3 2 5 2 2 2" xfId="9765"/>
    <cellStyle name="Entrée 3 2 5 2 2 3" xfId="19221"/>
    <cellStyle name="Entrée 3 2 5 2 2 4" xfId="33055"/>
    <cellStyle name="Entrée 3 2 5 2 2 5" xfId="39796"/>
    <cellStyle name="Entrée 3 2 5 2 2 6" xfId="48455"/>
    <cellStyle name="Entrée 3 2 5 2 3" xfId="5655"/>
    <cellStyle name="Entrée 3 2 5 2 3 2" xfId="11882"/>
    <cellStyle name="Entrée 3 2 5 2 3 3" xfId="20045"/>
    <cellStyle name="Entrée 3 2 5 2 3 4" xfId="35177"/>
    <cellStyle name="Entrée 3 2 5 2 3 5" xfId="41913"/>
    <cellStyle name="Entrée 3 2 5 2 3 6" xfId="48456"/>
    <cellStyle name="Entrée 3 2 5 2 4" xfId="7576"/>
    <cellStyle name="Entrée 3 2 5 2 5" xfId="13978"/>
    <cellStyle name="Entrée 3 2 5 2 6" xfId="15840"/>
    <cellStyle name="Entrée 3 2 5 2 7" xfId="23594"/>
    <cellStyle name="Entrée 3 2 5 2 8" xfId="26052"/>
    <cellStyle name="Entrée 3 2 5 2 9" xfId="28925"/>
    <cellStyle name="Entrée 3 2 5 3" xfId="1684"/>
    <cellStyle name="Entrée 3 2 5 3 10" xfId="31238"/>
    <cellStyle name="Entrée 3 2 5 3 11" xfId="37979"/>
    <cellStyle name="Entrée 3 2 5 3 12" xfId="44984"/>
    <cellStyle name="Entrée 3 2 5 3 13" xfId="48457"/>
    <cellStyle name="Entrée 3 2 5 3 14" xfId="53866"/>
    <cellStyle name="Entrée 3 2 5 3 15" xfId="56481"/>
    <cellStyle name="Entrée 3 2 5 3 2" xfId="3898"/>
    <cellStyle name="Entrée 3 2 5 3 2 2" xfId="10137"/>
    <cellStyle name="Entrée 3 2 5 3 2 3" xfId="18847"/>
    <cellStyle name="Entrée 3 2 5 3 2 4" xfId="33427"/>
    <cellStyle name="Entrée 3 2 5 3 2 5" xfId="40168"/>
    <cellStyle name="Entrée 3 2 5 3 2 6" xfId="48458"/>
    <cellStyle name="Entrée 3 2 5 3 3" xfId="6027"/>
    <cellStyle name="Entrée 3 2 5 3 3 2" xfId="12254"/>
    <cellStyle name="Entrée 3 2 5 3 3 3" xfId="18004"/>
    <cellStyle name="Entrée 3 2 5 3 3 4" xfId="35549"/>
    <cellStyle name="Entrée 3 2 5 3 3 5" xfId="42285"/>
    <cellStyle name="Entrée 3 2 5 3 3 6" xfId="48459"/>
    <cellStyle name="Entrée 3 2 5 3 4" xfId="7948"/>
    <cellStyle name="Entrée 3 2 5 3 5" xfId="14350"/>
    <cellStyle name="Entrée 3 2 5 3 6" xfId="16212"/>
    <cellStyle name="Entrée 3 2 5 3 7" xfId="23966"/>
    <cellStyle name="Entrée 3 2 5 3 8" xfId="26424"/>
    <cellStyle name="Entrée 3 2 5 3 9" xfId="29297"/>
    <cellStyle name="Entrée 3 2 5 4" xfId="1966"/>
    <cellStyle name="Entrée 3 2 5 4 10" xfId="38259"/>
    <cellStyle name="Entrée 3 2 5 4 11" xfId="45264"/>
    <cellStyle name="Entrée 3 2 5 4 12" xfId="48460"/>
    <cellStyle name="Entrée 3 2 5 4 13" xfId="54146"/>
    <cellStyle name="Entrée 3 2 5 4 14" xfId="56761"/>
    <cellStyle name="Entrée 3 2 5 4 2" xfId="4178"/>
    <cellStyle name="Entrée 3 2 5 4 2 2" xfId="10417"/>
    <cellStyle name="Entrée 3 2 5 4 2 3" xfId="17580"/>
    <cellStyle name="Entrée 3 2 5 4 2 4" xfId="33707"/>
    <cellStyle name="Entrée 3 2 5 4 2 5" xfId="40448"/>
    <cellStyle name="Entrée 3 2 5 4 2 6" xfId="48461"/>
    <cellStyle name="Entrée 3 2 5 4 3" xfId="6307"/>
    <cellStyle name="Entrée 3 2 5 4 3 2" xfId="12534"/>
    <cellStyle name="Entrée 3 2 5 4 3 3" xfId="17447"/>
    <cellStyle name="Entrée 3 2 5 4 3 4" xfId="35829"/>
    <cellStyle name="Entrée 3 2 5 4 3 5" xfId="42565"/>
    <cellStyle name="Entrée 3 2 5 4 3 6" xfId="48462"/>
    <cellStyle name="Entrée 3 2 5 4 4" xfId="8228"/>
    <cellStyle name="Entrée 3 2 5 4 5" xfId="16492"/>
    <cellStyle name="Entrée 3 2 5 4 6" xfId="24246"/>
    <cellStyle name="Entrée 3 2 5 4 7" xfId="26704"/>
    <cellStyle name="Entrée 3 2 5 4 8" xfId="29577"/>
    <cellStyle name="Entrée 3 2 5 4 9" xfId="31518"/>
    <cellStyle name="Entrée 3 2 5 5" xfId="2207"/>
    <cellStyle name="Entrée 3 2 5 5 10" xfId="31757"/>
    <cellStyle name="Entrée 3 2 5 5 11" xfId="38498"/>
    <cellStyle name="Entrée 3 2 5 5 12" xfId="45503"/>
    <cellStyle name="Entrée 3 2 5 5 13" xfId="48463"/>
    <cellStyle name="Entrée 3 2 5 5 14" xfId="54385"/>
    <cellStyle name="Entrée 3 2 5 5 15" xfId="57000"/>
    <cellStyle name="Entrée 3 2 5 5 2" xfId="4417"/>
    <cellStyle name="Entrée 3 2 5 5 2 2" xfId="10656"/>
    <cellStyle name="Entrée 3 2 5 5 2 3" xfId="18991"/>
    <cellStyle name="Entrée 3 2 5 5 2 4" xfId="33946"/>
    <cellStyle name="Entrée 3 2 5 5 2 5" xfId="40687"/>
    <cellStyle name="Entrée 3 2 5 5 2 6" xfId="48464"/>
    <cellStyle name="Entrée 3 2 5 5 3" xfId="6546"/>
    <cellStyle name="Entrée 3 2 5 5 3 2" xfId="12773"/>
    <cellStyle name="Entrée 3 2 5 5 3 3" xfId="17316"/>
    <cellStyle name="Entrée 3 2 5 5 3 4" xfId="36068"/>
    <cellStyle name="Entrée 3 2 5 5 3 5" xfId="42804"/>
    <cellStyle name="Entrée 3 2 5 5 3 6" xfId="48465"/>
    <cellStyle name="Entrée 3 2 5 5 4" xfId="8467"/>
    <cellStyle name="Entrée 3 2 5 5 5" xfId="14579"/>
    <cellStyle name="Entrée 3 2 5 5 6" xfId="16731"/>
    <cellStyle name="Entrée 3 2 5 5 7" xfId="24485"/>
    <cellStyle name="Entrée 3 2 5 5 8" xfId="26943"/>
    <cellStyle name="Entrée 3 2 5 5 9" xfId="29816"/>
    <cellStyle name="Entrée 3 2 5 6" xfId="3264"/>
    <cellStyle name="Entrée 3 2 5 6 10" xfId="39552"/>
    <cellStyle name="Entrée 3 2 5 6 11" xfId="44368"/>
    <cellStyle name="Entrée 3 2 5 6 12" xfId="48466"/>
    <cellStyle name="Entrée 3 2 5 6 13" xfId="53250"/>
    <cellStyle name="Entrée 3 2 5 6 14" xfId="55862"/>
    <cellStyle name="Entrée 3 2 5 6 2" xfId="5408"/>
    <cellStyle name="Entrée 3 2 5 6 2 2" xfId="11638"/>
    <cellStyle name="Entrée 3 2 5 6 2 3" xfId="19939"/>
    <cellStyle name="Entrée 3 2 5 6 2 4" xfId="34930"/>
    <cellStyle name="Entrée 3 2 5 6 2 5" xfId="41669"/>
    <cellStyle name="Entrée 3 2 5 6 2 6" xfId="48467"/>
    <cellStyle name="Entrée 3 2 5 6 3" xfId="9521"/>
    <cellStyle name="Entrée 3 2 5 6 4" xfId="13734"/>
    <cellStyle name="Entrée 3 2 5 6 5" xfId="15596"/>
    <cellStyle name="Entrée 3 2 5 6 6" xfId="23350"/>
    <cellStyle name="Entrée 3 2 5 6 7" xfId="25808"/>
    <cellStyle name="Entrée 3 2 5 6 8" xfId="28681"/>
    <cellStyle name="Entrée 3 2 5 6 9" xfId="32811"/>
    <cellStyle name="Entrée 3 2 5 7" xfId="2919"/>
    <cellStyle name="Entrée 3 2 5 7 2" xfId="9176"/>
    <cellStyle name="Entrée 3 2 5 7 3" xfId="17914"/>
    <cellStyle name="Entrée 3 2 5 7 4" xfId="32466"/>
    <cellStyle name="Entrée 3 2 5 7 5" xfId="39207"/>
    <cellStyle name="Entrée 3 2 5 7 6" xfId="48468"/>
    <cellStyle name="Entrée 3 2 5 8" xfId="5080"/>
    <cellStyle name="Entrée 3 2 5 8 2" xfId="11319"/>
    <cellStyle name="Entrée 3 2 5 8 3" xfId="18938"/>
    <cellStyle name="Entrée 3 2 5 8 4" xfId="34609"/>
    <cellStyle name="Entrée 3 2 5 8 5" xfId="41350"/>
    <cellStyle name="Entrée 3 2 5 8 6" xfId="48469"/>
    <cellStyle name="Entrée 3 2 5 9" xfId="7332"/>
    <cellStyle name="Entrée 3 2 6" xfId="802"/>
    <cellStyle name="Entrée 3 2 6 10" xfId="15278"/>
    <cellStyle name="Entrée 3 2 6 11" xfId="22974"/>
    <cellStyle name="Entrée 3 2 6 12" xfId="25360"/>
    <cellStyle name="Entrée 3 2 6 13" xfId="28363"/>
    <cellStyle name="Entrée 3 2 6 14" xfId="30482"/>
    <cellStyle name="Entrée 3 2 6 15" xfId="37260"/>
    <cellStyle name="Entrée 3 2 6 16" xfId="44050"/>
    <cellStyle name="Entrée 3 2 6 17" xfId="48470"/>
    <cellStyle name="Entrée 3 2 6 18" xfId="52932"/>
    <cellStyle name="Entrée 3 2 6 19" xfId="55542"/>
    <cellStyle name="Entrée 3 2 6 2" xfId="1244"/>
    <cellStyle name="Entrée 3 2 6 2 10" xfId="30838"/>
    <cellStyle name="Entrée 3 2 6 2 11" xfId="37608"/>
    <cellStyle name="Entrée 3 2 6 2 12" xfId="44613"/>
    <cellStyle name="Entrée 3 2 6 2 13" xfId="48471"/>
    <cellStyle name="Entrée 3 2 6 2 14" xfId="53495"/>
    <cellStyle name="Entrée 3 2 6 2 15" xfId="56110"/>
    <cellStyle name="Entrée 3 2 6 2 2" xfId="3509"/>
    <cellStyle name="Entrée 3 2 6 2 2 2" xfId="9766"/>
    <cellStyle name="Entrée 3 2 6 2 2 3" xfId="18292"/>
    <cellStyle name="Entrée 3 2 6 2 2 4" xfId="33056"/>
    <cellStyle name="Entrée 3 2 6 2 2 5" xfId="39797"/>
    <cellStyle name="Entrée 3 2 6 2 2 6" xfId="48472"/>
    <cellStyle name="Entrée 3 2 6 2 3" xfId="5656"/>
    <cellStyle name="Entrée 3 2 6 2 3 2" xfId="11883"/>
    <cellStyle name="Entrée 3 2 6 2 3 3" xfId="19188"/>
    <cellStyle name="Entrée 3 2 6 2 3 4" xfId="35178"/>
    <cellStyle name="Entrée 3 2 6 2 3 5" xfId="41914"/>
    <cellStyle name="Entrée 3 2 6 2 3 6" xfId="48473"/>
    <cellStyle name="Entrée 3 2 6 2 4" xfId="7577"/>
    <cellStyle name="Entrée 3 2 6 2 5" xfId="13979"/>
    <cellStyle name="Entrée 3 2 6 2 6" xfId="15841"/>
    <cellStyle name="Entrée 3 2 6 2 7" xfId="23595"/>
    <cellStyle name="Entrée 3 2 6 2 8" xfId="26053"/>
    <cellStyle name="Entrée 3 2 6 2 9" xfId="28926"/>
    <cellStyle name="Entrée 3 2 6 3" xfId="1581"/>
    <cellStyle name="Entrée 3 2 6 3 10" xfId="31135"/>
    <cellStyle name="Entrée 3 2 6 3 11" xfId="37876"/>
    <cellStyle name="Entrée 3 2 6 3 12" xfId="44881"/>
    <cellStyle name="Entrée 3 2 6 3 13" xfId="48474"/>
    <cellStyle name="Entrée 3 2 6 3 14" xfId="53763"/>
    <cellStyle name="Entrée 3 2 6 3 15" xfId="56378"/>
    <cellStyle name="Entrée 3 2 6 3 2" xfId="3795"/>
    <cellStyle name="Entrée 3 2 6 3 2 2" xfId="10034"/>
    <cellStyle name="Entrée 3 2 6 3 2 3" xfId="18473"/>
    <cellStyle name="Entrée 3 2 6 3 2 4" xfId="33324"/>
    <cellStyle name="Entrée 3 2 6 3 2 5" xfId="40065"/>
    <cellStyle name="Entrée 3 2 6 3 2 6" xfId="48475"/>
    <cellStyle name="Entrée 3 2 6 3 3" xfId="5924"/>
    <cellStyle name="Entrée 3 2 6 3 3 2" xfId="12151"/>
    <cellStyle name="Entrée 3 2 6 3 3 3" xfId="20180"/>
    <cellStyle name="Entrée 3 2 6 3 3 4" xfId="35446"/>
    <cellStyle name="Entrée 3 2 6 3 3 5" xfId="42182"/>
    <cellStyle name="Entrée 3 2 6 3 3 6" xfId="48476"/>
    <cellStyle name="Entrée 3 2 6 3 4" xfId="7845"/>
    <cellStyle name="Entrée 3 2 6 3 5" xfId="14247"/>
    <cellStyle name="Entrée 3 2 6 3 6" xfId="16109"/>
    <cellStyle name="Entrée 3 2 6 3 7" xfId="23863"/>
    <cellStyle name="Entrée 3 2 6 3 8" xfId="26321"/>
    <cellStyle name="Entrée 3 2 6 3 9" xfId="29194"/>
    <cellStyle name="Entrée 3 2 6 4" xfId="1967"/>
    <cellStyle name="Entrée 3 2 6 4 10" xfId="38260"/>
    <cellStyle name="Entrée 3 2 6 4 11" xfId="45265"/>
    <cellStyle name="Entrée 3 2 6 4 12" xfId="48477"/>
    <cellStyle name="Entrée 3 2 6 4 13" xfId="54147"/>
    <cellStyle name="Entrée 3 2 6 4 14" xfId="56762"/>
    <cellStyle name="Entrée 3 2 6 4 2" xfId="4179"/>
    <cellStyle name="Entrée 3 2 6 4 2 2" xfId="10418"/>
    <cellStyle name="Entrée 3 2 6 4 2 3" xfId="17579"/>
    <cellStyle name="Entrée 3 2 6 4 2 4" xfId="33708"/>
    <cellStyle name="Entrée 3 2 6 4 2 5" xfId="40449"/>
    <cellStyle name="Entrée 3 2 6 4 2 6" xfId="48478"/>
    <cellStyle name="Entrée 3 2 6 4 3" xfId="6308"/>
    <cellStyle name="Entrée 3 2 6 4 3 2" xfId="12535"/>
    <cellStyle name="Entrée 3 2 6 4 3 3" xfId="17302"/>
    <cellStyle name="Entrée 3 2 6 4 3 4" xfId="35830"/>
    <cellStyle name="Entrée 3 2 6 4 3 5" xfId="42566"/>
    <cellStyle name="Entrée 3 2 6 4 3 6" xfId="48479"/>
    <cellStyle name="Entrée 3 2 6 4 4" xfId="8229"/>
    <cellStyle name="Entrée 3 2 6 4 5" xfId="16493"/>
    <cellStyle name="Entrée 3 2 6 4 6" xfId="24247"/>
    <cellStyle name="Entrée 3 2 6 4 7" xfId="26705"/>
    <cellStyle name="Entrée 3 2 6 4 8" xfId="29578"/>
    <cellStyle name="Entrée 3 2 6 4 9" xfId="31519"/>
    <cellStyle name="Entrée 3 2 6 5" xfId="2296"/>
    <cellStyle name="Entrée 3 2 6 5 10" xfId="31846"/>
    <cellStyle name="Entrée 3 2 6 5 11" xfId="38587"/>
    <cellStyle name="Entrée 3 2 6 5 12" xfId="45592"/>
    <cellStyle name="Entrée 3 2 6 5 13" xfId="48480"/>
    <cellStyle name="Entrée 3 2 6 5 14" xfId="54474"/>
    <cellStyle name="Entrée 3 2 6 5 15" xfId="57089"/>
    <cellStyle name="Entrée 3 2 6 5 2" xfId="4506"/>
    <cellStyle name="Entrée 3 2 6 5 2 2" xfId="10745"/>
    <cellStyle name="Entrée 3 2 6 5 2 3" xfId="18279"/>
    <cellStyle name="Entrée 3 2 6 5 2 4" xfId="34035"/>
    <cellStyle name="Entrée 3 2 6 5 2 5" xfId="40776"/>
    <cellStyle name="Entrée 3 2 6 5 2 6" xfId="48481"/>
    <cellStyle name="Entrée 3 2 6 5 3" xfId="6635"/>
    <cellStyle name="Entrée 3 2 6 5 3 2" xfId="12862"/>
    <cellStyle name="Entrée 3 2 6 5 3 3" xfId="20326"/>
    <cellStyle name="Entrée 3 2 6 5 3 4" xfId="36157"/>
    <cellStyle name="Entrée 3 2 6 5 3 5" xfId="42893"/>
    <cellStyle name="Entrée 3 2 6 5 3 6" xfId="48482"/>
    <cellStyle name="Entrée 3 2 6 5 4" xfId="8556"/>
    <cellStyle name="Entrée 3 2 6 5 5" xfId="14668"/>
    <cellStyle name="Entrée 3 2 6 5 6" xfId="16820"/>
    <cellStyle name="Entrée 3 2 6 5 7" xfId="24574"/>
    <cellStyle name="Entrée 3 2 6 5 8" xfId="27032"/>
    <cellStyle name="Entrée 3 2 6 5 9" xfId="29905"/>
    <cellStyle name="Entrée 3 2 6 6" xfId="3161"/>
    <cellStyle name="Entrée 3 2 6 6 10" xfId="39449"/>
    <cellStyle name="Entrée 3 2 6 6 11" xfId="44265"/>
    <cellStyle name="Entrée 3 2 6 6 12" xfId="48483"/>
    <cellStyle name="Entrée 3 2 6 6 13" xfId="53147"/>
    <cellStyle name="Entrée 3 2 6 6 14" xfId="55759"/>
    <cellStyle name="Entrée 3 2 6 6 2" xfId="5305"/>
    <cellStyle name="Entrée 3 2 6 6 2 2" xfId="11535"/>
    <cellStyle name="Entrée 3 2 6 6 2 3" xfId="18151"/>
    <cellStyle name="Entrée 3 2 6 6 2 4" xfId="34827"/>
    <cellStyle name="Entrée 3 2 6 6 2 5" xfId="41566"/>
    <cellStyle name="Entrée 3 2 6 6 2 6" xfId="48484"/>
    <cellStyle name="Entrée 3 2 6 6 3" xfId="9418"/>
    <cellStyle name="Entrée 3 2 6 6 4" xfId="13631"/>
    <cellStyle name="Entrée 3 2 6 6 5" xfId="15493"/>
    <cellStyle name="Entrée 3 2 6 6 6" xfId="23247"/>
    <cellStyle name="Entrée 3 2 6 6 7" xfId="25705"/>
    <cellStyle name="Entrée 3 2 6 6 8" xfId="28578"/>
    <cellStyle name="Entrée 3 2 6 6 9" xfId="32708"/>
    <cellStyle name="Entrée 3 2 6 7" xfId="2816"/>
    <cellStyle name="Entrée 3 2 6 7 2" xfId="9073"/>
    <cellStyle name="Entrée 3 2 6 7 3" xfId="17627"/>
    <cellStyle name="Entrée 3 2 6 7 4" xfId="32363"/>
    <cellStyle name="Entrée 3 2 6 7 5" xfId="39104"/>
    <cellStyle name="Entrée 3 2 6 7 6" xfId="48485"/>
    <cellStyle name="Entrée 3 2 6 8" xfId="5081"/>
    <cellStyle name="Entrée 3 2 6 8 2" xfId="11320"/>
    <cellStyle name="Entrée 3 2 6 8 3" xfId="18000"/>
    <cellStyle name="Entrée 3 2 6 8 4" xfId="34610"/>
    <cellStyle name="Entrée 3 2 6 8 5" xfId="41351"/>
    <cellStyle name="Entrée 3 2 6 8 6" xfId="48486"/>
    <cellStyle name="Entrée 3 2 6 9" xfId="7229"/>
    <cellStyle name="Entrée 3 2 7" xfId="909"/>
    <cellStyle name="Entrée 3 2 7 10" xfId="15279"/>
    <cellStyle name="Entrée 3 2 7 11" xfId="23081"/>
    <cellStyle name="Entrée 3 2 7 12" xfId="25467"/>
    <cellStyle name="Entrée 3 2 7 13" xfId="28364"/>
    <cellStyle name="Entrée 3 2 7 14" xfId="30589"/>
    <cellStyle name="Entrée 3 2 7 15" xfId="37367"/>
    <cellStyle name="Entrée 3 2 7 16" xfId="44051"/>
    <cellStyle name="Entrée 3 2 7 17" xfId="48487"/>
    <cellStyle name="Entrée 3 2 7 18" xfId="52933"/>
    <cellStyle name="Entrée 3 2 7 19" xfId="55543"/>
    <cellStyle name="Entrée 3 2 7 2" xfId="1245"/>
    <cellStyle name="Entrée 3 2 7 2 10" xfId="30839"/>
    <cellStyle name="Entrée 3 2 7 2 11" xfId="37609"/>
    <cellStyle name="Entrée 3 2 7 2 12" xfId="44614"/>
    <cellStyle name="Entrée 3 2 7 2 13" xfId="48488"/>
    <cellStyle name="Entrée 3 2 7 2 14" xfId="53496"/>
    <cellStyle name="Entrée 3 2 7 2 15" xfId="56111"/>
    <cellStyle name="Entrée 3 2 7 2 2" xfId="3510"/>
    <cellStyle name="Entrée 3 2 7 2 2 2" xfId="9767"/>
    <cellStyle name="Entrée 3 2 7 2 2 3" xfId="19994"/>
    <cellStyle name="Entrée 3 2 7 2 2 4" xfId="33057"/>
    <cellStyle name="Entrée 3 2 7 2 2 5" xfId="39798"/>
    <cellStyle name="Entrée 3 2 7 2 2 6" xfId="48489"/>
    <cellStyle name="Entrée 3 2 7 2 3" xfId="5657"/>
    <cellStyle name="Entrée 3 2 7 2 3 2" xfId="11884"/>
    <cellStyle name="Entrée 3 2 7 2 3 3" xfId="18258"/>
    <cellStyle name="Entrée 3 2 7 2 3 4" xfId="35179"/>
    <cellStyle name="Entrée 3 2 7 2 3 5" xfId="41915"/>
    <cellStyle name="Entrée 3 2 7 2 3 6" xfId="48490"/>
    <cellStyle name="Entrée 3 2 7 2 4" xfId="7578"/>
    <cellStyle name="Entrée 3 2 7 2 5" xfId="13980"/>
    <cellStyle name="Entrée 3 2 7 2 6" xfId="15842"/>
    <cellStyle name="Entrée 3 2 7 2 7" xfId="23596"/>
    <cellStyle name="Entrée 3 2 7 2 8" xfId="26054"/>
    <cellStyle name="Entrée 3 2 7 2 9" xfId="28927"/>
    <cellStyle name="Entrée 3 2 7 3" xfId="1688"/>
    <cellStyle name="Entrée 3 2 7 3 10" xfId="31242"/>
    <cellStyle name="Entrée 3 2 7 3 11" xfId="37983"/>
    <cellStyle name="Entrée 3 2 7 3 12" xfId="44988"/>
    <cellStyle name="Entrée 3 2 7 3 13" xfId="48491"/>
    <cellStyle name="Entrée 3 2 7 3 14" xfId="53870"/>
    <cellStyle name="Entrée 3 2 7 3 15" xfId="56485"/>
    <cellStyle name="Entrée 3 2 7 3 2" xfId="3902"/>
    <cellStyle name="Entrée 3 2 7 3 2 2" xfId="10141"/>
    <cellStyle name="Entrée 3 2 7 3 2 3" xfId="18558"/>
    <cellStyle name="Entrée 3 2 7 3 2 4" xfId="33431"/>
    <cellStyle name="Entrée 3 2 7 3 2 5" xfId="40172"/>
    <cellStyle name="Entrée 3 2 7 3 2 6" xfId="48492"/>
    <cellStyle name="Entrée 3 2 7 3 3" xfId="6031"/>
    <cellStyle name="Entrée 3 2 7 3 3 2" xfId="12258"/>
    <cellStyle name="Entrée 3 2 7 3 3 3" xfId="17691"/>
    <cellStyle name="Entrée 3 2 7 3 3 4" xfId="35553"/>
    <cellStyle name="Entrée 3 2 7 3 3 5" xfId="42289"/>
    <cellStyle name="Entrée 3 2 7 3 3 6" xfId="48493"/>
    <cellStyle name="Entrée 3 2 7 3 4" xfId="7952"/>
    <cellStyle name="Entrée 3 2 7 3 5" xfId="14354"/>
    <cellStyle name="Entrée 3 2 7 3 6" xfId="16216"/>
    <cellStyle name="Entrée 3 2 7 3 7" xfId="23970"/>
    <cellStyle name="Entrée 3 2 7 3 8" xfId="26428"/>
    <cellStyle name="Entrée 3 2 7 3 9" xfId="29301"/>
    <cellStyle name="Entrée 3 2 7 4" xfId="1968"/>
    <cellStyle name="Entrée 3 2 7 4 10" xfId="38261"/>
    <cellStyle name="Entrée 3 2 7 4 11" xfId="45266"/>
    <cellStyle name="Entrée 3 2 7 4 12" xfId="48494"/>
    <cellStyle name="Entrée 3 2 7 4 13" xfId="54148"/>
    <cellStyle name="Entrée 3 2 7 4 14" xfId="56763"/>
    <cellStyle name="Entrée 3 2 7 4 2" xfId="4180"/>
    <cellStyle name="Entrée 3 2 7 4 2 2" xfId="10419"/>
    <cellStyle name="Entrée 3 2 7 4 2 3" xfId="17578"/>
    <cellStyle name="Entrée 3 2 7 4 2 4" xfId="33709"/>
    <cellStyle name="Entrée 3 2 7 4 2 5" xfId="40450"/>
    <cellStyle name="Entrée 3 2 7 4 2 6" xfId="48495"/>
    <cellStyle name="Entrée 3 2 7 4 3" xfId="6309"/>
    <cellStyle name="Entrée 3 2 7 4 3 2" xfId="12536"/>
    <cellStyle name="Entrée 3 2 7 4 3 3" xfId="17827"/>
    <cellStyle name="Entrée 3 2 7 4 3 4" xfId="35831"/>
    <cellStyle name="Entrée 3 2 7 4 3 5" xfId="42567"/>
    <cellStyle name="Entrée 3 2 7 4 3 6" xfId="48496"/>
    <cellStyle name="Entrée 3 2 7 4 4" xfId="8230"/>
    <cellStyle name="Entrée 3 2 7 4 5" xfId="16494"/>
    <cellStyle name="Entrée 3 2 7 4 6" xfId="24248"/>
    <cellStyle name="Entrée 3 2 7 4 7" xfId="26706"/>
    <cellStyle name="Entrée 3 2 7 4 8" xfId="29579"/>
    <cellStyle name="Entrée 3 2 7 4 9" xfId="31520"/>
    <cellStyle name="Entrée 3 2 7 5" xfId="2203"/>
    <cellStyle name="Entrée 3 2 7 5 10" xfId="31753"/>
    <cellStyle name="Entrée 3 2 7 5 11" xfId="38494"/>
    <cellStyle name="Entrée 3 2 7 5 12" xfId="45499"/>
    <cellStyle name="Entrée 3 2 7 5 13" xfId="48497"/>
    <cellStyle name="Entrée 3 2 7 5 14" xfId="54381"/>
    <cellStyle name="Entrée 3 2 7 5 15" xfId="56996"/>
    <cellStyle name="Entrée 3 2 7 5 2" xfId="4413"/>
    <cellStyle name="Entrée 3 2 7 5 2 2" xfId="10652"/>
    <cellStyle name="Entrée 3 2 7 5 2 3" xfId="19971"/>
    <cellStyle name="Entrée 3 2 7 5 2 4" xfId="33942"/>
    <cellStyle name="Entrée 3 2 7 5 2 5" xfId="40683"/>
    <cellStyle name="Entrée 3 2 7 5 2 6" xfId="48498"/>
    <cellStyle name="Entrée 3 2 7 5 3" xfId="6542"/>
    <cellStyle name="Entrée 3 2 7 5 3 2" xfId="12769"/>
    <cellStyle name="Entrée 3 2 7 5 3 3" xfId="17320"/>
    <cellStyle name="Entrée 3 2 7 5 3 4" xfId="36064"/>
    <cellStyle name="Entrée 3 2 7 5 3 5" xfId="42800"/>
    <cellStyle name="Entrée 3 2 7 5 3 6" xfId="48499"/>
    <cellStyle name="Entrée 3 2 7 5 4" xfId="8463"/>
    <cellStyle name="Entrée 3 2 7 5 5" xfId="14575"/>
    <cellStyle name="Entrée 3 2 7 5 6" xfId="16727"/>
    <cellStyle name="Entrée 3 2 7 5 7" xfId="24481"/>
    <cellStyle name="Entrée 3 2 7 5 8" xfId="26939"/>
    <cellStyle name="Entrée 3 2 7 5 9" xfId="29812"/>
    <cellStyle name="Entrée 3 2 7 6" xfId="3268"/>
    <cellStyle name="Entrée 3 2 7 6 10" xfId="39556"/>
    <cellStyle name="Entrée 3 2 7 6 11" xfId="44372"/>
    <cellStyle name="Entrée 3 2 7 6 12" xfId="48500"/>
    <cellStyle name="Entrée 3 2 7 6 13" xfId="53254"/>
    <cellStyle name="Entrée 3 2 7 6 14" xfId="55866"/>
    <cellStyle name="Entrée 3 2 7 6 2" xfId="5412"/>
    <cellStyle name="Entrée 3 2 7 6 2 2" xfId="11642"/>
    <cellStyle name="Entrée 3 2 7 6 2 3" xfId="18910"/>
    <cellStyle name="Entrée 3 2 7 6 2 4" xfId="34934"/>
    <cellStyle name="Entrée 3 2 7 6 2 5" xfId="41673"/>
    <cellStyle name="Entrée 3 2 7 6 2 6" xfId="48501"/>
    <cellStyle name="Entrée 3 2 7 6 3" xfId="9525"/>
    <cellStyle name="Entrée 3 2 7 6 4" xfId="13738"/>
    <cellStyle name="Entrée 3 2 7 6 5" xfId="15600"/>
    <cellStyle name="Entrée 3 2 7 6 6" xfId="23354"/>
    <cellStyle name="Entrée 3 2 7 6 7" xfId="25812"/>
    <cellStyle name="Entrée 3 2 7 6 8" xfId="28685"/>
    <cellStyle name="Entrée 3 2 7 6 9" xfId="32815"/>
    <cellStyle name="Entrée 3 2 7 7" xfId="2923"/>
    <cellStyle name="Entrée 3 2 7 7 2" xfId="9180"/>
    <cellStyle name="Entrée 3 2 7 7 3" xfId="19517"/>
    <cellStyle name="Entrée 3 2 7 7 4" xfId="32470"/>
    <cellStyle name="Entrée 3 2 7 7 5" xfId="39211"/>
    <cellStyle name="Entrée 3 2 7 7 6" xfId="48502"/>
    <cellStyle name="Entrée 3 2 7 8" xfId="5082"/>
    <cellStyle name="Entrée 3 2 7 8 2" xfId="11321"/>
    <cellStyle name="Entrée 3 2 7 8 3" xfId="19669"/>
    <cellStyle name="Entrée 3 2 7 8 4" xfId="34611"/>
    <cellStyle name="Entrée 3 2 7 8 5" xfId="41352"/>
    <cellStyle name="Entrée 3 2 7 8 6" xfId="48503"/>
    <cellStyle name="Entrée 3 2 7 9" xfId="7336"/>
    <cellStyle name="Entrée 3 2 8" xfId="797"/>
    <cellStyle name="Entrée 3 2 8 10" xfId="15280"/>
    <cellStyle name="Entrée 3 2 8 11" xfId="22969"/>
    <cellStyle name="Entrée 3 2 8 12" xfId="25355"/>
    <cellStyle name="Entrée 3 2 8 13" xfId="28365"/>
    <cellStyle name="Entrée 3 2 8 14" xfId="30477"/>
    <cellStyle name="Entrée 3 2 8 15" xfId="37255"/>
    <cellStyle name="Entrée 3 2 8 16" xfId="44052"/>
    <cellStyle name="Entrée 3 2 8 17" xfId="48504"/>
    <cellStyle name="Entrée 3 2 8 18" xfId="52934"/>
    <cellStyle name="Entrée 3 2 8 19" xfId="55544"/>
    <cellStyle name="Entrée 3 2 8 2" xfId="1246"/>
    <cellStyle name="Entrée 3 2 8 2 10" xfId="30840"/>
    <cellStyle name="Entrée 3 2 8 2 11" xfId="37610"/>
    <cellStyle name="Entrée 3 2 8 2 12" xfId="44615"/>
    <cellStyle name="Entrée 3 2 8 2 13" xfId="48505"/>
    <cellStyle name="Entrée 3 2 8 2 14" xfId="53497"/>
    <cellStyle name="Entrée 3 2 8 2 15" xfId="56112"/>
    <cellStyle name="Entrée 3 2 8 2 2" xfId="3511"/>
    <cellStyle name="Entrée 3 2 8 2 2 2" xfId="9768"/>
    <cellStyle name="Entrée 3 2 8 2 2 3" xfId="19137"/>
    <cellStyle name="Entrée 3 2 8 2 2 4" xfId="33058"/>
    <cellStyle name="Entrée 3 2 8 2 2 5" xfId="39799"/>
    <cellStyle name="Entrée 3 2 8 2 2 6" xfId="48506"/>
    <cellStyle name="Entrée 3 2 8 2 3" xfId="5658"/>
    <cellStyle name="Entrée 3 2 8 2 3 2" xfId="11885"/>
    <cellStyle name="Entrée 3 2 8 2 3 3" xfId="19929"/>
    <cellStyle name="Entrée 3 2 8 2 3 4" xfId="35180"/>
    <cellStyle name="Entrée 3 2 8 2 3 5" xfId="41916"/>
    <cellStyle name="Entrée 3 2 8 2 3 6" xfId="48507"/>
    <cellStyle name="Entrée 3 2 8 2 4" xfId="7579"/>
    <cellStyle name="Entrée 3 2 8 2 5" xfId="13981"/>
    <cellStyle name="Entrée 3 2 8 2 6" xfId="15843"/>
    <cellStyle name="Entrée 3 2 8 2 7" xfId="23597"/>
    <cellStyle name="Entrée 3 2 8 2 8" xfId="26055"/>
    <cellStyle name="Entrée 3 2 8 2 9" xfId="28928"/>
    <cellStyle name="Entrée 3 2 8 3" xfId="1576"/>
    <cellStyle name="Entrée 3 2 8 3 10" xfId="31130"/>
    <cellStyle name="Entrée 3 2 8 3 11" xfId="37871"/>
    <cellStyle name="Entrée 3 2 8 3 12" xfId="44876"/>
    <cellStyle name="Entrée 3 2 8 3 13" xfId="48508"/>
    <cellStyle name="Entrée 3 2 8 3 14" xfId="53758"/>
    <cellStyle name="Entrée 3 2 8 3 15" xfId="56373"/>
    <cellStyle name="Entrée 3 2 8 3 2" xfId="3790"/>
    <cellStyle name="Entrée 3 2 8 3 2 2" xfId="10029"/>
    <cellStyle name="Entrée 3 2 8 3 2 3" xfId="20159"/>
    <cellStyle name="Entrée 3 2 8 3 2 4" xfId="33319"/>
    <cellStyle name="Entrée 3 2 8 3 2 5" xfId="40060"/>
    <cellStyle name="Entrée 3 2 8 3 2 6" xfId="48509"/>
    <cellStyle name="Entrée 3 2 8 3 3" xfId="5919"/>
    <cellStyle name="Entrée 3 2 8 3 3 2" xfId="12146"/>
    <cellStyle name="Entrée 3 2 8 3 3 3" xfId="20169"/>
    <cellStyle name="Entrée 3 2 8 3 3 4" xfId="35441"/>
    <cellStyle name="Entrée 3 2 8 3 3 5" xfId="42177"/>
    <cellStyle name="Entrée 3 2 8 3 3 6" xfId="48510"/>
    <cellStyle name="Entrée 3 2 8 3 4" xfId="7840"/>
    <cellStyle name="Entrée 3 2 8 3 5" xfId="14242"/>
    <cellStyle name="Entrée 3 2 8 3 6" xfId="16104"/>
    <cellStyle name="Entrée 3 2 8 3 7" xfId="23858"/>
    <cellStyle name="Entrée 3 2 8 3 8" xfId="26316"/>
    <cellStyle name="Entrée 3 2 8 3 9" xfId="29189"/>
    <cellStyle name="Entrée 3 2 8 4" xfId="1969"/>
    <cellStyle name="Entrée 3 2 8 4 10" xfId="38262"/>
    <cellStyle name="Entrée 3 2 8 4 11" xfId="45267"/>
    <cellStyle name="Entrée 3 2 8 4 12" xfId="48511"/>
    <cellStyle name="Entrée 3 2 8 4 13" xfId="54149"/>
    <cellStyle name="Entrée 3 2 8 4 14" xfId="56764"/>
    <cellStyle name="Entrée 3 2 8 4 2" xfId="4181"/>
    <cellStyle name="Entrée 3 2 8 4 2 2" xfId="10420"/>
    <cellStyle name="Entrée 3 2 8 4 2 3" xfId="17577"/>
    <cellStyle name="Entrée 3 2 8 4 2 4" xfId="33710"/>
    <cellStyle name="Entrée 3 2 8 4 2 5" xfId="40451"/>
    <cellStyle name="Entrée 3 2 8 4 2 6" xfId="48512"/>
    <cellStyle name="Entrée 3 2 8 4 3" xfId="6310"/>
    <cellStyle name="Entrée 3 2 8 4 3 2" xfId="12537"/>
    <cellStyle name="Entrée 3 2 8 4 3 3" xfId="17446"/>
    <cellStyle name="Entrée 3 2 8 4 3 4" xfId="35832"/>
    <cellStyle name="Entrée 3 2 8 4 3 5" xfId="42568"/>
    <cellStyle name="Entrée 3 2 8 4 3 6" xfId="48513"/>
    <cellStyle name="Entrée 3 2 8 4 4" xfId="8231"/>
    <cellStyle name="Entrée 3 2 8 4 5" xfId="16495"/>
    <cellStyle name="Entrée 3 2 8 4 6" xfId="24249"/>
    <cellStyle name="Entrée 3 2 8 4 7" xfId="26707"/>
    <cellStyle name="Entrée 3 2 8 4 8" xfId="29580"/>
    <cellStyle name="Entrée 3 2 8 4 9" xfId="31521"/>
    <cellStyle name="Entrée 3 2 8 5" xfId="2301"/>
    <cellStyle name="Entrée 3 2 8 5 10" xfId="31851"/>
    <cellStyle name="Entrée 3 2 8 5 11" xfId="38592"/>
    <cellStyle name="Entrée 3 2 8 5 12" xfId="45597"/>
    <cellStyle name="Entrée 3 2 8 5 13" xfId="48514"/>
    <cellStyle name="Entrée 3 2 8 5 14" xfId="54479"/>
    <cellStyle name="Entrée 3 2 8 5 15" xfId="57094"/>
    <cellStyle name="Entrée 3 2 8 5 2" xfId="4511"/>
    <cellStyle name="Entrée 3 2 8 5 2 2" xfId="10750"/>
    <cellStyle name="Entrée 3 2 8 5 2 3" xfId="18932"/>
    <cellStyle name="Entrée 3 2 8 5 2 4" xfId="34040"/>
    <cellStyle name="Entrée 3 2 8 5 2 5" xfId="40781"/>
    <cellStyle name="Entrée 3 2 8 5 2 6" xfId="48515"/>
    <cellStyle name="Entrée 3 2 8 5 3" xfId="6640"/>
    <cellStyle name="Entrée 3 2 8 5 3 2" xfId="12867"/>
    <cellStyle name="Entrée 3 2 8 5 3 3" xfId="20331"/>
    <cellStyle name="Entrée 3 2 8 5 3 4" xfId="36162"/>
    <cellStyle name="Entrée 3 2 8 5 3 5" xfId="42898"/>
    <cellStyle name="Entrée 3 2 8 5 3 6" xfId="48516"/>
    <cellStyle name="Entrée 3 2 8 5 4" xfId="8561"/>
    <cellStyle name="Entrée 3 2 8 5 5" xfId="14673"/>
    <cellStyle name="Entrée 3 2 8 5 6" xfId="16825"/>
    <cellStyle name="Entrée 3 2 8 5 7" xfId="24579"/>
    <cellStyle name="Entrée 3 2 8 5 8" xfId="27037"/>
    <cellStyle name="Entrée 3 2 8 5 9" xfId="29910"/>
    <cellStyle name="Entrée 3 2 8 6" xfId="3156"/>
    <cellStyle name="Entrée 3 2 8 6 10" xfId="39444"/>
    <cellStyle name="Entrée 3 2 8 6 11" xfId="44260"/>
    <cellStyle name="Entrée 3 2 8 6 12" xfId="48517"/>
    <cellStyle name="Entrée 3 2 8 6 13" xfId="53142"/>
    <cellStyle name="Entrée 3 2 8 6 14" xfId="55754"/>
    <cellStyle name="Entrée 3 2 8 6 2" xfId="5300"/>
    <cellStyle name="Entrée 3 2 8 6 2 2" xfId="11530"/>
    <cellStyle name="Entrée 3 2 8 6 2 3" xfId="20008"/>
    <cellStyle name="Entrée 3 2 8 6 2 4" xfId="34822"/>
    <cellStyle name="Entrée 3 2 8 6 2 5" xfId="41561"/>
    <cellStyle name="Entrée 3 2 8 6 2 6" xfId="48518"/>
    <cellStyle name="Entrée 3 2 8 6 3" xfId="9413"/>
    <cellStyle name="Entrée 3 2 8 6 4" xfId="13626"/>
    <cellStyle name="Entrée 3 2 8 6 5" xfId="15488"/>
    <cellStyle name="Entrée 3 2 8 6 6" xfId="23242"/>
    <cellStyle name="Entrée 3 2 8 6 7" xfId="25700"/>
    <cellStyle name="Entrée 3 2 8 6 8" xfId="28573"/>
    <cellStyle name="Entrée 3 2 8 6 9" xfId="32703"/>
    <cellStyle name="Entrée 3 2 8 7" xfId="2811"/>
    <cellStyle name="Entrée 3 2 8 7 2" xfId="9068"/>
    <cellStyle name="Entrée 3 2 8 7 3" xfId="17632"/>
    <cellStyle name="Entrée 3 2 8 7 4" xfId="32358"/>
    <cellStyle name="Entrée 3 2 8 7 5" xfId="39099"/>
    <cellStyle name="Entrée 3 2 8 7 6" xfId="48519"/>
    <cellStyle name="Entrée 3 2 8 8" xfId="5083"/>
    <cellStyle name="Entrée 3 2 8 8 2" xfId="11322"/>
    <cellStyle name="Entrée 3 2 8 8 3" xfId="18814"/>
    <cellStyle name="Entrée 3 2 8 8 4" xfId="34612"/>
    <cellStyle name="Entrée 3 2 8 8 5" xfId="41353"/>
    <cellStyle name="Entrée 3 2 8 8 6" xfId="48520"/>
    <cellStyle name="Entrée 3 2 8 9" xfId="7224"/>
    <cellStyle name="Entrée 3 2 9" xfId="1040"/>
    <cellStyle name="Entrée 3 2 9 10" xfId="30702"/>
    <cellStyle name="Entrée 3 2 9 11" xfId="37472"/>
    <cellStyle name="Entrée 3 2 9 12" xfId="44477"/>
    <cellStyle name="Entrée 3 2 9 13" xfId="48521"/>
    <cellStyle name="Entrée 3 2 9 14" xfId="53359"/>
    <cellStyle name="Entrée 3 2 9 15" xfId="55974"/>
    <cellStyle name="Entrée 3 2 9 2" xfId="3373"/>
    <cellStyle name="Entrée 3 2 9 2 2" xfId="9630"/>
    <cellStyle name="Entrée 3 2 9 2 3" xfId="18230"/>
    <cellStyle name="Entrée 3 2 9 2 4" xfId="32920"/>
    <cellStyle name="Entrée 3 2 9 2 5" xfId="39661"/>
    <cellStyle name="Entrée 3 2 9 2 6" xfId="48522"/>
    <cellStyle name="Entrée 3 2 9 3" xfId="5520"/>
    <cellStyle name="Entrée 3 2 9 3 2" xfId="11747"/>
    <cellStyle name="Entrée 3 2 9 3 3" xfId="19443"/>
    <cellStyle name="Entrée 3 2 9 3 4" xfId="35042"/>
    <cellStyle name="Entrée 3 2 9 3 5" xfId="41778"/>
    <cellStyle name="Entrée 3 2 9 3 6" xfId="48523"/>
    <cellStyle name="Entrée 3 2 9 4" xfId="7441"/>
    <cellStyle name="Entrée 3 2 9 5" xfId="13843"/>
    <cellStyle name="Entrée 3 2 9 6" xfId="15705"/>
    <cellStyle name="Entrée 3 2 9 7" xfId="23459"/>
    <cellStyle name="Entrée 3 2 9 8" xfId="25917"/>
    <cellStyle name="Entrée 3 2 9 9" xfId="28790"/>
    <cellStyle name="Entrée 3 20" xfId="2620"/>
    <cellStyle name="Entrée 3 20 10" xfId="32169"/>
    <cellStyle name="Entrée 3 20 11" xfId="38910"/>
    <cellStyle name="Entrée 3 20 12" xfId="45915"/>
    <cellStyle name="Entrée 3 20 13" xfId="48524"/>
    <cellStyle name="Entrée 3 20 14" xfId="54797"/>
    <cellStyle name="Entrée 3 20 15" xfId="57412"/>
    <cellStyle name="Entrée 3 20 2" xfId="4817"/>
    <cellStyle name="Entrée 3 20 2 2" xfId="11056"/>
    <cellStyle name="Entrée 3 20 2 3" xfId="19676"/>
    <cellStyle name="Entrée 3 20 2 4" xfId="34346"/>
    <cellStyle name="Entrée 3 20 2 5" xfId="41087"/>
    <cellStyle name="Entrée 3 20 2 6" xfId="48525"/>
    <cellStyle name="Entrée 3 20 3" xfId="6958"/>
    <cellStyle name="Entrée 3 20 3 2" xfId="13185"/>
    <cellStyle name="Entrée 3 20 3 3" xfId="20531"/>
    <cellStyle name="Entrée 3 20 3 4" xfId="36480"/>
    <cellStyle name="Entrée 3 20 3 5" xfId="43216"/>
    <cellStyle name="Entrée 3 20 3 6" xfId="48526"/>
    <cellStyle name="Entrée 3 20 4" xfId="8879"/>
    <cellStyle name="Entrée 3 20 5" xfId="14991"/>
    <cellStyle name="Entrée 3 20 6" xfId="17143"/>
    <cellStyle name="Entrée 3 20 7" xfId="24897"/>
    <cellStyle name="Entrée 3 20 8" xfId="27355"/>
    <cellStyle name="Entrée 3 20 9" xfId="30228"/>
    <cellStyle name="Entrée 3 21" xfId="2481"/>
    <cellStyle name="Entrée 3 21 10" xfId="32030"/>
    <cellStyle name="Entrée 3 21 11" xfId="38771"/>
    <cellStyle name="Entrée 3 21 12" xfId="45776"/>
    <cellStyle name="Entrée 3 21 13" xfId="48527"/>
    <cellStyle name="Entrée 3 21 14" xfId="54658"/>
    <cellStyle name="Entrée 3 21 15" xfId="57273"/>
    <cellStyle name="Entrée 3 21 2" xfId="4690"/>
    <cellStyle name="Entrée 3 21 2 2" xfId="10929"/>
    <cellStyle name="Entrée 3 21 2 3" xfId="18826"/>
    <cellStyle name="Entrée 3 21 2 4" xfId="34219"/>
    <cellStyle name="Entrée 3 21 2 5" xfId="40960"/>
    <cellStyle name="Entrée 3 21 2 6" xfId="48528"/>
    <cellStyle name="Entrée 3 21 3" xfId="6819"/>
    <cellStyle name="Entrée 3 21 3 2" xfId="13046"/>
    <cellStyle name="Entrée 3 21 3 3" xfId="20432"/>
    <cellStyle name="Entrée 3 21 3 4" xfId="36341"/>
    <cellStyle name="Entrée 3 21 3 5" xfId="43077"/>
    <cellStyle name="Entrée 3 21 3 6" xfId="48529"/>
    <cellStyle name="Entrée 3 21 4" xfId="8740"/>
    <cellStyle name="Entrée 3 21 5" xfId="14852"/>
    <cellStyle name="Entrée 3 21 6" xfId="17004"/>
    <cellStyle name="Entrée 3 21 7" xfId="24758"/>
    <cellStyle name="Entrée 3 21 8" xfId="27216"/>
    <cellStyle name="Entrée 3 21 9" xfId="30089"/>
    <cellStyle name="Entrée 3 22" xfId="2743"/>
    <cellStyle name="Entrée 3 22 10" xfId="39031"/>
    <cellStyle name="Entrée 3 22 11" xfId="46036"/>
    <cellStyle name="Entrée 3 22 12" xfId="48530"/>
    <cellStyle name="Entrée 3 22 13" xfId="54918"/>
    <cellStyle name="Entrée 3 22 14" xfId="57533"/>
    <cellStyle name="Entrée 3 22 2" xfId="7079"/>
    <cellStyle name="Entrée 3 22 2 2" xfId="13306"/>
    <cellStyle name="Entrée 3 22 2 3" xfId="20632"/>
    <cellStyle name="Entrée 3 22 2 4" xfId="36601"/>
    <cellStyle name="Entrée 3 22 2 5" xfId="43337"/>
    <cellStyle name="Entrée 3 22 2 6" xfId="48531"/>
    <cellStyle name="Entrée 3 22 3" xfId="9000"/>
    <cellStyle name="Entrée 3 22 4" xfId="15112"/>
    <cellStyle name="Entrée 3 22 5" xfId="17264"/>
    <cellStyle name="Entrée 3 22 6" xfId="25018"/>
    <cellStyle name="Entrée 3 22 7" xfId="27476"/>
    <cellStyle name="Entrée 3 22 8" xfId="30349"/>
    <cellStyle name="Entrée 3 22 9" xfId="32290"/>
    <cellStyle name="Entrée 3 23" xfId="4944"/>
    <cellStyle name="Entrée 3 23 2" xfId="11183"/>
    <cellStyle name="Entrée 3 23 3" xfId="19332"/>
    <cellStyle name="Entrée 3 23 4" xfId="34473"/>
    <cellStyle name="Entrée 3 23 5" xfId="41214"/>
    <cellStyle name="Entrée 3 23 6" xfId="48532"/>
    <cellStyle name="Entrée 3 24" xfId="7150"/>
    <cellStyle name="Entrée 3 25" xfId="15141"/>
    <cellStyle name="Entrée 3 26" xfId="22900"/>
    <cellStyle name="Entrée 3 27" xfId="25286"/>
    <cellStyle name="Entrée 3 28" xfId="28226"/>
    <cellStyle name="Entrée 3 29" xfId="30406"/>
    <cellStyle name="Entrée 3 3" xfId="899"/>
    <cellStyle name="Entrée 3 3 10" xfId="15281"/>
    <cellStyle name="Entrée 3 3 11" xfId="23071"/>
    <cellStyle name="Entrée 3 3 12" xfId="25457"/>
    <cellStyle name="Entrée 3 3 13" xfId="28366"/>
    <cellStyle name="Entrée 3 3 14" xfId="30579"/>
    <cellStyle name="Entrée 3 3 15" xfId="37357"/>
    <cellStyle name="Entrée 3 3 16" xfId="44053"/>
    <cellStyle name="Entrée 3 3 17" xfId="48533"/>
    <cellStyle name="Entrée 3 3 18" xfId="52935"/>
    <cellStyle name="Entrée 3 3 19" xfId="55545"/>
    <cellStyle name="Entrée 3 3 2" xfId="1247"/>
    <cellStyle name="Entrée 3 3 2 10" xfId="30841"/>
    <cellStyle name="Entrée 3 3 2 11" xfId="37611"/>
    <cellStyle name="Entrée 3 3 2 12" xfId="44616"/>
    <cellStyle name="Entrée 3 3 2 13" xfId="48534"/>
    <cellStyle name="Entrée 3 3 2 14" xfId="53498"/>
    <cellStyle name="Entrée 3 3 2 15" xfId="56113"/>
    <cellStyle name="Entrée 3 3 2 2" xfId="3512"/>
    <cellStyle name="Entrée 3 3 2 2 2" xfId="9769"/>
    <cellStyle name="Entrée 3 3 2 2 3" xfId="18203"/>
    <cellStyle name="Entrée 3 3 2 2 4" xfId="33059"/>
    <cellStyle name="Entrée 3 3 2 2 5" xfId="39800"/>
    <cellStyle name="Entrée 3 3 2 2 6" xfId="48535"/>
    <cellStyle name="Entrée 3 3 2 3" xfId="5659"/>
    <cellStyle name="Entrée 3 3 2 3 2" xfId="11886"/>
    <cellStyle name="Entrée 3 3 2 3 3" xfId="19072"/>
    <cellStyle name="Entrée 3 3 2 3 4" xfId="35181"/>
    <cellStyle name="Entrée 3 3 2 3 5" xfId="41917"/>
    <cellStyle name="Entrée 3 3 2 3 6" xfId="48536"/>
    <cellStyle name="Entrée 3 3 2 4" xfId="7580"/>
    <cellStyle name="Entrée 3 3 2 5" xfId="13982"/>
    <cellStyle name="Entrée 3 3 2 6" xfId="15844"/>
    <cellStyle name="Entrée 3 3 2 7" xfId="23598"/>
    <cellStyle name="Entrée 3 3 2 8" xfId="26056"/>
    <cellStyle name="Entrée 3 3 2 9" xfId="28929"/>
    <cellStyle name="Entrée 3 3 3" xfId="1678"/>
    <cellStyle name="Entrée 3 3 3 10" xfId="31232"/>
    <cellStyle name="Entrée 3 3 3 11" xfId="37973"/>
    <cellStyle name="Entrée 3 3 3 12" xfId="44978"/>
    <cellStyle name="Entrée 3 3 3 13" xfId="48537"/>
    <cellStyle name="Entrée 3 3 3 14" xfId="53860"/>
    <cellStyle name="Entrée 3 3 3 15" xfId="56475"/>
    <cellStyle name="Entrée 3 3 3 2" xfId="3892"/>
    <cellStyle name="Entrée 3 3 3 2 2" xfId="10131"/>
    <cellStyle name="Entrée 3 3 3 2 3" xfId="19128"/>
    <cellStyle name="Entrée 3 3 3 2 4" xfId="33421"/>
    <cellStyle name="Entrée 3 3 3 2 5" xfId="40162"/>
    <cellStyle name="Entrée 3 3 3 2 6" xfId="48538"/>
    <cellStyle name="Entrée 3 3 3 3" xfId="6021"/>
    <cellStyle name="Entrée 3 3 3 3 2" xfId="12248"/>
    <cellStyle name="Entrée 3 3 3 3 3" xfId="18270"/>
    <cellStyle name="Entrée 3 3 3 3 4" xfId="35543"/>
    <cellStyle name="Entrée 3 3 3 3 5" xfId="42279"/>
    <cellStyle name="Entrée 3 3 3 3 6" xfId="48539"/>
    <cellStyle name="Entrée 3 3 3 4" xfId="7942"/>
    <cellStyle name="Entrée 3 3 3 5" xfId="14344"/>
    <cellStyle name="Entrée 3 3 3 6" xfId="16206"/>
    <cellStyle name="Entrée 3 3 3 7" xfId="23960"/>
    <cellStyle name="Entrée 3 3 3 8" xfId="26418"/>
    <cellStyle name="Entrée 3 3 3 9" xfId="29291"/>
    <cellStyle name="Entrée 3 3 4" xfId="1970"/>
    <cellStyle name="Entrée 3 3 4 10" xfId="38263"/>
    <cellStyle name="Entrée 3 3 4 11" xfId="45268"/>
    <cellStyle name="Entrée 3 3 4 12" xfId="48540"/>
    <cellStyle name="Entrée 3 3 4 13" xfId="54150"/>
    <cellStyle name="Entrée 3 3 4 14" xfId="56765"/>
    <cellStyle name="Entrée 3 3 4 2" xfId="4182"/>
    <cellStyle name="Entrée 3 3 4 2 2" xfId="10421"/>
    <cellStyle name="Entrée 3 3 4 2 3" xfId="17576"/>
    <cellStyle name="Entrée 3 3 4 2 4" xfId="33711"/>
    <cellStyle name="Entrée 3 3 4 2 5" xfId="40452"/>
    <cellStyle name="Entrée 3 3 4 2 6" xfId="48541"/>
    <cellStyle name="Entrée 3 3 4 3" xfId="6311"/>
    <cellStyle name="Entrée 3 3 4 3 2" xfId="12538"/>
    <cellStyle name="Entrée 3 3 4 3 3" xfId="17445"/>
    <cellStyle name="Entrée 3 3 4 3 4" xfId="35833"/>
    <cellStyle name="Entrée 3 3 4 3 5" xfId="42569"/>
    <cellStyle name="Entrée 3 3 4 3 6" xfId="48542"/>
    <cellStyle name="Entrée 3 3 4 4" xfId="8232"/>
    <cellStyle name="Entrée 3 3 4 5" xfId="16496"/>
    <cellStyle name="Entrée 3 3 4 6" xfId="24250"/>
    <cellStyle name="Entrée 3 3 4 7" xfId="26708"/>
    <cellStyle name="Entrée 3 3 4 8" xfId="29581"/>
    <cellStyle name="Entrée 3 3 4 9" xfId="31522"/>
    <cellStyle name="Entrée 3 3 5" xfId="2213"/>
    <cellStyle name="Entrée 3 3 5 10" xfId="31763"/>
    <cellStyle name="Entrée 3 3 5 11" xfId="38504"/>
    <cellStyle name="Entrée 3 3 5 12" xfId="45509"/>
    <cellStyle name="Entrée 3 3 5 13" xfId="48543"/>
    <cellStyle name="Entrée 3 3 5 14" xfId="54391"/>
    <cellStyle name="Entrée 3 3 5 15" xfId="57006"/>
    <cellStyle name="Entrée 3 3 5 2" xfId="4423"/>
    <cellStyle name="Entrée 3 3 5 2 2" xfId="10662"/>
    <cellStyle name="Entrée 3 3 5 2 3" xfId="19474"/>
    <cellStyle name="Entrée 3 3 5 2 4" xfId="33952"/>
    <cellStyle name="Entrée 3 3 5 2 5" xfId="40693"/>
    <cellStyle name="Entrée 3 3 5 2 6" xfId="48544"/>
    <cellStyle name="Entrée 3 3 5 3" xfId="6552"/>
    <cellStyle name="Entrée 3 3 5 3 2" xfId="12779"/>
    <cellStyle name="Entrée 3 3 5 3 3" xfId="20274"/>
    <cellStyle name="Entrée 3 3 5 3 4" xfId="36074"/>
    <cellStyle name="Entrée 3 3 5 3 5" xfId="42810"/>
    <cellStyle name="Entrée 3 3 5 3 6" xfId="48545"/>
    <cellStyle name="Entrée 3 3 5 4" xfId="8473"/>
    <cellStyle name="Entrée 3 3 5 5" xfId="14585"/>
    <cellStyle name="Entrée 3 3 5 6" xfId="16737"/>
    <cellStyle name="Entrée 3 3 5 7" xfId="24491"/>
    <cellStyle name="Entrée 3 3 5 8" xfId="26949"/>
    <cellStyle name="Entrée 3 3 5 9" xfId="29822"/>
    <cellStyle name="Entrée 3 3 6" xfId="3258"/>
    <cellStyle name="Entrée 3 3 6 10" xfId="39546"/>
    <cellStyle name="Entrée 3 3 6 11" xfId="44362"/>
    <cellStyle name="Entrée 3 3 6 12" xfId="48546"/>
    <cellStyle name="Entrée 3 3 6 13" xfId="53244"/>
    <cellStyle name="Entrée 3 3 6 14" xfId="55856"/>
    <cellStyle name="Entrée 3 3 6 2" xfId="5402"/>
    <cellStyle name="Entrée 3 3 6 2 2" xfId="11632"/>
    <cellStyle name="Entrée 3 3 6 2 3" xfId="18484"/>
    <cellStyle name="Entrée 3 3 6 2 4" xfId="34924"/>
    <cellStyle name="Entrée 3 3 6 2 5" xfId="41663"/>
    <cellStyle name="Entrée 3 3 6 2 6" xfId="48547"/>
    <cellStyle name="Entrée 3 3 6 3" xfId="9515"/>
    <cellStyle name="Entrée 3 3 6 4" xfId="13728"/>
    <cellStyle name="Entrée 3 3 6 5" xfId="15590"/>
    <cellStyle name="Entrée 3 3 6 6" xfId="23344"/>
    <cellStyle name="Entrée 3 3 6 7" xfId="25802"/>
    <cellStyle name="Entrée 3 3 6 8" xfId="28675"/>
    <cellStyle name="Entrée 3 3 6 9" xfId="32805"/>
    <cellStyle name="Entrée 3 3 7" xfId="2913"/>
    <cellStyle name="Entrée 3 3 7 2" xfId="9170"/>
    <cellStyle name="Entrée 3 3 7 3" xfId="18213"/>
    <cellStyle name="Entrée 3 3 7 4" xfId="32460"/>
    <cellStyle name="Entrée 3 3 7 5" xfId="39201"/>
    <cellStyle name="Entrée 3 3 7 6" xfId="48548"/>
    <cellStyle name="Entrée 3 3 8" xfId="5084"/>
    <cellStyle name="Entrée 3 3 8 2" xfId="11323"/>
    <cellStyle name="Entrée 3 3 8 3" xfId="17865"/>
    <cellStyle name="Entrée 3 3 8 4" xfId="34613"/>
    <cellStyle name="Entrée 3 3 8 5" xfId="41354"/>
    <cellStyle name="Entrée 3 3 8 6" xfId="48549"/>
    <cellStyle name="Entrée 3 3 9" xfId="7326"/>
    <cellStyle name="Entrée 3 30" xfId="37186"/>
    <cellStyle name="Entrée 3 31" xfId="43913"/>
    <cellStyle name="Entrée 3 32" xfId="48334"/>
    <cellStyle name="Entrée 3 33" xfId="52795"/>
    <cellStyle name="Entrée 3 34" xfId="55405"/>
    <cellStyle name="Entrée 3 4" xfId="808"/>
    <cellStyle name="Entrée 3 4 10" xfId="15282"/>
    <cellStyle name="Entrée 3 4 11" xfId="22980"/>
    <cellStyle name="Entrée 3 4 12" xfId="25366"/>
    <cellStyle name="Entrée 3 4 13" xfId="28367"/>
    <cellStyle name="Entrée 3 4 14" xfId="30488"/>
    <cellStyle name="Entrée 3 4 15" xfId="37266"/>
    <cellStyle name="Entrée 3 4 16" xfId="44054"/>
    <cellStyle name="Entrée 3 4 17" xfId="48550"/>
    <cellStyle name="Entrée 3 4 18" xfId="52936"/>
    <cellStyle name="Entrée 3 4 19" xfId="55546"/>
    <cellStyle name="Entrée 3 4 2" xfId="1248"/>
    <cellStyle name="Entrée 3 4 2 10" xfId="30842"/>
    <cellStyle name="Entrée 3 4 2 11" xfId="37612"/>
    <cellStyle name="Entrée 3 4 2 12" xfId="44617"/>
    <cellStyle name="Entrée 3 4 2 13" xfId="48551"/>
    <cellStyle name="Entrée 3 4 2 14" xfId="53499"/>
    <cellStyle name="Entrée 3 4 2 15" xfId="56114"/>
    <cellStyle name="Entrée 3 4 2 2" xfId="3513"/>
    <cellStyle name="Entrée 3 4 2 2 2" xfId="9770"/>
    <cellStyle name="Entrée 3 4 2 2 3" xfId="19770"/>
    <cellStyle name="Entrée 3 4 2 2 4" xfId="33060"/>
    <cellStyle name="Entrée 3 4 2 2 5" xfId="39801"/>
    <cellStyle name="Entrée 3 4 2 2 6" xfId="48552"/>
    <cellStyle name="Entrée 3 4 2 3" xfId="5660"/>
    <cellStyle name="Entrée 3 4 2 3 2" xfId="11887"/>
    <cellStyle name="Entrée 3 4 2 3 3" xfId="18139"/>
    <cellStyle name="Entrée 3 4 2 3 4" xfId="35182"/>
    <cellStyle name="Entrée 3 4 2 3 5" xfId="41918"/>
    <cellStyle name="Entrée 3 4 2 3 6" xfId="48553"/>
    <cellStyle name="Entrée 3 4 2 4" xfId="7581"/>
    <cellStyle name="Entrée 3 4 2 5" xfId="13983"/>
    <cellStyle name="Entrée 3 4 2 6" xfId="15845"/>
    <cellStyle name="Entrée 3 4 2 7" xfId="23599"/>
    <cellStyle name="Entrée 3 4 2 8" xfId="26057"/>
    <cellStyle name="Entrée 3 4 2 9" xfId="28930"/>
    <cellStyle name="Entrée 3 4 3" xfId="1587"/>
    <cellStyle name="Entrée 3 4 3 10" xfId="31141"/>
    <cellStyle name="Entrée 3 4 3 11" xfId="37882"/>
    <cellStyle name="Entrée 3 4 3 12" xfId="44887"/>
    <cellStyle name="Entrée 3 4 3 13" xfId="48554"/>
    <cellStyle name="Entrée 3 4 3 14" xfId="53769"/>
    <cellStyle name="Entrée 3 4 3 15" xfId="56384"/>
    <cellStyle name="Entrée 3 4 3 2" xfId="3801"/>
    <cellStyle name="Entrée 3 4 3 2 2" xfId="10040"/>
    <cellStyle name="Entrée 3 4 3 2 3" xfId="19522"/>
    <cellStyle name="Entrée 3 4 3 2 4" xfId="33330"/>
    <cellStyle name="Entrée 3 4 3 2 5" xfId="40071"/>
    <cellStyle name="Entrée 3 4 3 2 6" xfId="48555"/>
    <cellStyle name="Entrée 3 4 3 3" xfId="5930"/>
    <cellStyle name="Entrée 3 4 3 3 2" xfId="12157"/>
    <cellStyle name="Entrée 3 4 3 3 3" xfId="19429"/>
    <cellStyle name="Entrée 3 4 3 3 4" xfId="35452"/>
    <cellStyle name="Entrée 3 4 3 3 5" xfId="42188"/>
    <cellStyle name="Entrée 3 4 3 3 6" xfId="48556"/>
    <cellStyle name="Entrée 3 4 3 4" xfId="7851"/>
    <cellStyle name="Entrée 3 4 3 5" xfId="14253"/>
    <cellStyle name="Entrée 3 4 3 6" xfId="16115"/>
    <cellStyle name="Entrée 3 4 3 7" xfId="23869"/>
    <cellStyle name="Entrée 3 4 3 8" xfId="26327"/>
    <cellStyle name="Entrée 3 4 3 9" xfId="29200"/>
    <cellStyle name="Entrée 3 4 4" xfId="1971"/>
    <cellStyle name="Entrée 3 4 4 10" xfId="38264"/>
    <cellStyle name="Entrée 3 4 4 11" xfId="45269"/>
    <cellStyle name="Entrée 3 4 4 12" xfId="48557"/>
    <cellStyle name="Entrée 3 4 4 13" xfId="54151"/>
    <cellStyle name="Entrée 3 4 4 14" xfId="56766"/>
    <cellStyle name="Entrée 3 4 4 2" xfId="4183"/>
    <cellStyle name="Entrée 3 4 4 2 2" xfId="10422"/>
    <cellStyle name="Entrée 3 4 4 2 3" xfId="17575"/>
    <cellStyle name="Entrée 3 4 4 2 4" xfId="33712"/>
    <cellStyle name="Entrée 3 4 4 2 5" xfId="40453"/>
    <cellStyle name="Entrée 3 4 4 2 6" xfId="48558"/>
    <cellStyle name="Entrée 3 4 4 3" xfId="6312"/>
    <cellStyle name="Entrée 3 4 4 3 2" xfId="12539"/>
    <cellStyle name="Entrée 3 4 4 3 3" xfId="17444"/>
    <cellStyle name="Entrée 3 4 4 3 4" xfId="35834"/>
    <cellStyle name="Entrée 3 4 4 3 5" xfId="42570"/>
    <cellStyle name="Entrée 3 4 4 3 6" xfId="48559"/>
    <cellStyle name="Entrée 3 4 4 4" xfId="8233"/>
    <cellStyle name="Entrée 3 4 4 5" xfId="16497"/>
    <cellStyle name="Entrée 3 4 4 6" xfId="24251"/>
    <cellStyle name="Entrée 3 4 4 7" xfId="26709"/>
    <cellStyle name="Entrée 3 4 4 8" xfId="29582"/>
    <cellStyle name="Entrée 3 4 4 9" xfId="31523"/>
    <cellStyle name="Entrée 3 4 5" xfId="2290"/>
    <cellStyle name="Entrée 3 4 5 10" xfId="31840"/>
    <cellStyle name="Entrée 3 4 5 11" xfId="38581"/>
    <cellStyle name="Entrée 3 4 5 12" xfId="45586"/>
    <cellStyle name="Entrée 3 4 5 13" xfId="48560"/>
    <cellStyle name="Entrée 3 4 5 14" xfId="54468"/>
    <cellStyle name="Entrée 3 4 5 15" xfId="57083"/>
    <cellStyle name="Entrée 3 4 5 2" xfId="4500"/>
    <cellStyle name="Entrée 3 4 5 2 2" xfId="10739"/>
    <cellStyle name="Entrée 3 4 5 2 3" xfId="19471"/>
    <cellStyle name="Entrée 3 4 5 2 4" xfId="34029"/>
    <cellStyle name="Entrée 3 4 5 2 5" xfId="40770"/>
    <cellStyle name="Entrée 3 4 5 2 6" xfId="48561"/>
    <cellStyle name="Entrée 3 4 5 3" xfId="6629"/>
    <cellStyle name="Entrée 3 4 5 3 2" xfId="12856"/>
    <cellStyle name="Entrée 3 4 5 3 3" xfId="20320"/>
    <cellStyle name="Entrée 3 4 5 3 4" xfId="36151"/>
    <cellStyle name="Entrée 3 4 5 3 5" xfId="42887"/>
    <cellStyle name="Entrée 3 4 5 3 6" xfId="48562"/>
    <cellStyle name="Entrée 3 4 5 4" xfId="8550"/>
    <cellStyle name="Entrée 3 4 5 5" xfId="14662"/>
    <cellStyle name="Entrée 3 4 5 6" xfId="16814"/>
    <cellStyle name="Entrée 3 4 5 7" xfId="24568"/>
    <cellStyle name="Entrée 3 4 5 8" xfId="27026"/>
    <cellStyle name="Entrée 3 4 5 9" xfId="29899"/>
    <cellStyle name="Entrée 3 4 6" xfId="3167"/>
    <cellStyle name="Entrée 3 4 6 10" xfId="39455"/>
    <cellStyle name="Entrée 3 4 6 11" xfId="44271"/>
    <cellStyle name="Entrée 3 4 6 12" xfId="48563"/>
    <cellStyle name="Entrée 3 4 6 13" xfId="53153"/>
    <cellStyle name="Entrée 3 4 6 14" xfId="55765"/>
    <cellStyle name="Entrée 3 4 6 2" xfId="5311"/>
    <cellStyle name="Entrée 3 4 6 2 2" xfId="11541"/>
    <cellStyle name="Entrée 3 4 6 2 3" xfId="17856"/>
    <cellStyle name="Entrée 3 4 6 2 4" xfId="34833"/>
    <cellStyle name="Entrée 3 4 6 2 5" xfId="41572"/>
    <cellStyle name="Entrée 3 4 6 2 6" xfId="48564"/>
    <cellStyle name="Entrée 3 4 6 3" xfId="9424"/>
    <cellStyle name="Entrée 3 4 6 4" xfId="13637"/>
    <cellStyle name="Entrée 3 4 6 5" xfId="15499"/>
    <cellStyle name="Entrée 3 4 6 6" xfId="23253"/>
    <cellStyle name="Entrée 3 4 6 7" xfId="25711"/>
    <cellStyle name="Entrée 3 4 6 8" xfId="28584"/>
    <cellStyle name="Entrée 3 4 6 9" xfId="32714"/>
    <cellStyle name="Entrée 3 4 7" xfId="2822"/>
    <cellStyle name="Entrée 3 4 7 2" xfId="9079"/>
    <cellStyle name="Entrée 3 4 7 3" xfId="19515"/>
    <cellStyle name="Entrée 3 4 7 4" xfId="32369"/>
    <cellStyle name="Entrée 3 4 7 5" xfId="39110"/>
    <cellStyle name="Entrée 3 4 7 6" xfId="48565"/>
    <cellStyle name="Entrée 3 4 8" xfId="5085"/>
    <cellStyle name="Entrée 3 4 8 2" xfId="11324"/>
    <cellStyle name="Entrée 3 4 8 3" xfId="17687"/>
    <cellStyle name="Entrée 3 4 8 4" xfId="34614"/>
    <cellStyle name="Entrée 3 4 8 5" xfId="41355"/>
    <cellStyle name="Entrée 3 4 8 6" xfId="48566"/>
    <cellStyle name="Entrée 3 4 9" xfId="7235"/>
    <cellStyle name="Entrée 3 5" xfId="813"/>
    <cellStyle name="Entrée 3 5 10" xfId="15283"/>
    <cellStyle name="Entrée 3 5 11" xfId="22985"/>
    <cellStyle name="Entrée 3 5 12" xfId="25371"/>
    <cellStyle name="Entrée 3 5 13" xfId="28368"/>
    <cellStyle name="Entrée 3 5 14" xfId="30493"/>
    <cellStyle name="Entrée 3 5 15" xfId="37271"/>
    <cellStyle name="Entrée 3 5 16" xfId="44055"/>
    <cellStyle name="Entrée 3 5 17" xfId="48567"/>
    <cellStyle name="Entrée 3 5 18" xfId="52937"/>
    <cellStyle name="Entrée 3 5 19" xfId="55547"/>
    <cellStyle name="Entrée 3 5 2" xfId="1249"/>
    <cellStyle name="Entrée 3 5 2 10" xfId="30843"/>
    <cellStyle name="Entrée 3 5 2 11" xfId="37613"/>
    <cellStyle name="Entrée 3 5 2 12" xfId="44618"/>
    <cellStyle name="Entrée 3 5 2 13" xfId="48568"/>
    <cellStyle name="Entrée 3 5 2 14" xfId="53500"/>
    <cellStyle name="Entrée 3 5 2 15" xfId="56115"/>
    <cellStyle name="Entrée 3 5 2 2" xfId="3514"/>
    <cellStyle name="Entrée 3 5 2 2 2" xfId="9771"/>
    <cellStyle name="Entrée 3 5 2 2 3" xfId="18915"/>
    <cellStyle name="Entrée 3 5 2 2 4" xfId="33061"/>
    <cellStyle name="Entrée 3 5 2 2 5" xfId="39802"/>
    <cellStyle name="Entrée 3 5 2 2 6" xfId="48569"/>
    <cellStyle name="Entrée 3 5 2 3" xfId="5661"/>
    <cellStyle name="Entrée 3 5 2 3 2" xfId="11888"/>
    <cellStyle name="Entrée 3 5 2 3 3" xfId="19807"/>
    <cellStyle name="Entrée 3 5 2 3 4" xfId="35183"/>
    <cellStyle name="Entrée 3 5 2 3 5" xfId="41919"/>
    <cellStyle name="Entrée 3 5 2 3 6" xfId="48570"/>
    <cellStyle name="Entrée 3 5 2 4" xfId="7582"/>
    <cellStyle name="Entrée 3 5 2 5" xfId="13984"/>
    <cellStyle name="Entrée 3 5 2 6" xfId="15846"/>
    <cellStyle name="Entrée 3 5 2 7" xfId="23600"/>
    <cellStyle name="Entrée 3 5 2 8" xfId="26058"/>
    <cellStyle name="Entrée 3 5 2 9" xfId="28931"/>
    <cellStyle name="Entrée 3 5 3" xfId="1592"/>
    <cellStyle name="Entrée 3 5 3 10" xfId="31146"/>
    <cellStyle name="Entrée 3 5 3 11" xfId="37887"/>
    <cellStyle name="Entrée 3 5 3 12" xfId="44892"/>
    <cellStyle name="Entrée 3 5 3 13" xfId="48571"/>
    <cellStyle name="Entrée 3 5 3 14" xfId="53774"/>
    <cellStyle name="Entrée 3 5 3 15" xfId="56389"/>
    <cellStyle name="Entrée 3 5 3 2" xfId="3806"/>
    <cellStyle name="Entrée 3 5 3 2 2" xfId="10045"/>
    <cellStyle name="Entrée 3 5 3 2 3" xfId="19987"/>
    <cellStyle name="Entrée 3 5 3 2 4" xfId="33335"/>
    <cellStyle name="Entrée 3 5 3 2 5" xfId="40076"/>
    <cellStyle name="Entrée 3 5 3 2 6" xfId="48572"/>
    <cellStyle name="Entrée 3 5 3 3" xfId="5935"/>
    <cellStyle name="Entrée 3 5 3 3 2" xfId="12162"/>
    <cellStyle name="Entrée 3 5 3 3 3" xfId="19173"/>
    <cellStyle name="Entrée 3 5 3 3 4" xfId="35457"/>
    <cellStyle name="Entrée 3 5 3 3 5" xfId="42193"/>
    <cellStyle name="Entrée 3 5 3 3 6" xfId="48573"/>
    <cellStyle name="Entrée 3 5 3 4" xfId="7856"/>
    <cellStyle name="Entrée 3 5 3 5" xfId="14258"/>
    <cellStyle name="Entrée 3 5 3 6" xfId="16120"/>
    <cellStyle name="Entrée 3 5 3 7" xfId="23874"/>
    <cellStyle name="Entrée 3 5 3 8" xfId="26332"/>
    <cellStyle name="Entrée 3 5 3 9" xfId="29205"/>
    <cellStyle name="Entrée 3 5 4" xfId="1972"/>
    <cellStyle name="Entrée 3 5 4 10" xfId="38265"/>
    <cellStyle name="Entrée 3 5 4 11" xfId="45270"/>
    <cellStyle name="Entrée 3 5 4 12" xfId="48574"/>
    <cellStyle name="Entrée 3 5 4 13" xfId="54152"/>
    <cellStyle name="Entrée 3 5 4 14" xfId="56767"/>
    <cellStyle name="Entrée 3 5 4 2" xfId="4184"/>
    <cellStyle name="Entrée 3 5 4 2 2" xfId="10423"/>
    <cellStyle name="Entrée 3 5 4 2 3" xfId="17574"/>
    <cellStyle name="Entrée 3 5 4 2 4" xfId="33713"/>
    <cellStyle name="Entrée 3 5 4 2 5" xfId="40454"/>
    <cellStyle name="Entrée 3 5 4 2 6" xfId="48575"/>
    <cellStyle name="Entrée 3 5 4 3" xfId="6313"/>
    <cellStyle name="Entrée 3 5 4 3 2" xfId="12540"/>
    <cellStyle name="Entrée 3 5 4 3 3" xfId="17443"/>
    <cellStyle name="Entrée 3 5 4 3 4" xfId="35835"/>
    <cellStyle name="Entrée 3 5 4 3 5" xfId="42571"/>
    <cellStyle name="Entrée 3 5 4 3 6" xfId="48576"/>
    <cellStyle name="Entrée 3 5 4 4" xfId="8234"/>
    <cellStyle name="Entrée 3 5 4 5" xfId="16498"/>
    <cellStyle name="Entrée 3 5 4 6" xfId="24252"/>
    <cellStyle name="Entrée 3 5 4 7" xfId="26710"/>
    <cellStyle name="Entrée 3 5 4 8" xfId="29583"/>
    <cellStyle name="Entrée 3 5 4 9" xfId="31524"/>
    <cellStyle name="Entrée 3 5 5" xfId="2286"/>
    <cellStyle name="Entrée 3 5 5 10" xfId="31836"/>
    <cellStyle name="Entrée 3 5 5 11" xfId="38577"/>
    <cellStyle name="Entrée 3 5 5 12" xfId="45582"/>
    <cellStyle name="Entrée 3 5 5 13" xfId="48577"/>
    <cellStyle name="Entrée 3 5 5 14" xfId="54464"/>
    <cellStyle name="Entrée 3 5 5 15" xfId="57079"/>
    <cellStyle name="Entrée 3 5 5 2" xfId="4496"/>
    <cellStyle name="Entrée 3 5 5 2 2" xfId="10735"/>
    <cellStyle name="Entrée 3 5 5 2 3" xfId="19686"/>
    <cellStyle name="Entrée 3 5 5 2 4" xfId="34025"/>
    <cellStyle name="Entrée 3 5 5 2 5" xfId="40766"/>
    <cellStyle name="Entrée 3 5 5 2 6" xfId="48578"/>
    <cellStyle name="Entrée 3 5 5 3" xfId="6625"/>
    <cellStyle name="Entrée 3 5 5 3 2" xfId="12852"/>
    <cellStyle name="Entrée 3 5 5 3 3" xfId="20316"/>
    <cellStyle name="Entrée 3 5 5 3 4" xfId="36147"/>
    <cellStyle name="Entrée 3 5 5 3 5" xfId="42883"/>
    <cellStyle name="Entrée 3 5 5 3 6" xfId="48579"/>
    <cellStyle name="Entrée 3 5 5 4" xfId="8546"/>
    <cellStyle name="Entrée 3 5 5 5" xfId="14658"/>
    <cellStyle name="Entrée 3 5 5 6" xfId="16810"/>
    <cellStyle name="Entrée 3 5 5 7" xfId="24564"/>
    <cellStyle name="Entrée 3 5 5 8" xfId="27022"/>
    <cellStyle name="Entrée 3 5 5 9" xfId="29895"/>
    <cellStyle name="Entrée 3 5 6" xfId="3172"/>
    <cellStyle name="Entrée 3 5 6 10" xfId="39460"/>
    <cellStyle name="Entrée 3 5 6 11" xfId="44276"/>
    <cellStyle name="Entrée 3 5 6 12" xfId="48580"/>
    <cellStyle name="Entrée 3 5 6 13" xfId="53158"/>
    <cellStyle name="Entrée 3 5 6 14" xfId="55770"/>
    <cellStyle name="Entrée 3 5 6 2" xfId="5316"/>
    <cellStyle name="Entrée 3 5 6 2 2" xfId="11546"/>
    <cellStyle name="Entrée 3 5 6 2 3" xfId="20247"/>
    <cellStyle name="Entrée 3 5 6 2 4" xfId="34838"/>
    <cellStyle name="Entrée 3 5 6 2 5" xfId="41577"/>
    <cellStyle name="Entrée 3 5 6 2 6" xfId="48581"/>
    <cellStyle name="Entrée 3 5 6 3" xfId="9429"/>
    <cellStyle name="Entrée 3 5 6 4" xfId="13642"/>
    <cellStyle name="Entrée 3 5 6 5" xfId="15504"/>
    <cellStyle name="Entrée 3 5 6 6" xfId="23258"/>
    <cellStyle name="Entrée 3 5 6 7" xfId="25716"/>
    <cellStyle name="Entrée 3 5 6 8" xfId="28589"/>
    <cellStyle name="Entrée 3 5 6 9" xfId="32719"/>
    <cellStyle name="Entrée 3 5 7" xfId="2827"/>
    <cellStyle name="Entrée 3 5 7 2" xfId="9084"/>
    <cellStyle name="Entrée 3 5 7 3" xfId="17621"/>
    <cellStyle name="Entrée 3 5 7 4" xfId="32374"/>
    <cellStyle name="Entrée 3 5 7 5" xfId="39115"/>
    <cellStyle name="Entrée 3 5 7 6" xfId="48582"/>
    <cellStyle name="Entrée 3 5 8" xfId="5086"/>
    <cellStyle name="Entrée 3 5 8 2" xfId="11325"/>
    <cellStyle name="Entrée 3 5 8 3" xfId="19455"/>
    <cellStyle name="Entrée 3 5 8 4" xfId="34615"/>
    <cellStyle name="Entrée 3 5 8 5" xfId="41356"/>
    <cellStyle name="Entrée 3 5 8 6" xfId="48583"/>
    <cellStyle name="Entrée 3 5 9" xfId="7240"/>
    <cellStyle name="Entrée 3 6" xfId="904"/>
    <cellStyle name="Entrée 3 6 10" xfId="15284"/>
    <cellStyle name="Entrée 3 6 11" xfId="23076"/>
    <cellStyle name="Entrée 3 6 12" xfId="25462"/>
    <cellStyle name="Entrée 3 6 13" xfId="28369"/>
    <cellStyle name="Entrée 3 6 14" xfId="30584"/>
    <cellStyle name="Entrée 3 6 15" xfId="37362"/>
    <cellStyle name="Entrée 3 6 16" xfId="44056"/>
    <cellStyle name="Entrée 3 6 17" xfId="48584"/>
    <cellStyle name="Entrée 3 6 18" xfId="52938"/>
    <cellStyle name="Entrée 3 6 19" xfId="55548"/>
    <cellStyle name="Entrée 3 6 2" xfId="1250"/>
    <cellStyle name="Entrée 3 6 2 10" xfId="30844"/>
    <cellStyle name="Entrée 3 6 2 11" xfId="37614"/>
    <cellStyle name="Entrée 3 6 2 12" xfId="44619"/>
    <cellStyle name="Entrée 3 6 2 13" xfId="48585"/>
    <cellStyle name="Entrée 3 6 2 14" xfId="53501"/>
    <cellStyle name="Entrée 3 6 2 15" xfId="56116"/>
    <cellStyle name="Entrée 3 6 2 2" xfId="3515"/>
    <cellStyle name="Entrée 3 6 2 2 2" xfId="9772"/>
    <cellStyle name="Entrée 3 6 2 2 3" xfId="17978"/>
    <cellStyle name="Entrée 3 6 2 2 4" xfId="33062"/>
    <cellStyle name="Entrée 3 6 2 2 5" xfId="39803"/>
    <cellStyle name="Entrée 3 6 2 2 6" xfId="48586"/>
    <cellStyle name="Entrée 3 6 2 3" xfId="5662"/>
    <cellStyle name="Entrée 3 6 2 3 2" xfId="11889"/>
    <cellStyle name="Entrée 3 6 2 3 3" xfId="18953"/>
    <cellStyle name="Entrée 3 6 2 3 4" xfId="35184"/>
    <cellStyle name="Entrée 3 6 2 3 5" xfId="41920"/>
    <cellStyle name="Entrée 3 6 2 3 6" xfId="48587"/>
    <cellStyle name="Entrée 3 6 2 4" xfId="7583"/>
    <cellStyle name="Entrée 3 6 2 5" xfId="13985"/>
    <cellStyle name="Entrée 3 6 2 6" xfId="15847"/>
    <cellStyle name="Entrée 3 6 2 7" xfId="23601"/>
    <cellStyle name="Entrée 3 6 2 8" xfId="26059"/>
    <cellStyle name="Entrée 3 6 2 9" xfId="28932"/>
    <cellStyle name="Entrée 3 6 3" xfId="1683"/>
    <cellStyle name="Entrée 3 6 3 10" xfId="31237"/>
    <cellStyle name="Entrée 3 6 3 11" xfId="37978"/>
    <cellStyle name="Entrée 3 6 3 12" xfId="44983"/>
    <cellStyle name="Entrée 3 6 3 13" xfId="48588"/>
    <cellStyle name="Entrée 3 6 3 14" xfId="53865"/>
    <cellStyle name="Entrée 3 6 3 15" xfId="56480"/>
    <cellStyle name="Entrée 3 6 3 2" xfId="3897"/>
    <cellStyle name="Entrée 3 6 3 2 2" xfId="10136"/>
    <cellStyle name="Entrée 3 6 3 2 3" xfId="19705"/>
    <cellStyle name="Entrée 3 6 3 2 4" xfId="33426"/>
    <cellStyle name="Entrée 3 6 3 2 5" xfId="40167"/>
    <cellStyle name="Entrée 3 6 3 2 6" xfId="48589"/>
    <cellStyle name="Entrée 3 6 3 3" xfId="6026"/>
    <cellStyle name="Entrée 3 6 3 3 2" xfId="12253"/>
    <cellStyle name="Entrée 3 6 3 3 3" xfId="18942"/>
    <cellStyle name="Entrée 3 6 3 3 4" xfId="35548"/>
    <cellStyle name="Entrée 3 6 3 3 5" xfId="42284"/>
    <cellStyle name="Entrée 3 6 3 3 6" xfId="48590"/>
    <cellStyle name="Entrée 3 6 3 4" xfId="7947"/>
    <cellStyle name="Entrée 3 6 3 5" xfId="14349"/>
    <cellStyle name="Entrée 3 6 3 6" xfId="16211"/>
    <cellStyle name="Entrée 3 6 3 7" xfId="23965"/>
    <cellStyle name="Entrée 3 6 3 8" xfId="26423"/>
    <cellStyle name="Entrée 3 6 3 9" xfId="29296"/>
    <cellStyle name="Entrée 3 6 4" xfId="1973"/>
    <cellStyle name="Entrée 3 6 4 10" xfId="38266"/>
    <cellStyle name="Entrée 3 6 4 11" xfId="45271"/>
    <cellStyle name="Entrée 3 6 4 12" xfId="48591"/>
    <cellStyle name="Entrée 3 6 4 13" xfId="54153"/>
    <cellStyle name="Entrée 3 6 4 14" xfId="56768"/>
    <cellStyle name="Entrée 3 6 4 2" xfId="4185"/>
    <cellStyle name="Entrée 3 6 4 2 2" xfId="10424"/>
    <cellStyle name="Entrée 3 6 4 2 3" xfId="17573"/>
    <cellStyle name="Entrée 3 6 4 2 4" xfId="33714"/>
    <cellStyle name="Entrée 3 6 4 2 5" xfId="40455"/>
    <cellStyle name="Entrée 3 6 4 2 6" xfId="48592"/>
    <cellStyle name="Entrée 3 6 4 3" xfId="6314"/>
    <cellStyle name="Entrée 3 6 4 3 2" xfId="12541"/>
    <cellStyle name="Entrée 3 6 4 3 3" xfId="17442"/>
    <cellStyle name="Entrée 3 6 4 3 4" xfId="35836"/>
    <cellStyle name="Entrée 3 6 4 3 5" xfId="42572"/>
    <cellStyle name="Entrée 3 6 4 3 6" xfId="48593"/>
    <cellStyle name="Entrée 3 6 4 4" xfId="8235"/>
    <cellStyle name="Entrée 3 6 4 5" xfId="16499"/>
    <cellStyle name="Entrée 3 6 4 6" xfId="24253"/>
    <cellStyle name="Entrée 3 6 4 7" xfId="26711"/>
    <cellStyle name="Entrée 3 6 4 8" xfId="29584"/>
    <cellStyle name="Entrée 3 6 4 9" xfId="31525"/>
    <cellStyle name="Entrée 3 6 5" xfId="2208"/>
    <cellStyle name="Entrée 3 6 5 10" xfId="31758"/>
    <cellStyle name="Entrée 3 6 5 11" xfId="38499"/>
    <cellStyle name="Entrée 3 6 5 12" xfId="45504"/>
    <cellStyle name="Entrée 3 6 5 13" xfId="48594"/>
    <cellStyle name="Entrée 3 6 5 14" xfId="54386"/>
    <cellStyle name="Entrée 3 6 5 15" xfId="57001"/>
    <cellStyle name="Entrée 3 6 5 2" xfId="4418"/>
    <cellStyle name="Entrée 3 6 5 2 2" xfId="10657"/>
    <cellStyle name="Entrée 3 6 5 2 3" xfId="18058"/>
    <cellStyle name="Entrée 3 6 5 2 4" xfId="33947"/>
    <cellStyle name="Entrée 3 6 5 2 5" xfId="40688"/>
    <cellStyle name="Entrée 3 6 5 2 6" xfId="48595"/>
    <cellStyle name="Entrée 3 6 5 3" xfId="6547"/>
    <cellStyle name="Entrée 3 6 5 3 2" xfId="12774"/>
    <cellStyle name="Entrée 3 6 5 3 3" xfId="17315"/>
    <cellStyle name="Entrée 3 6 5 3 4" xfId="36069"/>
    <cellStyle name="Entrée 3 6 5 3 5" xfId="42805"/>
    <cellStyle name="Entrée 3 6 5 3 6" xfId="48596"/>
    <cellStyle name="Entrée 3 6 5 4" xfId="8468"/>
    <cellStyle name="Entrée 3 6 5 5" xfId="14580"/>
    <cellStyle name="Entrée 3 6 5 6" xfId="16732"/>
    <cellStyle name="Entrée 3 6 5 7" xfId="24486"/>
    <cellStyle name="Entrée 3 6 5 8" xfId="26944"/>
    <cellStyle name="Entrée 3 6 5 9" xfId="29817"/>
    <cellStyle name="Entrée 3 6 6" xfId="3263"/>
    <cellStyle name="Entrée 3 6 6 10" xfId="39551"/>
    <cellStyle name="Entrée 3 6 6 11" xfId="44367"/>
    <cellStyle name="Entrée 3 6 6 12" xfId="48597"/>
    <cellStyle name="Entrée 3 6 6 13" xfId="53249"/>
    <cellStyle name="Entrée 3 6 6 14" xfId="55861"/>
    <cellStyle name="Entrée 3 6 6 2" xfId="5407"/>
    <cellStyle name="Entrée 3 6 6 2 2" xfId="11637"/>
    <cellStyle name="Entrée 3 6 6 2 3" xfId="18298"/>
    <cellStyle name="Entrée 3 6 6 2 4" xfId="34929"/>
    <cellStyle name="Entrée 3 6 6 2 5" xfId="41668"/>
    <cellStyle name="Entrée 3 6 6 2 6" xfId="48598"/>
    <cellStyle name="Entrée 3 6 6 3" xfId="9520"/>
    <cellStyle name="Entrée 3 6 6 4" xfId="13733"/>
    <cellStyle name="Entrée 3 6 6 5" xfId="15595"/>
    <cellStyle name="Entrée 3 6 6 6" xfId="23349"/>
    <cellStyle name="Entrée 3 6 6 7" xfId="25807"/>
    <cellStyle name="Entrée 3 6 6 8" xfId="28680"/>
    <cellStyle name="Entrée 3 6 6 9" xfId="32810"/>
    <cellStyle name="Entrée 3 6 7" xfId="2918"/>
    <cellStyle name="Entrée 3 6 7 2" xfId="9175"/>
    <cellStyle name="Entrée 3 6 7 3" xfId="18869"/>
    <cellStyle name="Entrée 3 6 7 4" xfId="32465"/>
    <cellStyle name="Entrée 3 6 7 5" xfId="39206"/>
    <cellStyle name="Entrée 3 6 7 6" xfId="48599"/>
    <cellStyle name="Entrée 3 6 8" xfId="5087"/>
    <cellStyle name="Entrée 3 6 8 2" xfId="11326"/>
    <cellStyle name="Entrée 3 6 8 3" xfId="18539"/>
    <cellStyle name="Entrée 3 6 8 4" xfId="34616"/>
    <cellStyle name="Entrée 3 6 8 5" xfId="41357"/>
    <cellStyle name="Entrée 3 6 8 6" xfId="48600"/>
    <cellStyle name="Entrée 3 6 9" xfId="7331"/>
    <cellStyle name="Entrée 3 7" xfId="803"/>
    <cellStyle name="Entrée 3 7 10" xfId="15285"/>
    <cellStyle name="Entrée 3 7 11" xfId="22975"/>
    <cellStyle name="Entrée 3 7 12" xfId="25361"/>
    <cellStyle name="Entrée 3 7 13" xfId="28370"/>
    <cellStyle name="Entrée 3 7 14" xfId="30483"/>
    <cellStyle name="Entrée 3 7 15" xfId="37261"/>
    <cellStyle name="Entrée 3 7 16" xfId="44057"/>
    <cellStyle name="Entrée 3 7 17" xfId="48601"/>
    <cellStyle name="Entrée 3 7 18" xfId="52939"/>
    <cellStyle name="Entrée 3 7 19" xfId="55549"/>
    <cellStyle name="Entrée 3 7 2" xfId="1251"/>
    <cellStyle name="Entrée 3 7 2 10" xfId="30845"/>
    <cellStyle name="Entrée 3 7 2 11" xfId="37615"/>
    <cellStyle name="Entrée 3 7 2 12" xfId="44620"/>
    <cellStyle name="Entrée 3 7 2 13" xfId="48602"/>
    <cellStyle name="Entrée 3 7 2 14" xfId="53502"/>
    <cellStyle name="Entrée 3 7 2 15" xfId="56117"/>
    <cellStyle name="Entrée 3 7 2 2" xfId="3516"/>
    <cellStyle name="Entrée 3 7 2 2 2" xfId="9773"/>
    <cellStyle name="Entrée 3 7 2 2 3" xfId="19718"/>
    <cellStyle name="Entrée 3 7 2 2 4" xfId="33063"/>
    <cellStyle name="Entrée 3 7 2 2 5" xfId="39804"/>
    <cellStyle name="Entrée 3 7 2 2 6" xfId="48603"/>
    <cellStyle name="Entrée 3 7 2 3" xfId="5663"/>
    <cellStyle name="Entrée 3 7 2 3 2" xfId="11890"/>
    <cellStyle name="Entrée 3 7 2 3 3" xfId="18018"/>
    <cellStyle name="Entrée 3 7 2 3 4" xfId="35185"/>
    <cellStyle name="Entrée 3 7 2 3 5" xfId="41921"/>
    <cellStyle name="Entrée 3 7 2 3 6" xfId="48604"/>
    <cellStyle name="Entrée 3 7 2 4" xfId="7584"/>
    <cellStyle name="Entrée 3 7 2 5" xfId="13986"/>
    <cellStyle name="Entrée 3 7 2 6" xfId="15848"/>
    <cellStyle name="Entrée 3 7 2 7" xfId="23602"/>
    <cellStyle name="Entrée 3 7 2 8" xfId="26060"/>
    <cellStyle name="Entrée 3 7 2 9" xfId="28933"/>
    <cellStyle name="Entrée 3 7 3" xfId="1582"/>
    <cellStyle name="Entrée 3 7 3 10" xfId="31136"/>
    <cellStyle name="Entrée 3 7 3 11" xfId="37877"/>
    <cellStyle name="Entrée 3 7 3 12" xfId="44882"/>
    <cellStyle name="Entrée 3 7 3 13" xfId="48605"/>
    <cellStyle name="Entrée 3 7 3 14" xfId="53764"/>
    <cellStyle name="Entrée 3 7 3 15" xfId="56379"/>
    <cellStyle name="Entrée 3 7 3 2" xfId="3796"/>
    <cellStyle name="Entrée 3 7 3 2 2" xfId="10035"/>
    <cellStyle name="Entrée 3 7 3 2 3" xfId="20163"/>
    <cellStyle name="Entrée 3 7 3 2 4" xfId="33325"/>
    <cellStyle name="Entrée 3 7 3 2 5" xfId="40066"/>
    <cellStyle name="Entrée 3 7 3 2 6" xfId="48606"/>
    <cellStyle name="Entrée 3 7 3 3" xfId="5925"/>
    <cellStyle name="Entrée 3 7 3 3 2" xfId="12152"/>
    <cellStyle name="Entrée 3 7 3 3 3" xfId="19312"/>
    <cellStyle name="Entrée 3 7 3 3 4" xfId="35447"/>
    <cellStyle name="Entrée 3 7 3 3 5" xfId="42183"/>
    <cellStyle name="Entrée 3 7 3 3 6" xfId="48607"/>
    <cellStyle name="Entrée 3 7 3 4" xfId="7846"/>
    <cellStyle name="Entrée 3 7 3 5" xfId="14248"/>
    <cellStyle name="Entrée 3 7 3 6" xfId="16110"/>
    <cellStyle name="Entrée 3 7 3 7" xfId="23864"/>
    <cellStyle name="Entrée 3 7 3 8" xfId="26322"/>
    <cellStyle name="Entrée 3 7 3 9" xfId="29195"/>
    <cellStyle name="Entrée 3 7 4" xfId="1974"/>
    <cellStyle name="Entrée 3 7 4 10" xfId="38267"/>
    <cellStyle name="Entrée 3 7 4 11" xfId="45272"/>
    <cellStyle name="Entrée 3 7 4 12" xfId="48608"/>
    <cellStyle name="Entrée 3 7 4 13" xfId="54154"/>
    <cellStyle name="Entrée 3 7 4 14" xfId="56769"/>
    <cellStyle name="Entrée 3 7 4 2" xfId="4186"/>
    <cellStyle name="Entrée 3 7 4 2 2" xfId="10425"/>
    <cellStyle name="Entrée 3 7 4 2 3" xfId="17572"/>
    <cellStyle name="Entrée 3 7 4 2 4" xfId="33715"/>
    <cellStyle name="Entrée 3 7 4 2 5" xfId="40456"/>
    <cellStyle name="Entrée 3 7 4 2 6" xfId="48609"/>
    <cellStyle name="Entrée 3 7 4 3" xfId="6315"/>
    <cellStyle name="Entrée 3 7 4 3 2" xfId="12542"/>
    <cellStyle name="Entrée 3 7 4 3 3" xfId="17441"/>
    <cellStyle name="Entrée 3 7 4 3 4" xfId="35837"/>
    <cellStyle name="Entrée 3 7 4 3 5" xfId="42573"/>
    <cellStyle name="Entrée 3 7 4 3 6" xfId="48610"/>
    <cellStyle name="Entrée 3 7 4 4" xfId="8236"/>
    <cellStyle name="Entrée 3 7 4 5" xfId="16500"/>
    <cellStyle name="Entrée 3 7 4 6" xfId="24254"/>
    <cellStyle name="Entrée 3 7 4 7" xfId="26712"/>
    <cellStyle name="Entrée 3 7 4 8" xfId="29585"/>
    <cellStyle name="Entrée 3 7 4 9" xfId="31526"/>
    <cellStyle name="Entrée 3 7 5" xfId="2295"/>
    <cellStyle name="Entrée 3 7 5 10" xfId="31845"/>
    <cellStyle name="Entrée 3 7 5 11" xfId="38586"/>
    <cellStyle name="Entrée 3 7 5 12" xfId="45591"/>
    <cellStyle name="Entrée 3 7 5 13" xfId="48611"/>
    <cellStyle name="Entrée 3 7 5 14" xfId="54473"/>
    <cellStyle name="Entrée 3 7 5 15" xfId="57088"/>
    <cellStyle name="Entrée 3 7 5 2" xfId="4505"/>
    <cellStyle name="Entrée 3 7 5 2 2" xfId="10744"/>
    <cellStyle name="Entrée 3 7 5 2 3" xfId="19207"/>
    <cellStyle name="Entrée 3 7 5 2 4" xfId="34034"/>
    <cellStyle name="Entrée 3 7 5 2 5" xfId="40775"/>
    <cellStyle name="Entrée 3 7 5 2 6" xfId="48612"/>
    <cellStyle name="Entrée 3 7 5 3" xfId="6634"/>
    <cellStyle name="Entrée 3 7 5 3 2" xfId="12861"/>
    <cellStyle name="Entrée 3 7 5 3 3" xfId="20325"/>
    <cellStyle name="Entrée 3 7 5 3 4" xfId="36156"/>
    <cellStyle name="Entrée 3 7 5 3 5" xfId="42892"/>
    <cellStyle name="Entrée 3 7 5 3 6" xfId="48613"/>
    <cellStyle name="Entrée 3 7 5 4" xfId="8555"/>
    <cellStyle name="Entrée 3 7 5 5" xfId="14667"/>
    <cellStyle name="Entrée 3 7 5 6" xfId="16819"/>
    <cellStyle name="Entrée 3 7 5 7" xfId="24573"/>
    <cellStyle name="Entrée 3 7 5 8" xfId="27031"/>
    <cellStyle name="Entrée 3 7 5 9" xfId="29904"/>
    <cellStyle name="Entrée 3 7 6" xfId="3162"/>
    <cellStyle name="Entrée 3 7 6 10" xfId="39450"/>
    <cellStyle name="Entrée 3 7 6 11" xfId="44266"/>
    <cellStyle name="Entrée 3 7 6 12" xfId="48614"/>
    <cellStyle name="Entrée 3 7 6 13" xfId="53148"/>
    <cellStyle name="Entrée 3 7 6 14" xfId="55760"/>
    <cellStyle name="Entrée 3 7 6 2" xfId="5306"/>
    <cellStyle name="Entrée 3 7 6 2 2" xfId="11536"/>
    <cellStyle name="Entrée 3 7 6 2 3" xfId="19793"/>
    <cellStyle name="Entrée 3 7 6 2 4" xfId="34828"/>
    <cellStyle name="Entrée 3 7 6 2 5" xfId="41567"/>
    <cellStyle name="Entrée 3 7 6 2 6" xfId="48615"/>
    <cellStyle name="Entrée 3 7 6 3" xfId="9419"/>
    <cellStyle name="Entrée 3 7 6 4" xfId="13632"/>
    <cellStyle name="Entrée 3 7 6 5" xfId="15494"/>
    <cellStyle name="Entrée 3 7 6 6" xfId="23248"/>
    <cellStyle name="Entrée 3 7 6 7" xfId="25706"/>
    <cellStyle name="Entrée 3 7 6 8" xfId="28579"/>
    <cellStyle name="Entrée 3 7 6 9" xfId="32709"/>
    <cellStyle name="Entrée 3 7 7" xfId="2817"/>
    <cellStyle name="Entrée 3 7 7 2" xfId="9074"/>
    <cellStyle name="Entrée 3 7 7 3" xfId="17626"/>
    <cellStyle name="Entrée 3 7 7 4" xfId="32364"/>
    <cellStyle name="Entrée 3 7 7 5" xfId="39105"/>
    <cellStyle name="Entrée 3 7 7 6" xfId="48616"/>
    <cellStyle name="Entrée 3 7 8" xfId="5088"/>
    <cellStyle name="Entrée 3 7 8 2" xfId="11327"/>
    <cellStyle name="Entrée 3 7 8 3" xfId="19574"/>
    <cellStyle name="Entrée 3 7 8 4" xfId="34617"/>
    <cellStyle name="Entrée 3 7 8 5" xfId="41358"/>
    <cellStyle name="Entrée 3 7 8 6" xfId="48617"/>
    <cellStyle name="Entrée 3 7 9" xfId="7230"/>
    <cellStyle name="Entrée 3 8" xfId="908"/>
    <cellStyle name="Entrée 3 8 10" xfId="15286"/>
    <cellStyle name="Entrée 3 8 11" xfId="23080"/>
    <cellStyle name="Entrée 3 8 12" xfId="25466"/>
    <cellStyle name="Entrée 3 8 13" xfId="28371"/>
    <cellStyle name="Entrée 3 8 14" xfId="30588"/>
    <cellStyle name="Entrée 3 8 15" xfId="37366"/>
    <cellStyle name="Entrée 3 8 16" xfId="44058"/>
    <cellStyle name="Entrée 3 8 17" xfId="48618"/>
    <cellStyle name="Entrée 3 8 18" xfId="52940"/>
    <cellStyle name="Entrée 3 8 19" xfId="55550"/>
    <cellStyle name="Entrée 3 8 2" xfId="1252"/>
    <cellStyle name="Entrée 3 8 2 10" xfId="30846"/>
    <cellStyle name="Entrée 3 8 2 11" xfId="37616"/>
    <cellStyle name="Entrée 3 8 2 12" xfId="44621"/>
    <cellStyle name="Entrée 3 8 2 13" xfId="48619"/>
    <cellStyle name="Entrée 3 8 2 14" xfId="53503"/>
    <cellStyle name="Entrée 3 8 2 15" xfId="56118"/>
    <cellStyle name="Entrée 3 8 2 2" xfId="3517"/>
    <cellStyle name="Entrée 3 8 2 2 2" xfId="9774"/>
    <cellStyle name="Entrée 3 8 2 2 3" xfId="18858"/>
    <cellStyle name="Entrée 3 8 2 2 4" xfId="33064"/>
    <cellStyle name="Entrée 3 8 2 2 5" xfId="39805"/>
    <cellStyle name="Entrée 3 8 2 2 6" xfId="48620"/>
    <cellStyle name="Entrée 3 8 2 3" xfId="5664"/>
    <cellStyle name="Entrée 3 8 2 3 2" xfId="11891"/>
    <cellStyle name="Entrée 3 8 2 3 3" xfId="19647"/>
    <cellStyle name="Entrée 3 8 2 3 4" xfId="35186"/>
    <cellStyle name="Entrée 3 8 2 3 5" xfId="41922"/>
    <cellStyle name="Entrée 3 8 2 3 6" xfId="48621"/>
    <cellStyle name="Entrée 3 8 2 4" xfId="7585"/>
    <cellStyle name="Entrée 3 8 2 5" xfId="13987"/>
    <cellStyle name="Entrée 3 8 2 6" xfId="15849"/>
    <cellStyle name="Entrée 3 8 2 7" xfId="23603"/>
    <cellStyle name="Entrée 3 8 2 8" xfId="26061"/>
    <cellStyle name="Entrée 3 8 2 9" xfId="28934"/>
    <cellStyle name="Entrée 3 8 3" xfId="1687"/>
    <cellStyle name="Entrée 3 8 3 10" xfId="31241"/>
    <cellStyle name="Entrée 3 8 3 11" xfId="37982"/>
    <cellStyle name="Entrée 3 8 3 12" xfId="44987"/>
    <cellStyle name="Entrée 3 8 3 13" xfId="48622"/>
    <cellStyle name="Entrée 3 8 3 14" xfId="53869"/>
    <cellStyle name="Entrée 3 8 3 15" xfId="56484"/>
    <cellStyle name="Entrée 3 8 3 2" xfId="3901"/>
    <cellStyle name="Entrée 3 8 3 2 2" xfId="10140"/>
    <cellStyle name="Entrée 3 8 3 2 3" xfId="19489"/>
    <cellStyle name="Entrée 3 8 3 2 4" xfId="33430"/>
    <cellStyle name="Entrée 3 8 3 2 5" xfId="40171"/>
    <cellStyle name="Entrée 3 8 3 2 6" xfId="48623"/>
    <cellStyle name="Entrée 3 8 3 3" xfId="6030"/>
    <cellStyle name="Entrée 3 8 3 3 2" xfId="12257"/>
    <cellStyle name="Entrée 3 8 3 3 3" xfId="17834"/>
    <cellStyle name="Entrée 3 8 3 3 4" xfId="35552"/>
    <cellStyle name="Entrée 3 8 3 3 5" xfId="42288"/>
    <cellStyle name="Entrée 3 8 3 3 6" xfId="48624"/>
    <cellStyle name="Entrée 3 8 3 4" xfId="7951"/>
    <cellStyle name="Entrée 3 8 3 5" xfId="14353"/>
    <cellStyle name="Entrée 3 8 3 6" xfId="16215"/>
    <cellStyle name="Entrée 3 8 3 7" xfId="23969"/>
    <cellStyle name="Entrée 3 8 3 8" xfId="26427"/>
    <cellStyle name="Entrée 3 8 3 9" xfId="29300"/>
    <cellStyle name="Entrée 3 8 4" xfId="1975"/>
    <cellStyle name="Entrée 3 8 4 10" xfId="38268"/>
    <cellStyle name="Entrée 3 8 4 11" xfId="45273"/>
    <cellStyle name="Entrée 3 8 4 12" xfId="48625"/>
    <cellStyle name="Entrée 3 8 4 13" xfId="54155"/>
    <cellStyle name="Entrée 3 8 4 14" xfId="56770"/>
    <cellStyle name="Entrée 3 8 4 2" xfId="4187"/>
    <cellStyle name="Entrée 3 8 4 2 2" xfId="10426"/>
    <cellStyle name="Entrée 3 8 4 2 3" xfId="17571"/>
    <cellStyle name="Entrée 3 8 4 2 4" xfId="33716"/>
    <cellStyle name="Entrée 3 8 4 2 5" xfId="40457"/>
    <cellStyle name="Entrée 3 8 4 2 6" xfId="48626"/>
    <cellStyle name="Entrée 3 8 4 3" xfId="6316"/>
    <cellStyle name="Entrée 3 8 4 3 2" xfId="12543"/>
    <cellStyle name="Entrée 3 8 4 3 3" xfId="17440"/>
    <cellStyle name="Entrée 3 8 4 3 4" xfId="35838"/>
    <cellStyle name="Entrée 3 8 4 3 5" xfId="42574"/>
    <cellStyle name="Entrée 3 8 4 3 6" xfId="48627"/>
    <cellStyle name="Entrée 3 8 4 4" xfId="8237"/>
    <cellStyle name="Entrée 3 8 4 5" xfId="16501"/>
    <cellStyle name="Entrée 3 8 4 6" xfId="24255"/>
    <cellStyle name="Entrée 3 8 4 7" xfId="26713"/>
    <cellStyle name="Entrée 3 8 4 8" xfId="29586"/>
    <cellStyle name="Entrée 3 8 4 9" xfId="31527"/>
    <cellStyle name="Entrée 3 8 5" xfId="2204"/>
    <cellStyle name="Entrée 3 8 5 10" xfId="31754"/>
    <cellStyle name="Entrée 3 8 5 11" xfId="38495"/>
    <cellStyle name="Entrée 3 8 5 12" xfId="45500"/>
    <cellStyle name="Entrée 3 8 5 13" xfId="48628"/>
    <cellStyle name="Entrée 3 8 5 14" xfId="54382"/>
    <cellStyle name="Entrée 3 8 5 15" xfId="56997"/>
    <cellStyle name="Entrée 3 8 5 2" xfId="4414"/>
    <cellStyle name="Entrée 3 8 5 2 2" xfId="10653"/>
    <cellStyle name="Entrée 3 8 5 2 3" xfId="19114"/>
    <cellStyle name="Entrée 3 8 5 2 4" xfId="33943"/>
    <cellStyle name="Entrée 3 8 5 2 5" xfId="40684"/>
    <cellStyle name="Entrée 3 8 5 2 6" xfId="48629"/>
    <cellStyle name="Entrée 3 8 5 3" xfId="6543"/>
    <cellStyle name="Entrée 3 8 5 3 2" xfId="12770"/>
    <cellStyle name="Entrée 3 8 5 3 3" xfId="17319"/>
    <cellStyle name="Entrée 3 8 5 3 4" xfId="36065"/>
    <cellStyle name="Entrée 3 8 5 3 5" xfId="42801"/>
    <cellStyle name="Entrée 3 8 5 3 6" xfId="48630"/>
    <cellStyle name="Entrée 3 8 5 4" xfId="8464"/>
    <cellStyle name="Entrée 3 8 5 5" xfId="14576"/>
    <cellStyle name="Entrée 3 8 5 6" xfId="16728"/>
    <cellStyle name="Entrée 3 8 5 7" xfId="24482"/>
    <cellStyle name="Entrée 3 8 5 8" xfId="26940"/>
    <cellStyle name="Entrée 3 8 5 9" xfId="29813"/>
    <cellStyle name="Entrée 3 8 6" xfId="3267"/>
    <cellStyle name="Entrée 3 8 6 10" xfId="39555"/>
    <cellStyle name="Entrée 3 8 6 11" xfId="44371"/>
    <cellStyle name="Entrée 3 8 6 12" xfId="48631"/>
    <cellStyle name="Entrée 3 8 6 13" xfId="53253"/>
    <cellStyle name="Entrée 3 8 6 14" xfId="55865"/>
    <cellStyle name="Entrée 3 8 6 2" xfId="5411"/>
    <cellStyle name="Entrée 3 8 6 2 2" xfId="11641"/>
    <cellStyle name="Entrée 3 8 6 2 3" xfId="19764"/>
    <cellStyle name="Entrée 3 8 6 2 4" xfId="34933"/>
    <cellStyle name="Entrée 3 8 6 2 5" xfId="41672"/>
    <cellStyle name="Entrée 3 8 6 2 6" xfId="48632"/>
    <cellStyle name="Entrée 3 8 6 3" xfId="9524"/>
    <cellStyle name="Entrée 3 8 6 4" xfId="13737"/>
    <cellStyle name="Entrée 3 8 6 5" xfId="15599"/>
    <cellStyle name="Entrée 3 8 6 6" xfId="23353"/>
    <cellStyle name="Entrée 3 8 6 7" xfId="25811"/>
    <cellStyle name="Entrée 3 8 6 8" xfId="28684"/>
    <cellStyle name="Entrée 3 8 6 9" xfId="32814"/>
    <cellStyle name="Entrée 3 8 7" xfId="2922"/>
    <cellStyle name="Entrée 3 8 7 2" xfId="9179"/>
    <cellStyle name="Entrée 3 8 7 3" xfId="18482"/>
    <cellStyle name="Entrée 3 8 7 4" xfId="32469"/>
    <cellStyle name="Entrée 3 8 7 5" xfId="39210"/>
    <cellStyle name="Entrée 3 8 7 6" xfId="48633"/>
    <cellStyle name="Entrée 3 8 8" xfId="5089"/>
    <cellStyle name="Entrée 3 8 8 2" xfId="11328"/>
    <cellStyle name="Entrée 3 8 8 3" xfId="18717"/>
    <cellStyle name="Entrée 3 8 8 4" xfId="34618"/>
    <cellStyle name="Entrée 3 8 8 5" xfId="41359"/>
    <cellStyle name="Entrée 3 8 8 6" xfId="48634"/>
    <cellStyle name="Entrée 3 8 9" xfId="7335"/>
    <cellStyle name="Entrée 3 9" xfId="798"/>
    <cellStyle name="Entrée 3 9 10" xfId="15287"/>
    <cellStyle name="Entrée 3 9 11" xfId="22970"/>
    <cellStyle name="Entrée 3 9 12" xfId="25356"/>
    <cellStyle name="Entrée 3 9 13" xfId="28372"/>
    <cellStyle name="Entrée 3 9 14" xfId="30478"/>
    <cellStyle name="Entrée 3 9 15" xfId="37256"/>
    <cellStyle name="Entrée 3 9 16" xfId="44059"/>
    <cellStyle name="Entrée 3 9 17" xfId="48635"/>
    <cellStyle name="Entrée 3 9 18" xfId="52941"/>
    <cellStyle name="Entrée 3 9 19" xfId="55551"/>
    <cellStyle name="Entrée 3 9 2" xfId="1253"/>
    <cellStyle name="Entrée 3 9 2 10" xfId="30847"/>
    <cellStyle name="Entrée 3 9 2 11" xfId="37617"/>
    <cellStyle name="Entrée 3 9 2 12" xfId="44622"/>
    <cellStyle name="Entrée 3 9 2 13" xfId="48636"/>
    <cellStyle name="Entrée 3 9 2 14" xfId="53504"/>
    <cellStyle name="Entrée 3 9 2 15" xfId="56119"/>
    <cellStyle name="Entrée 3 9 2 2" xfId="3518"/>
    <cellStyle name="Entrée 3 9 2 2 2" xfId="9775"/>
    <cellStyle name="Entrée 3 9 2 2 3" xfId="17904"/>
    <cellStyle name="Entrée 3 9 2 2 4" xfId="33065"/>
    <cellStyle name="Entrée 3 9 2 2 5" xfId="39806"/>
    <cellStyle name="Entrée 3 9 2 2 6" xfId="48637"/>
    <cellStyle name="Entrée 3 9 2 3" xfId="5665"/>
    <cellStyle name="Entrée 3 9 2 3 2" xfId="11892"/>
    <cellStyle name="Entrée 3 9 2 3 3" xfId="18792"/>
    <cellStyle name="Entrée 3 9 2 3 4" xfId="35187"/>
    <cellStyle name="Entrée 3 9 2 3 5" xfId="41923"/>
    <cellStyle name="Entrée 3 9 2 3 6" xfId="48638"/>
    <cellStyle name="Entrée 3 9 2 4" xfId="7586"/>
    <cellStyle name="Entrée 3 9 2 5" xfId="13988"/>
    <cellStyle name="Entrée 3 9 2 6" xfId="15850"/>
    <cellStyle name="Entrée 3 9 2 7" xfId="23604"/>
    <cellStyle name="Entrée 3 9 2 8" xfId="26062"/>
    <cellStyle name="Entrée 3 9 2 9" xfId="28935"/>
    <cellStyle name="Entrée 3 9 3" xfId="1577"/>
    <cellStyle name="Entrée 3 9 3 10" xfId="31131"/>
    <cellStyle name="Entrée 3 9 3 11" xfId="37872"/>
    <cellStyle name="Entrée 3 9 3 12" xfId="44877"/>
    <cellStyle name="Entrée 3 9 3 13" xfId="48639"/>
    <cellStyle name="Entrée 3 9 3 14" xfId="53759"/>
    <cellStyle name="Entrée 3 9 3 15" xfId="56374"/>
    <cellStyle name="Entrée 3 9 3 2" xfId="3791"/>
    <cellStyle name="Entrée 3 9 3 2 2" xfId="10030"/>
    <cellStyle name="Entrée 3 9 3 2 3" xfId="19298"/>
    <cellStyle name="Entrée 3 9 3 2 4" xfId="33320"/>
    <cellStyle name="Entrée 3 9 3 2 5" xfId="40061"/>
    <cellStyle name="Entrée 3 9 3 2 6" xfId="48640"/>
    <cellStyle name="Entrée 3 9 3 3" xfId="5920"/>
    <cellStyle name="Entrée 3 9 3 3 2" xfId="12147"/>
    <cellStyle name="Entrée 3 9 3 3 3" xfId="18382"/>
    <cellStyle name="Entrée 3 9 3 3 4" xfId="35442"/>
    <cellStyle name="Entrée 3 9 3 3 5" xfId="42178"/>
    <cellStyle name="Entrée 3 9 3 3 6" xfId="48641"/>
    <cellStyle name="Entrée 3 9 3 4" xfId="7841"/>
    <cellStyle name="Entrée 3 9 3 5" xfId="14243"/>
    <cellStyle name="Entrée 3 9 3 6" xfId="16105"/>
    <cellStyle name="Entrée 3 9 3 7" xfId="23859"/>
    <cellStyle name="Entrée 3 9 3 8" xfId="26317"/>
    <cellStyle name="Entrée 3 9 3 9" xfId="29190"/>
    <cellStyle name="Entrée 3 9 4" xfId="1976"/>
    <cellStyle name="Entrée 3 9 4 10" xfId="38269"/>
    <cellStyle name="Entrée 3 9 4 11" xfId="45274"/>
    <cellStyle name="Entrée 3 9 4 12" xfId="48642"/>
    <cellStyle name="Entrée 3 9 4 13" xfId="54156"/>
    <cellStyle name="Entrée 3 9 4 14" xfId="56771"/>
    <cellStyle name="Entrée 3 9 4 2" xfId="4188"/>
    <cellStyle name="Entrée 3 9 4 2 2" xfId="10427"/>
    <cellStyle name="Entrée 3 9 4 2 3" xfId="17570"/>
    <cellStyle name="Entrée 3 9 4 2 4" xfId="33717"/>
    <cellStyle name="Entrée 3 9 4 2 5" xfId="40458"/>
    <cellStyle name="Entrée 3 9 4 2 6" xfId="48643"/>
    <cellStyle name="Entrée 3 9 4 3" xfId="6317"/>
    <cellStyle name="Entrée 3 9 4 3 2" xfId="12544"/>
    <cellStyle name="Entrée 3 9 4 3 3" xfId="17439"/>
    <cellStyle name="Entrée 3 9 4 3 4" xfId="35839"/>
    <cellStyle name="Entrée 3 9 4 3 5" xfId="42575"/>
    <cellStyle name="Entrée 3 9 4 3 6" xfId="48644"/>
    <cellStyle name="Entrée 3 9 4 4" xfId="8238"/>
    <cellStyle name="Entrée 3 9 4 5" xfId="16502"/>
    <cellStyle name="Entrée 3 9 4 6" xfId="24256"/>
    <cellStyle name="Entrée 3 9 4 7" xfId="26714"/>
    <cellStyle name="Entrée 3 9 4 8" xfId="29587"/>
    <cellStyle name="Entrée 3 9 4 9" xfId="31528"/>
    <cellStyle name="Entrée 3 9 5" xfId="2300"/>
    <cellStyle name="Entrée 3 9 5 10" xfId="31850"/>
    <cellStyle name="Entrée 3 9 5 11" xfId="38591"/>
    <cellStyle name="Entrée 3 9 5 12" xfId="45596"/>
    <cellStyle name="Entrée 3 9 5 13" xfId="48645"/>
    <cellStyle name="Entrée 3 9 5 14" xfId="54478"/>
    <cellStyle name="Entrée 3 9 5 15" xfId="57093"/>
    <cellStyle name="Entrée 3 9 5 2" xfId="4510"/>
    <cellStyle name="Entrée 3 9 5 2 2" xfId="10749"/>
    <cellStyle name="Entrée 3 9 5 2 3" xfId="19785"/>
    <cellStyle name="Entrée 3 9 5 2 4" xfId="34039"/>
    <cellStyle name="Entrée 3 9 5 2 5" xfId="40780"/>
    <cellStyle name="Entrée 3 9 5 2 6" xfId="48646"/>
    <cellStyle name="Entrée 3 9 5 3" xfId="6639"/>
    <cellStyle name="Entrée 3 9 5 3 2" xfId="12866"/>
    <cellStyle name="Entrée 3 9 5 3 3" xfId="20330"/>
    <cellStyle name="Entrée 3 9 5 3 4" xfId="36161"/>
    <cellStyle name="Entrée 3 9 5 3 5" xfId="42897"/>
    <cellStyle name="Entrée 3 9 5 3 6" xfId="48647"/>
    <cellStyle name="Entrée 3 9 5 4" xfId="8560"/>
    <cellStyle name="Entrée 3 9 5 5" xfId="14672"/>
    <cellStyle name="Entrée 3 9 5 6" xfId="16824"/>
    <cellStyle name="Entrée 3 9 5 7" xfId="24578"/>
    <cellStyle name="Entrée 3 9 5 8" xfId="27036"/>
    <cellStyle name="Entrée 3 9 5 9" xfId="29909"/>
    <cellStyle name="Entrée 3 9 6" xfId="3157"/>
    <cellStyle name="Entrée 3 9 6 10" xfId="39445"/>
    <cellStyle name="Entrée 3 9 6 11" xfId="44261"/>
    <cellStyle name="Entrée 3 9 6 12" xfId="48648"/>
    <cellStyle name="Entrée 3 9 6 13" xfId="53143"/>
    <cellStyle name="Entrée 3 9 6 14" xfId="55755"/>
    <cellStyle name="Entrée 3 9 6 2" xfId="5301"/>
    <cellStyle name="Entrée 3 9 6 2 2" xfId="11531"/>
    <cellStyle name="Entrée 3 9 6 2 3" xfId="19154"/>
    <cellStyle name="Entrée 3 9 6 2 4" xfId="34823"/>
    <cellStyle name="Entrée 3 9 6 2 5" xfId="41562"/>
    <cellStyle name="Entrée 3 9 6 2 6" xfId="48649"/>
    <cellStyle name="Entrée 3 9 6 3" xfId="9414"/>
    <cellStyle name="Entrée 3 9 6 4" xfId="13627"/>
    <cellStyle name="Entrée 3 9 6 5" xfId="15489"/>
    <cellStyle name="Entrée 3 9 6 6" xfId="23243"/>
    <cellStyle name="Entrée 3 9 6 7" xfId="25701"/>
    <cellStyle name="Entrée 3 9 6 8" xfId="28574"/>
    <cellStyle name="Entrée 3 9 6 9" xfId="32704"/>
    <cellStyle name="Entrée 3 9 7" xfId="2812"/>
    <cellStyle name="Entrée 3 9 7 2" xfId="9069"/>
    <cellStyle name="Entrée 3 9 7 3" xfId="17631"/>
    <cellStyle name="Entrée 3 9 7 4" xfId="32359"/>
    <cellStyle name="Entrée 3 9 7 5" xfId="39100"/>
    <cellStyle name="Entrée 3 9 7 6" xfId="48650"/>
    <cellStyle name="Entrée 3 9 8" xfId="5090"/>
    <cellStyle name="Entrée 3 9 8 2" xfId="11329"/>
    <cellStyle name="Entrée 3 9 8 3" xfId="20038"/>
    <cellStyle name="Entrée 3 9 8 4" xfId="34619"/>
    <cellStyle name="Entrée 3 9 8 5" xfId="41360"/>
    <cellStyle name="Entrée 3 9 8 6" xfId="48651"/>
    <cellStyle name="Entrée 3 9 9" xfId="7225"/>
    <cellStyle name="Entrée 30" xfId="30403"/>
    <cellStyle name="Entrée 31" xfId="37183"/>
    <cellStyle name="Entrée 32" xfId="43910"/>
    <cellStyle name="Entrée 33" xfId="47959"/>
    <cellStyle name="Entrée 34" xfId="52792"/>
    <cellStyle name="Entrée 35" xfId="55402"/>
    <cellStyle name="Entrée 4" xfId="896"/>
    <cellStyle name="Entrée 4 10" xfId="15288"/>
    <cellStyle name="Entrée 4 11" xfId="23068"/>
    <cellStyle name="Entrée 4 12" xfId="25454"/>
    <cellStyle name="Entrée 4 13" xfId="28373"/>
    <cellStyle name="Entrée 4 14" xfId="30576"/>
    <cellStyle name="Entrée 4 15" xfId="37354"/>
    <cellStyle name="Entrée 4 16" xfId="44060"/>
    <cellStyle name="Entrée 4 17" xfId="48652"/>
    <cellStyle name="Entrée 4 18" xfId="52942"/>
    <cellStyle name="Entrée 4 19" xfId="55552"/>
    <cellStyle name="Entrée 4 2" xfId="1254"/>
    <cellStyle name="Entrée 4 2 10" xfId="30848"/>
    <cellStyle name="Entrée 4 2 11" xfId="37618"/>
    <cellStyle name="Entrée 4 2 12" xfId="44623"/>
    <cellStyle name="Entrée 4 2 13" xfId="48653"/>
    <cellStyle name="Entrée 4 2 14" xfId="53505"/>
    <cellStyle name="Entrée 4 2 15" xfId="56120"/>
    <cellStyle name="Entrée 4 2 2" xfId="3519"/>
    <cellStyle name="Entrée 4 2 2 2" xfId="9776"/>
    <cellStyle name="Entrée 4 2 2 3" xfId="17667"/>
    <cellStyle name="Entrée 4 2 2 4" xfId="33066"/>
    <cellStyle name="Entrée 4 2 2 5" xfId="39807"/>
    <cellStyle name="Entrée 4 2 2 6" xfId="48654"/>
    <cellStyle name="Entrée 4 2 3" xfId="5666"/>
    <cellStyle name="Entrée 4 2 3 2" xfId="11893"/>
    <cellStyle name="Entrée 4 2 3 3" xfId="17842"/>
    <cellStyle name="Entrée 4 2 3 4" xfId="35188"/>
    <cellStyle name="Entrée 4 2 3 5" xfId="41924"/>
    <cellStyle name="Entrée 4 2 3 6" xfId="48655"/>
    <cellStyle name="Entrée 4 2 4" xfId="7587"/>
    <cellStyle name="Entrée 4 2 5" xfId="13989"/>
    <cellStyle name="Entrée 4 2 6" xfId="15851"/>
    <cellStyle name="Entrée 4 2 7" xfId="23605"/>
    <cellStyle name="Entrée 4 2 8" xfId="26063"/>
    <cellStyle name="Entrée 4 2 9" xfId="28936"/>
    <cellStyle name="Entrée 4 3" xfId="1675"/>
    <cellStyle name="Entrée 4 3 10" xfId="31229"/>
    <cellStyle name="Entrée 4 3 11" xfId="37970"/>
    <cellStyle name="Entrée 4 3 12" xfId="44975"/>
    <cellStyle name="Entrée 4 3 13" xfId="48656"/>
    <cellStyle name="Entrée 4 3 14" xfId="53857"/>
    <cellStyle name="Entrée 4 3 15" xfId="56472"/>
    <cellStyle name="Entrée 4 3 2" xfId="3889"/>
    <cellStyle name="Entrée 4 3 2 2" xfId="10128"/>
    <cellStyle name="Entrée 4 3 2 3" xfId="19218"/>
    <cellStyle name="Entrée 4 3 2 4" xfId="33418"/>
    <cellStyle name="Entrée 4 3 2 5" xfId="40159"/>
    <cellStyle name="Entrée 4 3 2 6" xfId="48657"/>
    <cellStyle name="Entrée 4 3 3" xfId="6018"/>
    <cellStyle name="Entrée 4 3 3 2" xfId="12245"/>
    <cellStyle name="Entrée 4 3 3 3" xfId="18693"/>
    <cellStyle name="Entrée 4 3 3 4" xfId="35540"/>
    <cellStyle name="Entrée 4 3 3 5" xfId="42276"/>
    <cellStyle name="Entrée 4 3 3 6" xfId="48658"/>
    <cellStyle name="Entrée 4 3 4" xfId="7939"/>
    <cellStyle name="Entrée 4 3 5" xfId="14341"/>
    <cellStyle name="Entrée 4 3 6" xfId="16203"/>
    <cellStyle name="Entrée 4 3 7" xfId="23957"/>
    <cellStyle name="Entrée 4 3 8" xfId="26415"/>
    <cellStyle name="Entrée 4 3 9" xfId="29288"/>
    <cellStyle name="Entrée 4 4" xfId="1977"/>
    <cellStyle name="Entrée 4 4 10" xfId="38270"/>
    <cellStyle name="Entrée 4 4 11" xfId="45275"/>
    <cellStyle name="Entrée 4 4 12" xfId="48659"/>
    <cellStyle name="Entrée 4 4 13" xfId="54157"/>
    <cellStyle name="Entrée 4 4 14" xfId="56772"/>
    <cellStyle name="Entrée 4 4 2" xfId="4189"/>
    <cellStyle name="Entrée 4 4 2 2" xfId="10428"/>
    <cellStyle name="Entrée 4 4 2 3" xfId="17569"/>
    <cellStyle name="Entrée 4 4 2 4" xfId="33718"/>
    <cellStyle name="Entrée 4 4 2 5" xfId="40459"/>
    <cellStyle name="Entrée 4 4 2 6" xfId="48660"/>
    <cellStyle name="Entrée 4 4 3" xfId="6318"/>
    <cellStyle name="Entrée 4 4 3 2" xfId="12545"/>
    <cellStyle name="Entrée 4 4 3 3" xfId="17438"/>
    <cellStyle name="Entrée 4 4 3 4" xfId="35840"/>
    <cellStyle name="Entrée 4 4 3 5" xfId="42576"/>
    <cellStyle name="Entrée 4 4 3 6" xfId="48661"/>
    <cellStyle name="Entrée 4 4 4" xfId="8239"/>
    <cellStyle name="Entrée 4 4 5" xfId="16503"/>
    <cellStyle name="Entrée 4 4 6" xfId="24257"/>
    <cellStyle name="Entrée 4 4 7" xfId="26715"/>
    <cellStyle name="Entrée 4 4 8" xfId="29588"/>
    <cellStyle name="Entrée 4 4 9" xfId="31529"/>
    <cellStyle name="Entrée 4 5" xfId="2216"/>
    <cellStyle name="Entrée 4 5 10" xfId="31766"/>
    <cellStyle name="Entrée 4 5 11" xfId="38507"/>
    <cellStyle name="Entrée 4 5 12" xfId="45512"/>
    <cellStyle name="Entrée 4 5 13" xfId="48662"/>
    <cellStyle name="Entrée 4 5 14" xfId="54394"/>
    <cellStyle name="Entrée 4 5 15" xfId="57009"/>
    <cellStyle name="Entrée 4 5 2" xfId="4426"/>
    <cellStyle name="Entrée 4 5 2 2" xfId="10665"/>
    <cellStyle name="Entrée 4 5 2 3" xfId="18680"/>
    <cellStyle name="Entrée 4 5 2 4" xfId="33955"/>
    <cellStyle name="Entrée 4 5 2 5" xfId="40696"/>
    <cellStyle name="Entrée 4 5 2 6" xfId="48663"/>
    <cellStyle name="Entrée 4 5 3" xfId="6555"/>
    <cellStyle name="Entrée 4 5 3 2" xfId="12782"/>
    <cellStyle name="Entrée 4 5 3 3" xfId="20277"/>
    <cellStyle name="Entrée 4 5 3 4" xfId="36077"/>
    <cellStyle name="Entrée 4 5 3 5" xfId="42813"/>
    <cellStyle name="Entrée 4 5 3 6" xfId="48664"/>
    <cellStyle name="Entrée 4 5 4" xfId="8476"/>
    <cellStyle name="Entrée 4 5 5" xfId="14588"/>
    <cellStyle name="Entrée 4 5 6" xfId="16740"/>
    <cellStyle name="Entrée 4 5 7" xfId="24494"/>
    <cellStyle name="Entrée 4 5 8" xfId="26952"/>
    <cellStyle name="Entrée 4 5 9" xfId="29825"/>
    <cellStyle name="Entrée 4 6" xfId="3255"/>
    <cellStyle name="Entrée 4 6 10" xfId="39543"/>
    <cellStyle name="Entrée 4 6 11" xfId="44359"/>
    <cellStyle name="Entrée 4 6 12" xfId="48665"/>
    <cellStyle name="Entrée 4 6 13" xfId="53241"/>
    <cellStyle name="Entrée 4 6 14" xfId="55853"/>
    <cellStyle name="Entrée 4 6 2" xfId="5399"/>
    <cellStyle name="Entrée 4 6 2 2" xfId="11629"/>
    <cellStyle name="Entrée 4 6 2 3" xfId="17854"/>
    <cellStyle name="Entrée 4 6 2 4" xfId="34921"/>
    <cellStyle name="Entrée 4 6 2 5" xfId="41660"/>
    <cellStyle name="Entrée 4 6 2 6" xfId="48666"/>
    <cellStyle name="Entrée 4 6 3" xfId="9512"/>
    <cellStyle name="Entrée 4 6 4" xfId="13725"/>
    <cellStyle name="Entrée 4 6 5" xfId="15587"/>
    <cellStyle name="Entrée 4 6 6" xfId="23341"/>
    <cellStyle name="Entrée 4 6 7" xfId="25799"/>
    <cellStyle name="Entrée 4 6 8" xfId="28672"/>
    <cellStyle name="Entrée 4 6 9" xfId="32802"/>
    <cellStyle name="Entrée 4 7" xfId="2910"/>
    <cellStyle name="Entrée 4 7 2" xfId="9167"/>
    <cellStyle name="Entrée 4 7 3" xfId="18297"/>
    <cellStyle name="Entrée 4 7 4" xfId="32457"/>
    <cellStyle name="Entrée 4 7 5" xfId="39198"/>
    <cellStyle name="Entrée 4 7 6" xfId="48667"/>
    <cellStyle name="Entrée 4 8" xfId="5091"/>
    <cellStyle name="Entrée 4 8 2" xfId="11330"/>
    <cellStyle name="Entrée 4 8 3" xfId="19182"/>
    <cellStyle name="Entrée 4 8 4" xfId="34620"/>
    <cellStyle name="Entrée 4 8 5" xfId="41361"/>
    <cellStyle name="Entrée 4 8 6" xfId="48668"/>
    <cellStyle name="Entrée 4 9" xfId="7323"/>
    <cellStyle name="Entrée 5" xfId="811"/>
    <cellStyle name="Entrée 5 10" xfId="15289"/>
    <cellStyle name="Entrée 5 11" xfId="22983"/>
    <cellStyle name="Entrée 5 12" xfId="25369"/>
    <cellStyle name="Entrée 5 13" xfId="28374"/>
    <cellStyle name="Entrée 5 14" xfId="30491"/>
    <cellStyle name="Entrée 5 15" xfId="37269"/>
    <cellStyle name="Entrée 5 16" xfId="44061"/>
    <cellStyle name="Entrée 5 17" xfId="48669"/>
    <cellStyle name="Entrée 5 18" xfId="52943"/>
    <cellStyle name="Entrée 5 19" xfId="55553"/>
    <cellStyle name="Entrée 5 2" xfId="1255"/>
    <cellStyle name="Entrée 5 2 10" xfId="30849"/>
    <cellStyle name="Entrée 5 2 11" xfId="37619"/>
    <cellStyle name="Entrée 5 2 12" xfId="44624"/>
    <cellStyle name="Entrée 5 2 13" xfId="48670"/>
    <cellStyle name="Entrée 5 2 14" xfId="53506"/>
    <cellStyle name="Entrée 5 2 15" xfId="56121"/>
    <cellStyle name="Entrée 5 2 2" xfId="3520"/>
    <cellStyle name="Entrée 5 2 2 2" xfId="9777"/>
    <cellStyle name="Entrée 5 2 2 3" xfId="19501"/>
    <cellStyle name="Entrée 5 2 2 4" xfId="33067"/>
    <cellStyle name="Entrée 5 2 2 5" xfId="39808"/>
    <cellStyle name="Entrée 5 2 2 6" xfId="48671"/>
    <cellStyle name="Entrée 5 2 3" xfId="5667"/>
    <cellStyle name="Entrée 5 2 3 2" xfId="11894"/>
    <cellStyle name="Entrée 5 2 3 3" xfId="17706"/>
    <cellStyle name="Entrée 5 2 3 4" xfId="35189"/>
    <cellStyle name="Entrée 5 2 3 5" xfId="41925"/>
    <cellStyle name="Entrée 5 2 3 6" xfId="48672"/>
    <cellStyle name="Entrée 5 2 4" xfId="7588"/>
    <cellStyle name="Entrée 5 2 5" xfId="13990"/>
    <cellStyle name="Entrée 5 2 6" xfId="15852"/>
    <cellStyle name="Entrée 5 2 7" xfId="23606"/>
    <cellStyle name="Entrée 5 2 8" xfId="26064"/>
    <cellStyle name="Entrée 5 2 9" xfId="28937"/>
    <cellStyle name="Entrée 5 3" xfId="1590"/>
    <cellStyle name="Entrée 5 3 10" xfId="31144"/>
    <cellStyle name="Entrée 5 3 11" xfId="37885"/>
    <cellStyle name="Entrée 5 3 12" xfId="44890"/>
    <cellStyle name="Entrée 5 3 13" xfId="48673"/>
    <cellStyle name="Entrée 5 3 14" xfId="53772"/>
    <cellStyle name="Entrée 5 3 15" xfId="56387"/>
    <cellStyle name="Entrée 5 3 2" xfId="3804"/>
    <cellStyle name="Entrée 5 3 2 2" xfId="10043"/>
    <cellStyle name="Entrée 5 3 2 3" xfId="19223"/>
    <cellStyle name="Entrée 5 3 2 4" xfId="33333"/>
    <cellStyle name="Entrée 5 3 2 5" xfId="40074"/>
    <cellStyle name="Entrée 5 3 2 6" xfId="48674"/>
    <cellStyle name="Entrée 5 3 3" xfId="5933"/>
    <cellStyle name="Entrée 5 3 3 2" xfId="12160"/>
    <cellStyle name="Entrée 5 3 3 3" xfId="18727"/>
    <cellStyle name="Entrée 5 3 3 4" xfId="35455"/>
    <cellStyle name="Entrée 5 3 3 5" xfId="42191"/>
    <cellStyle name="Entrée 5 3 3 6" xfId="48675"/>
    <cellStyle name="Entrée 5 3 4" xfId="7854"/>
    <cellStyle name="Entrée 5 3 5" xfId="14256"/>
    <cellStyle name="Entrée 5 3 6" xfId="16118"/>
    <cellStyle name="Entrée 5 3 7" xfId="23872"/>
    <cellStyle name="Entrée 5 3 8" xfId="26330"/>
    <cellStyle name="Entrée 5 3 9" xfId="29203"/>
    <cellStyle name="Entrée 5 4" xfId="1978"/>
    <cellStyle name="Entrée 5 4 10" xfId="38271"/>
    <cellStyle name="Entrée 5 4 11" xfId="45276"/>
    <cellStyle name="Entrée 5 4 12" xfId="48676"/>
    <cellStyle name="Entrée 5 4 13" xfId="54158"/>
    <cellStyle name="Entrée 5 4 14" xfId="56773"/>
    <cellStyle name="Entrée 5 4 2" xfId="4190"/>
    <cellStyle name="Entrée 5 4 2 2" xfId="10429"/>
    <cellStyle name="Entrée 5 4 2 3" xfId="17568"/>
    <cellStyle name="Entrée 5 4 2 4" xfId="33719"/>
    <cellStyle name="Entrée 5 4 2 5" xfId="40460"/>
    <cellStyle name="Entrée 5 4 2 6" xfId="48677"/>
    <cellStyle name="Entrée 5 4 3" xfId="6319"/>
    <cellStyle name="Entrée 5 4 3 2" xfId="12546"/>
    <cellStyle name="Entrée 5 4 3 3" xfId="17437"/>
    <cellStyle name="Entrée 5 4 3 4" xfId="35841"/>
    <cellStyle name="Entrée 5 4 3 5" xfId="42577"/>
    <cellStyle name="Entrée 5 4 3 6" xfId="48678"/>
    <cellStyle name="Entrée 5 4 4" xfId="8240"/>
    <cellStyle name="Entrée 5 4 5" xfId="16504"/>
    <cellStyle name="Entrée 5 4 6" xfId="24258"/>
    <cellStyle name="Entrée 5 4 7" xfId="26716"/>
    <cellStyle name="Entrée 5 4 8" xfId="29589"/>
    <cellStyle name="Entrée 5 4 9" xfId="31530"/>
    <cellStyle name="Entrée 5 5" xfId="2287"/>
    <cellStyle name="Entrée 5 5 10" xfId="31837"/>
    <cellStyle name="Entrée 5 5 11" xfId="38578"/>
    <cellStyle name="Entrée 5 5 12" xfId="45583"/>
    <cellStyle name="Entrée 5 5 13" xfId="48679"/>
    <cellStyle name="Entrée 5 5 14" xfId="54465"/>
    <cellStyle name="Entrée 5 5 15" xfId="57080"/>
    <cellStyle name="Entrée 5 5 2" xfId="4497"/>
    <cellStyle name="Entrée 5 5 2 2" xfId="10736"/>
    <cellStyle name="Entrée 5 5 2 3" xfId="18831"/>
    <cellStyle name="Entrée 5 5 2 4" xfId="34026"/>
    <cellStyle name="Entrée 5 5 2 5" xfId="40767"/>
    <cellStyle name="Entrée 5 5 2 6" xfId="48680"/>
    <cellStyle name="Entrée 5 5 3" xfId="6626"/>
    <cellStyle name="Entrée 5 5 3 2" xfId="12853"/>
    <cellStyle name="Entrée 5 5 3 3" xfId="20317"/>
    <cellStyle name="Entrée 5 5 3 4" xfId="36148"/>
    <cellStyle name="Entrée 5 5 3 5" xfId="42884"/>
    <cellStyle name="Entrée 5 5 3 6" xfId="48681"/>
    <cellStyle name="Entrée 5 5 4" xfId="8547"/>
    <cellStyle name="Entrée 5 5 5" xfId="14659"/>
    <cellStyle name="Entrée 5 5 6" xfId="16811"/>
    <cellStyle name="Entrée 5 5 7" xfId="24565"/>
    <cellStyle name="Entrée 5 5 8" xfId="27023"/>
    <cellStyle name="Entrée 5 5 9" xfId="29896"/>
    <cellStyle name="Entrée 5 6" xfId="3170"/>
    <cellStyle name="Entrée 5 6 10" xfId="39458"/>
    <cellStyle name="Entrée 5 6 11" xfId="44274"/>
    <cellStyle name="Entrée 5 6 12" xfId="48682"/>
    <cellStyle name="Entrée 5 6 13" xfId="53156"/>
    <cellStyle name="Entrée 5 6 14" xfId="55768"/>
    <cellStyle name="Entrée 5 6 2" xfId="5314"/>
    <cellStyle name="Entrée 5 6 2 2" xfId="11544"/>
    <cellStyle name="Entrée 5 6 2 3" xfId="20177"/>
    <cellStyle name="Entrée 5 6 2 4" xfId="34836"/>
    <cellStyle name="Entrée 5 6 2 5" xfId="41575"/>
    <cellStyle name="Entrée 5 6 2 6" xfId="48683"/>
    <cellStyle name="Entrée 5 6 3" xfId="9427"/>
    <cellStyle name="Entrée 5 6 4" xfId="13640"/>
    <cellStyle name="Entrée 5 6 5" xfId="15502"/>
    <cellStyle name="Entrée 5 6 6" xfId="23256"/>
    <cellStyle name="Entrée 5 6 7" xfId="25714"/>
    <cellStyle name="Entrée 5 6 8" xfId="28587"/>
    <cellStyle name="Entrée 5 6 9" xfId="32717"/>
    <cellStyle name="Entrée 5 7" xfId="2825"/>
    <cellStyle name="Entrée 5 7 2" xfId="9082"/>
    <cellStyle name="Entrée 5 7 3" xfId="17619"/>
    <cellStyle name="Entrée 5 7 4" xfId="32372"/>
    <cellStyle name="Entrée 5 7 5" xfId="39113"/>
    <cellStyle name="Entrée 5 7 6" xfId="48684"/>
    <cellStyle name="Entrée 5 8" xfId="5092"/>
    <cellStyle name="Entrée 5 8 2" xfId="11331"/>
    <cellStyle name="Entrée 5 8 3" xfId="18251"/>
    <cellStyle name="Entrée 5 8 4" xfId="34621"/>
    <cellStyle name="Entrée 5 8 5" xfId="41362"/>
    <cellStyle name="Entrée 5 8 6" xfId="48685"/>
    <cellStyle name="Entrée 5 9" xfId="7238"/>
    <cellStyle name="Entrée 6" xfId="816"/>
    <cellStyle name="Entrée 6 10" xfId="15290"/>
    <cellStyle name="Entrée 6 11" xfId="22988"/>
    <cellStyle name="Entrée 6 12" xfId="25374"/>
    <cellStyle name="Entrée 6 13" xfId="28375"/>
    <cellStyle name="Entrée 6 14" xfId="30496"/>
    <cellStyle name="Entrée 6 15" xfId="37274"/>
    <cellStyle name="Entrée 6 16" xfId="44062"/>
    <cellStyle name="Entrée 6 17" xfId="48686"/>
    <cellStyle name="Entrée 6 18" xfId="52944"/>
    <cellStyle name="Entrée 6 19" xfId="55554"/>
    <cellStyle name="Entrée 6 2" xfId="1256"/>
    <cellStyle name="Entrée 6 2 10" xfId="30850"/>
    <cellStyle name="Entrée 6 2 11" xfId="37620"/>
    <cellStyle name="Entrée 6 2 12" xfId="44625"/>
    <cellStyle name="Entrée 6 2 13" xfId="48687"/>
    <cellStyle name="Entrée 6 2 14" xfId="53507"/>
    <cellStyle name="Entrée 6 2 15" xfId="56122"/>
    <cellStyle name="Entrée 6 2 2" xfId="3521"/>
    <cellStyle name="Entrée 6 2 2 2" xfId="9778"/>
    <cellStyle name="Entrée 6 2 2 3" xfId="18565"/>
    <cellStyle name="Entrée 6 2 2 4" xfId="33068"/>
    <cellStyle name="Entrée 6 2 2 5" xfId="39809"/>
    <cellStyle name="Entrée 6 2 2 6" xfId="48688"/>
    <cellStyle name="Entrée 6 2 3" xfId="5668"/>
    <cellStyle name="Entrée 6 2 3 2" xfId="11895"/>
    <cellStyle name="Entrée 6 2 3 3" xfId="19438"/>
    <cellStyle name="Entrée 6 2 3 4" xfId="35190"/>
    <cellStyle name="Entrée 6 2 3 5" xfId="41926"/>
    <cellStyle name="Entrée 6 2 3 6" xfId="48689"/>
    <cellStyle name="Entrée 6 2 4" xfId="7589"/>
    <cellStyle name="Entrée 6 2 5" xfId="13991"/>
    <cellStyle name="Entrée 6 2 6" xfId="15853"/>
    <cellStyle name="Entrée 6 2 7" xfId="23607"/>
    <cellStyle name="Entrée 6 2 8" xfId="26065"/>
    <cellStyle name="Entrée 6 2 9" xfId="28938"/>
    <cellStyle name="Entrée 6 3" xfId="1595"/>
    <cellStyle name="Entrée 6 3 10" xfId="31149"/>
    <cellStyle name="Entrée 6 3 11" xfId="37890"/>
    <cellStyle name="Entrée 6 3 12" xfId="44895"/>
    <cellStyle name="Entrée 6 3 13" xfId="48690"/>
    <cellStyle name="Entrée 6 3 14" xfId="53777"/>
    <cellStyle name="Entrée 6 3 15" xfId="56392"/>
    <cellStyle name="Entrée 6 3 2" xfId="3809"/>
    <cellStyle name="Entrée 6 3 2 2" xfId="10048"/>
    <cellStyle name="Entrée 6 3 2 3" xfId="19768"/>
    <cellStyle name="Entrée 6 3 2 4" xfId="33338"/>
    <cellStyle name="Entrée 6 3 2 5" xfId="40079"/>
    <cellStyle name="Entrée 6 3 2 6" xfId="48691"/>
    <cellStyle name="Entrée 6 3 3" xfId="5938"/>
    <cellStyle name="Entrée 6 3 3 2" xfId="12165"/>
    <cellStyle name="Entrée 6 3 3 3" xfId="19064"/>
    <cellStyle name="Entrée 6 3 3 4" xfId="35460"/>
    <cellStyle name="Entrée 6 3 3 5" xfId="42196"/>
    <cellStyle name="Entrée 6 3 3 6" xfId="48692"/>
    <cellStyle name="Entrée 6 3 4" xfId="7859"/>
    <cellStyle name="Entrée 6 3 5" xfId="14261"/>
    <cellStyle name="Entrée 6 3 6" xfId="16123"/>
    <cellStyle name="Entrée 6 3 7" xfId="23877"/>
    <cellStyle name="Entrée 6 3 8" xfId="26335"/>
    <cellStyle name="Entrée 6 3 9" xfId="29208"/>
    <cellStyle name="Entrée 6 4" xfId="1979"/>
    <cellStyle name="Entrée 6 4 10" xfId="38272"/>
    <cellStyle name="Entrée 6 4 11" xfId="45277"/>
    <cellStyle name="Entrée 6 4 12" xfId="48693"/>
    <cellStyle name="Entrée 6 4 13" xfId="54159"/>
    <cellStyle name="Entrée 6 4 14" xfId="56774"/>
    <cellStyle name="Entrée 6 4 2" xfId="4191"/>
    <cellStyle name="Entrée 6 4 2 2" xfId="10430"/>
    <cellStyle name="Entrée 6 4 2 3" xfId="17567"/>
    <cellStyle name="Entrée 6 4 2 4" xfId="33720"/>
    <cellStyle name="Entrée 6 4 2 5" xfId="40461"/>
    <cellStyle name="Entrée 6 4 2 6" xfId="48694"/>
    <cellStyle name="Entrée 6 4 3" xfId="6320"/>
    <cellStyle name="Entrée 6 4 3 2" xfId="12547"/>
    <cellStyle name="Entrée 6 4 3 3" xfId="17436"/>
    <cellStyle name="Entrée 6 4 3 4" xfId="35842"/>
    <cellStyle name="Entrée 6 4 3 5" xfId="42578"/>
    <cellStyle name="Entrée 6 4 3 6" xfId="48695"/>
    <cellStyle name="Entrée 6 4 4" xfId="8241"/>
    <cellStyle name="Entrée 6 4 5" xfId="16505"/>
    <cellStyle name="Entrée 6 4 6" xfId="24259"/>
    <cellStyle name="Entrée 6 4 7" xfId="26717"/>
    <cellStyle name="Entrée 6 4 8" xfId="29590"/>
    <cellStyle name="Entrée 6 4 9" xfId="31531"/>
    <cellStyle name="Entrée 6 5" xfId="2283"/>
    <cellStyle name="Entrée 6 5 10" xfId="31833"/>
    <cellStyle name="Entrée 6 5 11" xfId="38574"/>
    <cellStyle name="Entrée 6 5 12" xfId="45579"/>
    <cellStyle name="Entrée 6 5 13" xfId="48696"/>
    <cellStyle name="Entrée 6 5 14" xfId="54461"/>
    <cellStyle name="Entrée 6 5 15" xfId="57076"/>
    <cellStyle name="Entrée 6 5 2" xfId="4493"/>
    <cellStyle name="Entrée 6 5 2 2" xfId="10732"/>
    <cellStyle name="Entrée 6 5 2 3" xfId="19836"/>
    <cellStyle name="Entrée 6 5 2 4" xfId="34022"/>
    <cellStyle name="Entrée 6 5 2 5" xfId="40763"/>
    <cellStyle name="Entrée 6 5 2 6" xfId="48697"/>
    <cellStyle name="Entrée 6 5 3" xfId="6622"/>
    <cellStyle name="Entrée 6 5 3 2" xfId="12849"/>
    <cellStyle name="Entrée 6 5 3 3" xfId="20313"/>
    <cellStyle name="Entrée 6 5 3 4" xfId="36144"/>
    <cellStyle name="Entrée 6 5 3 5" xfId="42880"/>
    <cellStyle name="Entrée 6 5 3 6" xfId="48698"/>
    <cellStyle name="Entrée 6 5 4" xfId="8543"/>
    <cellStyle name="Entrée 6 5 5" xfId="14655"/>
    <cellStyle name="Entrée 6 5 6" xfId="16807"/>
    <cellStyle name="Entrée 6 5 7" xfId="24561"/>
    <cellStyle name="Entrée 6 5 8" xfId="27019"/>
    <cellStyle name="Entrée 6 5 9" xfId="29892"/>
    <cellStyle name="Entrée 6 6" xfId="3175"/>
    <cellStyle name="Entrée 6 6 10" xfId="39463"/>
    <cellStyle name="Entrée 6 6 11" xfId="44279"/>
    <cellStyle name="Entrée 6 6 12" xfId="48699"/>
    <cellStyle name="Entrée 6 6 13" xfId="53161"/>
    <cellStyle name="Entrée 6 6 14" xfId="55773"/>
    <cellStyle name="Entrée 6 6 2" xfId="5319"/>
    <cellStyle name="Entrée 6 6 2 2" xfId="11549"/>
    <cellStyle name="Entrée 6 6 2 3" xfId="19446"/>
    <cellStyle name="Entrée 6 6 2 4" xfId="34841"/>
    <cellStyle name="Entrée 6 6 2 5" xfId="41580"/>
    <cellStyle name="Entrée 6 6 2 6" xfId="48700"/>
    <cellStyle name="Entrée 6 6 3" xfId="9432"/>
    <cellStyle name="Entrée 6 6 4" xfId="13645"/>
    <cellStyle name="Entrée 6 6 5" xfId="15507"/>
    <cellStyle name="Entrée 6 6 6" xfId="23261"/>
    <cellStyle name="Entrée 6 6 7" xfId="25719"/>
    <cellStyle name="Entrée 6 6 8" xfId="28592"/>
    <cellStyle name="Entrée 6 6 9" xfId="32722"/>
    <cellStyle name="Entrée 6 7" xfId="2830"/>
    <cellStyle name="Entrée 6 7 2" xfId="9087"/>
    <cellStyle name="Entrée 6 7 3" xfId="17288"/>
    <cellStyle name="Entrée 6 7 4" xfId="32377"/>
    <cellStyle name="Entrée 6 7 5" xfId="39118"/>
    <cellStyle name="Entrée 6 7 6" xfId="48701"/>
    <cellStyle name="Entrée 6 8" xfId="5093"/>
    <cellStyle name="Entrée 6 8 2" xfId="11332"/>
    <cellStyle name="Entrée 6 8 3" xfId="19952"/>
    <cellStyle name="Entrée 6 8 4" xfId="34622"/>
    <cellStyle name="Entrée 6 8 5" xfId="41363"/>
    <cellStyle name="Entrée 6 8 6" xfId="48702"/>
    <cellStyle name="Entrée 6 9" xfId="7243"/>
    <cellStyle name="Entrée 7" xfId="901"/>
    <cellStyle name="Entrée 7 10" xfId="15291"/>
    <cellStyle name="Entrée 7 11" xfId="23073"/>
    <cellStyle name="Entrée 7 12" xfId="25459"/>
    <cellStyle name="Entrée 7 13" xfId="28376"/>
    <cellStyle name="Entrée 7 14" xfId="30581"/>
    <cellStyle name="Entrée 7 15" xfId="37359"/>
    <cellStyle name="Entrée 7 16" xfId="44063"/>
    <cellStyle name="Entrée 7 17" xfId="48703"/>
    <cellStyle name="Entrée 7 18" xfId="52945"/>
    <cellStyle name="Entrée 7 19" xfId="55555"/>
    <cellStyle name="Entrée 7 2" xfId="1257"/>
    <cellStyle name="Entrée 7 2 10" xfId="30851"/>
    <cellStyle name="Entrée 7 2 11" xfId="37621"/>
    <cellStyle name="Entrée 7 2 12" xfId="44626"/>
    <cellStyle name="Entrée 7 2 13" xfId="48704"/>
    <cellStyle name="Entrée 7 2 14" xfId="53508"/>
    <cellStyle name="Entrée 7 2 15" xfId="56123"/>
    <cellStyle name="Entrée 7 2 2" xfId="3522"/>
    <cellStyle name="Entrée 7 2 2 2" xfId="9779"/>
    <cellStyle name="Entrée 7 2 2 3" xfId="19598"/>
    <cellStyle name="Entrée 7 2 2 4" xfId="33069"/>
    <cellStyle name="Entrée 7 2 2 5" xfId="39810"/>
    <cellStyle name="Entrée 7 2 2 6" xfId="48705"/>
    <cellStyle name="Entrée 7 2 3" xfId="5669"/>
    <cellStyle name="Entrée 7 2 3 2" xfId="11896"/>
    <cellStyle name="Entrée 7 2 3 3" xfId="18535"/>
    <cellStyle name="Entrée 7 2 3 4" xfId="35191"/>
    <cellStyle name="Entrée 7 2 3 5" xfId="41927"/>
    <cellStyle name="Entrée 7 2 3 6" xfId="48706"/>
    <cellStyle name="Entrée 7 2 4" xfId="7590"/>
    <cellStyle name="Entrée 7 2 5" xfId="13992"/>
    <cellStyle name="Entrée 7 2 6" xfId="15854"/>
    <cellStyle name="Entrée 7 2 7" xfId="23608"/>
    <cellStyle name="Entrée 7 2 8" xfId="26066"/>
    <cellStyle name="Entrée 7 2 9" xfId="28939"/>
    <cellStyle name="Entrée 7 3" xfId="1680"/>
    <cellStyle name="Entrée 7 3 10" xfId="31234"/>
    <cellStyle name="Entrée 7 3 11" xfId="37975"/>
    <cellStyle name="Entrée 7 3 12" xfId="44980"/>
    <cellStyle name="Entrée 7 3 13" xfId="48707"/>
    <cellStyle name="Entrée 7 3 14" xfId="53862"/>
    <cellStyle name="Entrée 7 3 15" xfId="56477"/>
    <cellStyle name="Entrée 7 3 2" xfId="3894"/>
    <cellStyle name="Entrée 7 3 2 2" xfId="10133"/>
    <cellStyle name="Entrée 7 3 2 3" xfId="19773"/>
    <cellStyle name="Entrée 7 3 2 4" xfId="33423"/>
    <cellStyle name="Entrée 7 3 2 5" xfId="40164"/>
    <cellStyle name="Entrée 7 3 2 6" xfId="48708"/>
    <cellStyle name="Entrée 7 3 3" xfId="6023"/>
    <cellStyle name="Entrée 7 3 3 2" xfId="12250"/>
    <cellStyle name="Entrée 7 3 3 3" xfId="19060"/>
    <cellStyle name="Entrée 7 3 3 4" xfId="35545"/>
    <cellStyle name="Entrée 7 3 3 5" xfId="42281"/>
    <cellStyle name="Entrée 7 3 3 6" xfId="48709"/>
    <cellStyle name="Entrée 7 3 4" xfId="7944"/>
    <cellStyle name="Entrée 7 3 5" xfId="14346"/>
    <cellStyle name="Entrée 7 3 6" xfId="16208"/>
    <cellStyle name="Entrée 7 3 7" xfId="23962"/>
    <cellStyle name="Entrée 7 3 8" xfId="26420"/>
    <cellStyle name="Entrée 7 3 9" xfId="29293"/>
    <cellStyle name="Entrée 7 4" xfId="1980"/>
    <cellStyle name="Entrée 7 4 10" xfId="38273"/>
    <cellStyle name="Entrée 7 4 11" xfId="45278"/>
    <cellStyle name="Entrée 7 4 12" xfId="48710"/>
    <cellStyle name="Entrée 7 4 13" xfId="54160"/>
    <cellStyle name="Entrée 7 4 14" xfId="56775"/>
    <cellStyle name="Entrée 7 4 2" xfId="4192"/>
    <cellStyle name="Entrée 7 4 2 2" xfId="10431"/>
    <cellStyle name="Entrée 7 4 2 3" xfId="17566"/>
    <cellStyle name="Entrée 7 4 2 4" xfId="33721"/>
    <cellStyle name="Entrée 7 4 2 5" xfId="40462"/>
    <cellStyle name="Entrée 7 4 2 6" xfId="48711"/>
    <cellStyle name="Entrée 7 4 3" xfId="6321"/>
    <cellStyle name="Entrée 7 4 3 2" xfId="12548"/>
    <cellStyle name="Entrée 7 4 3 3" xfId="17435"/>
    <cellStyle name="Entrée 7 4 3 4" xfId="35843"/>
    <cellStyle name="Entrée 7 4 3 5" xfId="42579"/>
    <cellStyle name="Entrée 7 4 3 6" xfId="48712"/>
    <cellStyle name="Entrée 7 4 4" xfId="8242"/>
    <cellStyle name="Entrée 7 4 5" xfId="16506"/>
    <cellStyle name="Entrée 7 4 6" xfId="24260"/>
    <cellStyle name="Entrée 7 4 7" xfId="26718"/>
    <cellStyle name="Entrée 7 4 8" xfId="29591"/>
    <cellStyle name="Entrée 7 4 9" xfId="31532"/>
    <cellStyle name="Entrée 7 5" xfId="2211"/>
    <cellStyle name="Entrée 7 5 10" xfId="31761"/>
    <cellStyle name="Entrée 7 5 11" xfId="38502"/>
    <cellStyle name="Entrée 7 5 12" xfId="45507"/>
    <cellStyle name="Entrée 7 5 13" xfId="48713"/>
    <cellStyle name="Entrée 7 5 14" xfId="54389"/>
    <cellStyle name="Entrée 7 5 15" xfId="57004"/>
    <cellStyle name="Entrée 7 5 2" xfId="4421"/>
    <cellStyle name="Entrée 7 5 2 2" xfId="10660"/>
    <cellStyle name="Entrée 7 5 2 3" xfId="17881"/>
    <cellStyle name="Entrée 7 5 2 4" xfId="33950"/>
    <cellStyle name="Entrée 7 5 2 5" xfId="40691"/>
    <cellStyle name="Entrée 7 5 2 6" xfId="48714"/>
    <cellStyle name="Entrée 7 5 3" xfId="6550"/>
    <cellStyle name="Entrée 7 5 3 2" xfId="12777"/>
    <cellStyle name="Entrée 7 5 3 3" xfId="17312"/>
    <cellStyle name="Entrée 7 5 3 4" xfId="36072"/>
    <cellStyle name="Entrée 7 5 3 5" xfId="42808"/>
    <cellStyle name="Entrée 7 5 3 6" xfId="48715"/>
    <cellStyle name="Entrée 7 5 4" xfId="8471"/>
    <cellStyle name="Entrée 7 5 5" xfId="14583"/>
    <cellStyle name="Entrée 7 5 6" xfId="16735"/>
    <cellStyle name="Entrée 7 5 7" xfId="24489"/>
    <cellStyle name="Entrée 7 5 8" xfId="26947"/>
    <cellStyle name="Entrée 7 5 9" xfId="29820"/>
    <cellStyle name="Entrée 7 6" xfId="3260"/>
    <cellStyle name="Entrée 7 6 10" xfId="39548"/>
    <cellStyle name="Entrée 7 6 11" xfId="44364"/>
    <cellStyle name="Entrée 7 6 12" xfId="48716"/>
    <cellStyle name="Entrée 7 6 13" xfId="53246"/>
    <cellStyle name="Entrée 7 6 14" xfId="55858"/>
    <cellStyle name="Entrée 7 6 2" xfId="5404"/>
    <cellStyle name="Entrée 7 6 2 2" xfId="11634"/>
    <cellStyle name="Entrée 7 6 2 3" xfId="18664"/>
    <cellStyle name="Entrée 7 6 2 4" xfId="34926"/>
    <cellStyle name="Entrée 7 6 2 5" xfId="41665"/>
    <cellStyle name="Entrée 7 6 2 6" xfId="48717"/>
    <cellStyle name="Entrée 7 6 3" xfId="9517"/>
    <cellStyle name="Entrée 7 6 4" xfId="13730"/>
    <cellStyle name="Entrée 7 6 5" xfId="15592"/>
    <cellStyle name="Entrée 7 6 6" xfId="23346"/>
    <cellStyle name="Entrée 7 6 7" xfId="25804"/>
    <cellStyle name="Entrée 7 6 8" xfId="28677"/>
    <cellStyle name="Entrée 7 6 9" xfId="32807"/>
    <cellStyle name="Entrée 7 7" xfId="2915"/>
    <cellStyle name="Entrée 7 7 2" xfId="9172"/>
    <cellStyle name="Entrée 7 7 3" xfId="18911"/>
    <cellStyle name="Entrée 7 7 4" xfId="32462"/>
    <cellStyle name="Entrée 7 7 5" xfId="39203"/>
    <cellStyle name="Entrée 7 7 6" xfId="48718"/>
    <cellStyle name="Entrée 7 8" xfId="5094"/>
    <cellStyle name="Entrée 7 8 2" xfId="11333"/>
    <cellStyle name="Entrée 7 8 3" xfId="19095"/>
    <cellStyle name="Entrée 7 8 4" xfId="34623"/>
    <cellStyle name="Entrée 7 8 5" xfId="41364"/>
    <cellStyle name="Entrée 7 8 6" xfId="48719"/>
    <cellStyle name="Entrée 7 9" xfId="7328"/>
    <cellStyle name="Entrée 8" xfId="806"/>
    <cellStyle name="Entrée 8 10" xfId="15292"/>
    <cellStyle name="Entrée 8 11" xfId="22978"/>
    <cellStyle name="Entrée 8 12" xfId="25364"/>
    <cellStyle name="Entrée 8 13" xfId="28377"/>
    <cellStyle name="Entrée 8 14" xfId="30486"/>
    <cellStyle name="Entrée 8 15" xfId="37264"/>
    <cellStyle name="Entrée 8 16" xfId="44064"/>
    <cellStyle name="Entrée 8 17" xfId="48720"/>
    <cellStyle name="Entrée 8 18" xfId="52946"/>
    <cellStyle name="Entrée 8 19" xfId="55556"/>
    <cellStyle name="Entrée 8 2" xfId="1258"/>
    <cellStyle name="Entrée 8 2 10" xfId="30852"/>
    <cellStyle name="Entrée 8 2 11" xfId="37622"/>
    <cellStyle name="Entrée 8 2 12" xfId="44627"/>
    <cellStyle name="Entrée 8 2 13" xfId="48721"/>
    <cellStyle name="Entrée 8 2 14" xfId="53509"/>
    <cellStyle name="Entrée 8 2 15" xfId="56124"/>
    <cellStyle name="Entrée 8 2 2" xfId="3523"/>
    <cellStyle name="Entrée 8 2 2 2" xfId="9780"/>
    <cellStyle name="Entrée 8 2 2 3" xfId="18740"/>
    <cellStyle name="Entrée 8 2 2 4" xfId="33070"/>
    <cellStyle name="Entrée 8 2 2 5" xfId="39811"/>
    <cellStyle name="Entrée 8 2 2 6" xfId="48722"/>
    <cellStyle name="Entrée 8 2 3" xfId="5670"/>
    <cellStyle name="Entrée 8 2 3 2" xfId="11897"/>
    <cellStyle name="Entrée 8 2 3 3" xfId="19570"/>
    <cellStyle name="Entrée 8 2 3 4" xfId="35192"/>
    <cellStyle name="Entrée 8 2 3 5" xfId="41928"/>
    <cellStyle name="Entrée 8 2 3 6" xfId="48723"/>
    <cellStyle name="Entrée 8 2 4" xfId="7591"/>
    <cellStyle name="Entrée 8 2 5" xfId="13993"/>
    <cellStyle name="Entrée 8 2 6" xfId="15855"/>
    <cellStyle name="Entrée 8 2 7" xfId="23609"/>
    <cellStyle name="Entrée 8 2 8" xfId="26067"/>
    <cellStyle name="Entrée 8 2 9" xfId="28940"/>
    <cellStyle name="Entrée 8 3" xfId="1585"/>
    <cellStyle name="Entrée 8 3 10" xfId="31139"/>
    <cellStyle name="Entrée 8 3 11" xfId="37880"/>
    <cellStyle name="Entrée 8 3 12" xfId="44885"/>
    <cellStyle name="Entrée 8 3 13" xfId="48724"/>
    <cellStyle name="Entrée 8 3 14" xfId="53767"/>
    <cellStyle name="Entrée 8 3 15" xfId="56382"/>
    <cellStyle name="Entrée 8 3 2" xfId="3799"/>
    <cellStyle name="Entrée 8 3 2 2" xfId="10038"/>
    <cellStyle name="Entrée 8 3 2 3" xfId="19493"/>
    <cellStyle name="Entrée 8 3 2 4" xfId="33328"/>
    <cellStyle name="Entrée 8 3 2 5" xfId="40069"/>
    <cellStyle name="Entrée 8 3 2 6" xfId="48725"/>
    <cellStyle name="Entrée 8 3 3" xfId="5928"/>
    <cellStyle name="Entrée 8 3 3 2" xfId="12155"/>
    <cellStyle name="Entrée 8 3 3 3" xfId="18749"/>
    <cellStyle name="Entrée 8 3 3 4" xfId="35450"/>
    <cellStyle name="Entrée 8 3 3 5" xfId="42186"/>
    <cellStyle name="Entrée 8 3 3 6" xfId="48726"/>
    <cellStyle name="Entrée 8 3 4" xfId="7849"/>
    <cellStyle name="Entrée 8 3 5" xfId="14251"/>
    <cellStyle name="Entrée 8 3 6" xfId="16113"/>
    <cellStyle name="Entrée 8 3 7" xfId="23867"/>
    <cellStyle name="Entrée 8 3 8" xfId="26325"/>
    <cellStyle name="Entrée 8 3 9" xfId="29198"/>
    <cellStyle name="Entrée 8 4" xfId="1981"/>
    <cellStyle name="Entrée 8 4 10" xfId="38274"/>
    <cellStyle name="Entrée 8 4 11" xfId="45279"/>
    <cellStyle name="Entrée 8 4 12" xfId="48727"/>
    <cellStyle name="Entrée 8 4 13" xfId="54161"/>
    <cellStyle name="Entrée 8 4 14" xfId="56776"/>
    <cellStyle name="Entrée 8 4 2" xfId="4193"/>
    <cellStyle name="Entrée 8 4 2 2" xfId="10432"/>
    <cellStyle name="Entrée 8 4 2 3" xfId="17565"/>
    <cellStyle name="Entrée 8 4 2 4" xfId="33722"/>
    <cellStyle name="Entrée 8 4 2 5" xfId="40463"/>
    <cellStyle name="Entrée 8 4 2 6" xfId="48728"/>
    <cellStyle name="Entrée 8 4 3" xfId="6322"/>
    <cellStyle name="Entrée 8 4 3 2" xfId="12549"/>
    <cellStyle name="Entrée 8 4 3 3" xfId="17434"/>
    <cellStyle name="Entrée 8 4 3 4" xfId="35844"/>
    <cellStyle name="Entrée 8 4 3 5" xfId="42580"/>
    <cellStyle name="Entrée 8 4 3 6" xfId="48729"/>
    <cellStyle name="Entrée 8 4 4" xfId="8243"/>
    <cellStyle name="Entrée 8 4 5" xfId="16507"/>
    <cellStyle name="Entrée 8 4 6" xfId="24261"/>
    <cellStyle name="Entrée 8 4 7" xfId="26719"/>
    <cellStyle name="Entrée 8 4 8" xfId="29592"/>
    <cellStyle name="Entrée 8 4 9" xfId="31533"/>
    <cellStyle name="Entrée 8 5" xfId="2292"/>
    <cellStyle name="Entrée 8 5 10" xfId="31842"/>
    <cellStyle name="Entrée 8 5 11" xfId="38583"/>
    <cellStyle name="Entrée 8 5 12" xfId="45588"/>
    <cellStyle name="Entrée 8 5 13" xfId="48730"/>
    <cellStyle name="Entrée 8 5 14" xfId="54470"/>
    <cellStyle name="Entrée 8 5 15" xfId="57085"/>
    <cellStyle name="Entrée 8 5 2" xfId="4502"/>
    <cellStyle name="Entrée 8 5 2 2" xfId="10741"/>
    <cellStyle name="Entrée 8 5 2 3" xfId="19538"/>
    <cellStyle name="Entrée 8 5 2 4" xfId="34031"/>
    <cellStyle name="Entrée 8 5 2 5" xfId="40772"/>
    <cellStyle name="Entrée 8 5 2 6" xfId="48731"/>
    <cellStyle name="Entrée 8 5 3" xfId="6631"/>
    <cellStyle name="Entrée 8 5 3 2" xfId="12858"/>
    <cellStyle name="Entrée 8 5 3 3" xfId="20322"/>
    <cellStyle name="Entrée 8 5 3 4" xfId="36153"/>
    <cellStyle name="Entrée 8 5 3 5" xfId="42889"/>
    <cellStyle name="Entrée 8 5 3 6" xfId="48732"/>
    <cellStyle name="Entrée 8 5 4" xfId="8552"/>
    <cellStyle name="Entrée 8 5 5" xfId="14664"/>
    <cellStyle name="Entrée 8 5 6" xfId="16816"/>
    <cellStyle name="Entrée 8 5 7" xfId="24570"/>
    <cellStyle name="Entrée 8 5 8" xfId="27028"/>
    <cellStyle name="Entrée 8 5 9" xfId="29901"/>
    <cellStyle name="Entrée 8 6" xfId="3165"/>
    <cellStyle name="Entrée 8 6 10" xfId="39453"/>
    <cellStyle name="Entrée 8 6 11" xfId="44269"/>
    <cellStyle name="Entrée 8 6 12" xfId="48733"/>
    <cellStyle name="Entrée 8 6 13" xfId="53151"/>
    <cellStyle name="Entrée 8 6 14" xfId="55763"/>
    <cellStyle name="Entrée 8 6 2" xfId="5309"/>
    <cellStyle name="Entrée 8 6 2 2" xfId="11539"/>
    <cellStyle name="Entrée 8 6 2 3" xfId="19660"/>
    <cellStyle name="Entrée 8 6 2 4" xfId="34831"/>
    <cellStyle name="Entrée 8 6 2 5" xfId="41570"/>
    <cellStyle name="Entrée 8 6 2 6" xfId="48734"/>
    <cellStyle name="Entrée 8 6 3" xfId="9422"/>
    <cellStyle name="Entrée 8 6 4" xfId="13635"/>
    <cellStyle name="Entrée 8 6 5" xfId="15497"/>
    <cellStyle name="Entrée 8 6 6" xfId="23251"/>
    <cellStyle name="Entrée 8 6 7" xfId="25709"/>
    <cellStyle name="Entrée 8 6 8" xfId="28582"/>
    <cellStyle name="Entrée 8 6 9" xfId="32712"/>
    <cellStyle name="Entrée 8 7" xfId="2820"/>
    <cellStyle name="Entrée 8 7 2" xfId="9077"/>
    <cellStyle name="Entrée 8 7 3" xfId="17623"/>
    <cellStyle name="Entrée 8 7 4" xfId="32367"/>
    <cellStyle name="Entrée 8 7 5" xfId="39108"/>
    <cellStyle name="Entrée 8 7 6" xfId="48735"/>
    <cellStyle name="Entrée 8 8" xfId="5095"/>
    <cellStyle name="Entrée 8 8 2" xfId="11334"/>
    <cellStyle name="Entrée 8 8 3" xfId="18159"/>
    <cellStyle name="Entrée 8 8 4" xfId="34624"/>
    <cellStyle name="Entrée 8 8 5" xfId="41365"/>
    <cellStyle name="Entrée 8 8 6" xfId="48736"/>
    <cellStyle name="Entrée 8 9" xfId="7233"/>
    <cellStyle name="Entrée 9" xfId="906"/>
    <cellStyle name="Entrée 9 10" xfId="15293"/>
    <cellStyle name="Entrée 9 11" xfId="23078"/>
    <cellStyle name="Entrée 9 12" xfId="25464"/>
    <cellStyle name="Entrée 9 13" xfId="28378"/>
    <cellStyle name="Entrée 9 14" xfId="30586"/>
    <cellStyle name="Entrée 9 15" xfId="37364"/>
    <cellStyle name="Entrée 9 16" xfId="44065"/>
    <cellStyle name="Entrée 9 17" xfId="48737"/>
    <cellStyle name="Entrée 9 18" xfId="52947"/>
    <cellStyle name="Entrée 9 19" xfId="55557"/>
    <cellStyle name="Entrée 9 2" xfId="1259"/>
    <cellStyle name="Entrée 9 2 10" xfId="30853"/>
    <cellStyle name="Entrée 9 2 11" xfId="37623"/>
    <cellStyle name="Entrée 9 2 12" xfId="44628"/>
    <cellStyle name="Entrée 9 2 13" xfId="48738"/>
    <cellStyle name="Entrée 9 2 14" xfId="53510"/>
    <cellStyle name="Entrée 9 2 15" xfId="56125"/>
    <cellStyle name="Entrée 9 2 2" xfId="3524"/>
    <cellStyle name="Entrée 9 2 2 2" xfId="9781"/>
    <cellStyle name="Entrée 9 2 2 3" xfId="20017"/>
    <cellStyle name="Entrée 9 2 2 4" xfId="33071"/>
    <cellStyle name="Entrée 9 2 2 5" xfId="39812"/>
    <cellStyle name="Entrée 9 2 2 6" xfId="48739"/>
    <cellStyle name="Entrée 9 2 3" xfId="5671"/>
    <cellStyle name="Entrée 9 2 3 2" xfId="11898"/>
    <cellStyle name="Entrée 9 2 3 3" xfId="18713"/>
    <cellStyle name="Entrée 9 2 3 4" xfId="35193"/>
    <cellStyle name="Entrée 9 2 3 5" xfId="41929"/>
    <cellStyle name="Entrée 9 2 3 6" xfId="48740"/>
    <cellStyle name="Entrée 9 2 4" xfId="7592"/>
    <cellStyle name="Entrée 9 2 5" xfId="13994"/>
    <cellStyle name="Entrée 9 2 6" xfId="15856"/>
    <cellStyle name="Entrée 9 2 7" xfId="23610"/>
    <cellStyle name="Entrée 9 2 8" xfId="26068"/>
    <cellStyle name="Entrée 9 2 9" xfId="28941"/>
    <cellStyle name="Entrée 9 3" xfId="1685"/>
    <cellStyle name="Entrée 9 3 10" xfId="31239"/>
    <cellStyle name="Entrée 9 3 11" xfId="37980"/>
    <cellStyle name="Entrée 9 3 12" xfId="44985"/>
    <cellStyle name="Entrée 9 3 13" xfId="48741"/>
    <cellStyle name="Entrée 9 3 14" xfId="53867"/>
    <cellStyle name="Entrée 9 3 15" xfId="56482"/>
    <cellStyle name="Entrée 9 3 2" xfId="3899"/>
    <cellStyle name="Entrée 9 3 2 2" xfId="10138"/>
    <cellStyle name="Entrée 9 3 2 3" xfId="17894"/>
    <cellStyle name="Entrée 9 3 2 4" xfId="33428"/>
    <cellStyle name="Entrée 9 3 2 5" xfId="40169"/>
    <cellStyle name="Entrée 9 3 2 6" xfId="48742"/>
    <cellStyle name="Entrée 9 3 3" xfId="6028"/>
    <cellStyle name="Entrée 9 3 3 2" xfId="12255"/>
    <cellStyle name="Entrée 9 3 3 3" xfId="19638"/>
    <cellStyle name="Entrée 9 3 3 4" xfId="35550"/>
    <cellStyle name="Entrée 9 3 3 5" xfId="42286"/>
    <cellStyle name="Entrée 9 3 3 6" xfId="48743"/>
    <cellStyle name="Entrée 9 3 4" xfId="7949"/>
    <cellStyle name="Entrée 9 3 5" xfId="14351"/>
    <cellStyle name="Entrée 9 3 6" xfId="16213"/>
    <cellStyle name="Entrée 9 3 7" xfId="23967"/>
    <cellStyle name="Entrée 9 3 8" xfId="26425"/>
    <cellStyle name="Entrée 9 3 9" xfId="29298"/>
    <cellStyle name="Entrée 9 4" xfId="1982"/>
    <cellStyle name="Entrée 9 4 10" xfId="38275"/>
    <cellStyle name="Entrée 9 4 11" xfId="45280"/>
    <cellStyle name="Entrée 9 4 12" xfId="48744"/>
    <cellStyle name="Entrée 9 4 13" xfId="54162"/>
    <cellStyle name="Entrée 9 4 14" xfId="56777"/>
    <cellStyle name="Entrée 9 4 2" xfId="4194"/>
    <cellStyle name="Entrée 9 4 2 2" xfId="10433"/>
    <cellStyle name="Entrée 9 4 2 3" xfId="17564"/>
    <cellStyle name="Entrée 9 4 2 4" xfId="33723"/>
    <cellStyle name="Entrée 9 4 2 5" xfId="40464"/>
    <cellStyle name="Entrée 9 4 2 6" xfId="48745"/>
    <cellStyle name="Entrée 9 4 3" xfId="6323"/>
    <cellStyle name="Entrée 9 4 3 2" xfId="12550"/>
    <cellStyle name="Entrée 9 4 3 3" xfId="17433"/>
    <cellStyle name="Entrée 9 4 3 4" xfId="35845"/>
    <cellStyle name="Entrée 9 4 3 5" xfId="42581"/>
    <cellStyle name="Entrée 9 4 3 6" xfId="48746"/>
    <cellStyle name="Entrée 9 4 4" xfId="8244"/>
    <cellStyle name="Entrée 9 4 5" xfId="16508"/>
    <cellStyle name="Entrée 9 4 6" xfId="24262"/>
    <cellStyle name="Entrée 9 4 7" xfId="26720"/>
    <cellStyle name="Entrée 9 4 8" xfId="29593"/>
    <cellStyle name="Entrée 9 4 9" xfId="31534"/>
    <cellStyle name="Entrée 9 5" xfId="2206"/>
    <cellStyle name="Entrée 9 5 10" xfId="31756"/>
    <cellStyle name="Entrée 9 5 11" xfId="38497"/>
    <cellStyle name="Entrée 9 5 12" xfId="45502"/>
    <cellStyle name="Entrée 9 5 13" xfId="48747"/>
    <cellStyle name="Entrée 9 5 14" xfId="54384"/>
    <cellStyle name="Entrée 9 5 15" xfId="56999"/>
    <cellStyle name="Entrée 9 5 2" xfId="4416"/>
    <cellStyle name="Entrée 9 5 2 2" xfId="10655"/>
    <cellStyle name="Entrée 9 5 2 3" xfId="19847"/>
    <cellStyle name="Entrée 9 5 2 4" xfId="33945"/>
    <cellStyle name="Entrée 9 5 2 5" xfId="40686"/>
    <cellStyle name="Entrée 9 5 2 6" xfId="48748"/>
    <cellStyle name="Entrée 9 5 3" xfId="6545"/>
    <cellStyle name="Entrée 9 5 3 2" xfId="12772"/>
    <cellStyle name="Entrée 9 5 3 3" xfId="17317"/>
    <cellStyle name="Entrée 9 5 3 4" xfId="36067"/>
    <cellStyle name="Entrée 9 5 3 5" xfId="42803"/>
    <cellStyle name="Entrée 9 5 3 6" xfId="48749"/>
    <cellStyle name="Entrée 9 5 4" xfId="8466"/>
    <cellStyle name="Entrée 9 5 5" xfId="14578"/>
    <cellStyle name="Entrée 9 5 6" xfId="16730"/>
    <cellStyle name="Entrée 9 5 7" xfId="24484"/>
    <cellStyle name="Entrée 9 5 8" xfId="26942"/>
    <cellStyle name="Entrée 9 5 9" xfId="29815"/>
    <cellStyle name="Entrée 9 6" xfId="3265"/>
    <cellStyle name="Entrée 9 6 10" xfId="39553"/>
    <cellStyle name="Entrée 9 6 11" xfId="44369"/>
    <cellStyle name="Entrée 9 6 12" xfId="48750"/>
    <cellStyle name="Entrée 9 6 13" xfId="53251"/>
    <cellStyle name="Entrée 9 6 14" xfId="55863"/>
    <cellStyle name="Entrée 9 6 2" xfId="5409"/>
    <cellStyle name="Entrée 9 6 2 2" xfId="11639"/>
    <cellStyle name="Entrée 9 6 2 3" xfId="19082"/>
    <cellStyle name="Entrée 9 6 2 4" xfId="34931"/>
    <cellStyle name="Entrée 9 6 2 5" xfId="41670"/>
    <cellStyle name="Entrée 9 6 2 6" xfId="48751"/>
    <cellStyle name="Entrée 9 6 3" xfId="9522"/>
    <cellStyle name="Entrée 9 6 4" xfId="13735"/>
    <cellStyle name="Entrée 9 6 5" xfId="15597"/>
    <cellStyle name="Entrée 9 6 6" xfId="23351"/>
    <cellStyle name="Entrée 9 6 7" xfId="25809"/>
    <cellStyle name="Entrée 9 6 8" xfId="28682"/>
    <cellStyle name="Entrée 9 6 9" xfId="32812"/>
    <cellStyle name="Entrée 9 7" xfId="2920"/>
    <cellStyle name="Entrée 9 7 2" xfId="9177"/>
    <cellStyle name="Entrée 9 7 3" xfId="17662"/>
    <cellStyle name="Entrée 9 7 4" xfId="32467"/>
    <cellStyle name="Entrée 9 7 5" xfId="39208"/>
    <cellStyle name="Entrée 9 7 6" xfId="48752"/>
    <cellStyle name="Entrée 9 8" xfId="5096"/>
    <cellStyle name="Entrée 9 8 2" xfId="11335"/>
    <cellStyle name="Entrée 9 8 3" xfId="19820"/>
    <cellStyle name="Entrée 9 8 4" xfId="34625"/>
    <cellStyle name="Entrée 9 8 5" xfId="41366"/>
    <cellStyle name="Entrée 9 8 6" xfId="48753"/>
    <cellStyle name="Entrée 9 9" xfId="7333"/>
    <cellStyle name="Excel Built-in Normal" xfId="1041"/>
    <cellStyle name="Excel Built-in Normal 1" xfId="1042"/>
    <cellStyle name="Excel Built-in Normal 2" xfId="1043"/>
    <cellStyle name="Excel Built-in Normal 3" xfId="1044"/>
    <cellStyle name="Excel Built-in Normal 4" xfId="1045"/>
    <cellStyle name="Excel Built-in Normal 5" xfId="1046"/>
    <cellStyle name="Excel Built-in Normal 6" xfId="1047"/>
    <cellStyle name="Excel_BuiltIn_Currency 1" xfId="461"/>
    <cellStyle name="Explanatory Text" xfId="53" builtinId="53" customBuiltin="1"/>
    <cellStyle name="Explanatory Text 2" xfId="462"/>
    <cellStyle name="Explanatory Text 3" xfId="463"/>
    <cellStyle name="Explanatory Text 4" xfId="1260"/>
    <cellStyle name="Explanatory Text 5" xfId="7132"/>
    <cellStyle name="Good" xfId="59" builtinId="26" customBuiltin="1"/>
    <cellStyle name="Good 2" xfId="464"/>
    <cellStyle name="Good 3" xfId="465"/>
    <cellStyle name="Good 4" xfId="1261"/>
    <cellStyle name="Good 5" xfId="7134"/>
    <cellStyle name="Heading 1" xfId="47" builtinId="16" customBuiltin="1"/>
    <cellStyle name="Heading 1 2" xfId="466"/>
    <cellStyle name="Heading 1 3" xfId="467"/>
    <cellStyle name="Heading 1 4" xfId="1262"/>
    <cellStyle name="Heading 1 5" xfId="7126"/>
    <cellStyle name="Heading 2" xfId="48" builtinId="17" customBuiltin="1"/>
    <cellStyle name="Heading 2 2" xfId="468"/>
    <cellStyle name="Heading 2 3" xfId="469"/>
    <cellStyle name="Heading 2 4" xfId="1263"/>
    <cellStyle name="Heading 2 5" xfId="7127"/>
    <cellStyle name="Heading 3" xfId="49" builtinId="18" customBuiltin="1"/>
    <cellStyle name="Heading 3 2" xfId="470"/>
    <cellStyle name="Heading 3 3" xfId="471"/>
    <cellStyle name="Heading 3 4" xfId="1264"/>
    <cellStyle name="Heading 3 5" xfId="7128"/>
    <cellStyle name="Heading 4" xfId="50" builtinId="19" customBuiltin="1"/>
    <cellStyle name="Heading 4 2" xfId="472"/>
    <cellStyle name="Heading 4 3" xfId="473"/>
    <cellStyle name="Heading 4 4" xfId="1265"/>
    <cellStyle name="Heading 4 5" xfId="7129"/>
    <cellStyle name="Hyperlink" xfId="41" builtinId="8"/>
    <cellStyle name="Hyperlink 10" xfId="474"/>
    <cellStyle name="Hyperlink 10 2" xfId="475"/>
    <cellStyle name="Hyperlink 11" xfId="476"/>
    <cellStyle name="Hyperlink 11 2" xfId="477"/>
    <cellStyle name="Hyperlink 12" xfId="478"/>
    <cellStyle name="Hyperlink 12 2" xfId="479"/>
    <cellStyle name="Hyperlink 13" xfId="480"/>
    <cellStyle name="Hyperlink 13 2" xfId="481"/>
    <cellStyle name="Hyperlink 14" xfId="482"/>
    <cellStyle name="Hyperlink 14 2" xfId="483"/>
    <cellStyle name="Hyperlink 15" xfId="484"/>
    <cellStyle name="Hyperlink 15 2" xfId="485"/>
    <cellStyle name="Hyperlink 16" xfId="486"/>
    <cellStyle name="Hyperlink 16 2" xfId="487"/>
    <cellStyle name="Hyperlink 17" xfId="488"/>
    <cellStyle name="Hyperlink 17 2" xfId="489"/>
    <cellStyle name="Hyperlink 18" xfId="490"/>
    <cellStyle name="Hyperlink 18 2" xfId="491"/>
    <cellStyle name="Hyperlink 19" xfId="492"/>
    <cellStyle name="Hyperlink 19 2" xfId="493"/>
    <cellStyle name="Hyperlink 2" xfId="494"/>
    <cellStyle name="Hyperlink 2 2" xfId="495"/>
    <cellStyle name="Hyperlink 2 3" xfId="690"/>
    <cellStyle name="Hyperlink 2 3 2" xfId="1440"/>
    <cellStyle name="Hyperlink 2 4" xfId="7152"/>
    <cellStyle name="Hyperlink 20" xfId="496"/>
    <cellStyle name="Hyperlink 20 2" xfId="497"/>
    <cellStyle name="Hyperlink 21" xfId="498"/>
    <cellStyle name="Hyperlink 21 2" xfId="499"/>
    <cellStyle name="Hyperlink 22" xfId="500"/>
    <cellStyle name="Hyperlink 22 2" xfId="501"/>
    <cellStyle name="Hyperlink 23" xfId="502"/>
    <cellStyle name="Hyperlink 23 2" xfId="503"/>
    <cellStyle name="Hyperlink 24" xfId="504"/>
    <cellStyle name="Hyperlink 24 2" xfId="505"/>
    <cellStyle name="Hyperlink 25" xfId="506"/>
    <cellStyle name="Hyperlink 25 2" xfId="507"/>
    <cellStyle name="Hyperlink 26" xfId="508"/>
    <cellStyle name="Hyperlink 27" xfId="509"/>
    <cellStyle name="Hyperlink 28" xfId="510"/>
    <cellStyle name="Hyperlink 29" xfId="511"/>
    <cellStyle name="Hyperlink 3" xfId="512"/>
    <cellStyle name="Hyperlink 3 2" xfId="513"/>
    <cellStyle name="Hyperlink 30" xfId="514"/>
    <cellStyle name="Hyperlink 31" xfId="515"/>
    <cellStyle name="Hyperlink 32" xfId="516"/>
    <cellStyle name="Hyperlink 33" xfId="517"/>
    <cellStyle name="Hyperlink 34" xfId="518"/>
    <cellStyle name="Hyperlink 35" xfId="519"/>
    <cellStyle name="Hyperlink 36" xfId="69"/>
    <cellStyle name="Hyperlink 36 10" xfId="5237"/>
    <cellStyle name="Hyperlink 36 2" xfId="520"/>
    <cellStyle name="Hyperlink 36 3" xfId="521"/>
    <cellStyle name="Hyperlink 36 4" xfId="522"/>
    <cellStyle name="Hyperlink 36 5" xfId="523"/>
    <cellStyle name="Hyperlink 36 6" xfId="524"/>
    <cellStyle name="Hyperlink 36 7" xfId="525"/>
    <cellStyle name="Hyperlink 36 8" xfId="526"/>
    <cellStyle name="Hyperlink 36 9" xfId="1048"/>
    <cellStyle name="Hyperlink 36 9 2" xfId="1441"/>
    <cellStyle name="Hyperlink 37" xfId="688"/>
    <cellStyle name="Hyperlink 37 10" xfId="5241"/>
    <cellStyle name="Hyperlink 37 2" xfId="527"/>
    <cellStyle name="Hyperlink 37 3" xfId="528"/>
    <cellStyle name="Hyperlink 37 4" xfId="529"/>
    <cellStyle name="Hyperlink 37 5" xfId="530"/>
    <cellStyle name="Hyperlink 37 6" xfId="531"/>
    <cellStyle name="Hyperlink 37 7" xfId="532"/>
    <cellStyle name="Hyperlink 37 8" xfId="533"/>
    <cellStyle name="Hyperlink 37 9" xfId="1049"/>
    <cellStyle name="Hyperlink 38" xfId="1101"/>
    <cellStyle name="Hyperlink 38 2" xfId="534"/>
    <cellStyle name="Hyperlink 38 3" xfId="535"/>
    <cellStyle name="Hyperlink 38 4" xfId="536"/>
    <cellStyle name="Hyperlink 38 5" xfId="537"/>
    <cellStyle name="Hyperlink 38 6" xfId="538"/>
    <cellStyle name="Hyperlink 38 7" xfId="539"/>
    <cellStyle name="Hyperlink 38 8" xfId="540"/>
    <cellStyle name="Hyperlink 39" xfId="1419"/>
    <cellStyle name="Hyperlink 39 2" xfId="541"/>
    <cellStyle name="Hyperlink 39 3" xfId="542"/>
    <cellStyle name="Hyperlink 39 4" xfId="543"/>
    <cellStyle name="Hyperlink 39 5" xfId="544"/>
    <cellStyle name="Hyperlink 39 6" xfId="545"/>
    <cellStyle name="Hyperlink 39 7" xfId="546"/>
    <cellStyle name="Hyperlink 39 8" xfId="547"/>
    <cellStyle name="Hyperlink 4" xfId="548"/>
    <cellStyle name="Hyperlink 4 2" xfId="549"/>
    <cellStyle name="Hyperlink 4 2 2" xfId="550"/>
    <cellStyle name="Hyperlink 4 3" xfId="551"/>
    <cellStyle name="Hyperlink 4 3 2" xfId="552"/>
    <cellStyle name="Hyperlink 4 4" xfId="553"/>
    <cellStyle name="Hyperlink 4 4 2" xfId="554"/>
    <cellStyle name="Hyperlink 4 5" xfId="555"/>
    <cellStyle name="Hyperlink 4 5 2" xfId="556"/>
    <cellStyle name="Hyperlink 4 6" xfId="557"/>
    <cellStyle name="Hyperlink 4 7" xfId="558"/>
    <cellStyle name="Hyperlink 4 8" xfId="559"/>
    <cellStyle name="Hyperlink 40" xfId="1021"/>
    <cellStyle name="Hyperlink 40 2" xfId="560"/>
    <cellStyle name="Hyperlink 40 3" xfId="561"/>
    <cellStyle name="Hyperlink 40 4" xfId="562"/>
    <cellStyle name="Hyperlink 40 5" xfId="563"/>
    <cellStyle name="Hyperlink 40 6" xfId="564"/>
    <cellStyle name="Hyperlink 40 7" xfId="565"/>
    <cellStyle name="Hyperlink 41" xfId="7120"/>
    <cellStyle name="Hyperlink 41 2" xfId="566"/>
    <cellStyle name="Hyperlink 41 3" xfId="567"/>
    <cellStyle name="Hyperlink 41 4" xfId="568"/>
    <cellStyle name="Hyperlink 41 5" xfId="569"/>
    <cellStyle name="Hyperlink 41 6" xfId="570"/>
    <cellStyle name="Hyperlink 41 7" xfId="571"/>
    <cellStyle name="Hyperlink 5" xfId="572"/>
    <cellStyle name="Hyperlink 5 2" xfId="573"/>
    <cellStyle name="Hyperlink 5 2 2" xfId="574"/>
    <cellStyle name="Hyperlink 5 3" xfId="575"/>
    <cellStyle name="Hyperlink 5 3 2" xfId="576"/>
    <cellStyle name="Hyperlink 5 4" xfId="577"/>
    <cellStyle name="Hyperlink 5 4 2" xfId="578"/>
    <cellStyle name="Hyperlink 5 5" xfId="579"/>
    <cellStyle name="Hyperlink 5 5 2" xfId="580"/>
    <cellStyle name="Hyperlink 5 6" xfId="581"/>
    <cellStyle name="Hyperlink 5 7" xfId="582"/>
    <cellStyle name="Hyperlink 5 8" xfId="583"/>
    <cellStyle name="Hyperlink 6" xfId="584"/>
    <cellStyle name="Hyperlink 6 2" xfId="585"/>
    <cellStyle name="Hyperlink 7" xfId="586"/>
    <cellStyle name="Hyperlink 7 2" xfId="587"/>
    <cellStyle name="Hyperlink 8" xfId="588"/>
    <cellStyle name="Hyperlink 8 2" xfId="589"/>
    <cellStyle name="Hyperlink 9" xfId="590"/>
    <cellStyle name="Hyperlink 9 2" xfId="591"/>
    <cellStyle name="Input" xfId="55" builtinId="20" customBuiltin="1"/>
    <cellStyle name="Input 2" xfId="593"/>
    <cellStyle name="Input 2 10" xfId="1509"/>
    <cellStyle name="Input 2 10 10" xfId="31063"/>
    <cellStyle name="Input 2 10 11" xfId="37804"/>
    <cellStyle name="Input 2 10 12" xfId="44809"/>
    <cellStyle name="Input 2 10 13" xfId="48755"/>
    <cellStyle name="Input 2 10 14" xfId="53691"/>
    <cellStyle name="Input 2 10 15" xfId="56306"/>
    <cellStyle name="Input 2 10 2" xfId="3723"/>
    <cellStyle name="Input 2 10 2 2" xfId="9962"/>
    <cellStyle name="Input 2 10 2 3" xfId="17898"/>
    <cellStyle name="Input 2 10 2 4" xfId="33252"/>
    <cellStyle name="Input 2 10 2 5" xfId="39993"/>
    <cellStyle name="Input 2 10 2 6" xfId="48756"/>
    <cellStyle name="Input 2 10 3" xfId="5852"/>
    <cellStyle name="Input 2 10 3 2" xfId="12079"/>
    <cellStyle name="Input 2 10 3 3" xfId="19560"/>
    <cellStyle name="Input 2 10 3 4" xfId="35374"/>
    <cellStyle name="Input 2 10 3 5" xfId="42110"/>
    <cellStyle name="Input 2 10 3 6" xfId="48757"/>
    <cellStyle name="Input 2 10 4" xfId="7773"/>
    <cellStyle name="Input 2 10 5" xfId="14175"/>
    <cellStyle name="Input 2 10 6" xfId="16037"/>
    <cellStyle name="Input 2 10 7" xfId="23791"/>
    <cellStyle name="Input 2 10 8" xfId="26249"/>
    <cellStyle name="Input 2 10 9" xfId="29122"/>
    <cellStyle name="Input 2 11" xfId="1832"/>
    <cellStyle name="Input 2 11 10" xfId="38125"/>
    <cellStyle name="Input 2 11 11" xfId="45130"/>
    <cellStyle name="Input 2 11 12" xfId="48758"/>
    <cellStyle name="Input 2 11 13" xfId="54012"/>
    <cellStyle name="Input 2 11 14" xfId="56627"/>
    <cellStyle name="Input 2 11 2" xfId="4044"/>
    <cellStyle name="Input 2 11 2 2" xfId="10283"/>
    <cellStyle name="Input 2 11 2 3" xfId="18236"/>
    <cellStyle name="Input 2 11 2 4" xfId="33573"/>
    <cellStyle name="Input 2 11 2 5" xfId="40314"/>
    <cellStyle name="Input 2 11 2 6" xfId="48759"/>
    <cellStyle name="Input 2 11 3" xfId="6173"/>
    <cellStyle name="Input 2 11 3 2" xfId="12400"/>
    <cellStyle name="Input 2 11 3 3" xfId="17520"/>
    <cellStyle name="Input 2 11 3 4" xfId="35695"/>
    <cellStyle name="Input 2 11 3 5" xfId="42431"/>
    <cellStyle name="Input 2 11 3 6" xfId="48760"/>
    <cellStyle name="Input 2 11 4" xfId="8094"/>
    <cellStyle name="Input 2 11 5" xfId="16358"/>
    <cellStyle name="Input 2 11 6" xfId="24112"/>
    <cellStyle name="Input 2 11 7" xfId="26570"/>
    <cellStyle name="Input 2 11 8" xfId="29443"/>
    <cellStyle name="Input 2 11 9" xfId="31384"/>
    <cellStyle name="Input 2 12" xfId="2391"/>
    <cellStyle name="Input 2 12 10" xfId="31941"/>
    <cellStyle name="Input 2 12 11" xfId="38682"/>
    <cellStyle name="Input 2 12 12" xfId="45687"/>
    <cellStyle name="Input 2 12 13" xfId="48761"/>
    <cellStyle name="Input 2 12 14" xfId="54569"/>
    <cellStyle name="Input 2 12 15" xfId="57184"/>
    <cellStyle name="Input 2 12 2" xfId="4601"/>
    <cellStyle name="Input 2 12 2 2" xfId="10840"/>
    <cellStyle name="Input 2 12 2 3" xfId="19353"/>
    <cellStyle name="Input 2 12 2 4" xfId="34130"/>
    <cellStyle name="Input 2 12 2 5" xfId="40871"/>
    <cellStyle name="Input 2 12 2 6" xfId="48762"/>
    <cellStyle name="Input 2 12 3" xfId="6730"/>
    <cellStyle name="Input 2 12 3 2" xfId="12957"/>
    <cellStyle name="Input 2 12 3 3" xfId="20404"/>
    <cellStyle name="Input 2 12 3 4" xfId="36252"/>
    <cellStyle name="Input 2 12 3 5" xfId="42988"/>
    <cellStyle name="Input 2 12 3 6" xfId="48763"/>
    <cellStyle name="Input 2 12 4" xfId="8651"/>
    <cellStyle name="Input 2 12 5" xfId="14763"/>
    <cellStyle name="Input 2 12 6" xfId="16915"/>
    <cellStyle name="Input 2 12 7" xfId="24669"/>
    <cellStyle name="Input 2 12 8" xfId="27127"/>
    <cellStyle name="Input 2 12 9" xfId="30000"/>
    <cellStyle name="Input 2 13" xfId="2630"/>
    <cellStyle name="Input 2 13 10" xfId="32179"/>
    <cellStyle name="Input 2 13 11" xfId="38920"/>
    <cellStyle name="Input 2 13 12" xfId="45925"/>
    <cellStyle name="Input 2 13 13" xfId="48764"/>
    <cellStyle name="Input 2 13 14" xfId="54807"/>
    <cellStyle name="Input 2 13 15" xfId="57422"/>
    <cellStyle name="Input 2 13 2" xfId="4823"/>
    <cellStyle name="Input 2 13 2 2" xfId="11062"/>
    <cellStyle name="Input 2 13 2 3" xfId="19540"/>
    <cellStyle name="Input 2 13 2 4" xfId="34352"/>
    <cellStyle name="Input 2 13 2 5" xfId="41093"/>
    <cellStyle name="Input 2 13 2 6" xfId="48765"/>
    <cellStyle name="Input 2 13 3" xfId="6968"/>
    <cellStyle name="Input 2 13 3 2" xfId="13195"/>
    <cellStyle name="Input 2 13 3 3" xfId="20541"/>
    <cellStyle name="Input 2 13 3 4" xfId="36490"/>
    <cellStyle name="Input 2 13 3 5" xfId="43226"/>
    <cellStyle name="Input 2 13 3 6" xfId="48766"/>
    <cellStyle name="Input 2 13 4" xfId="8889"/>
    <cellStyle name="Input 2 13 5" xfId="15001"/>
    <cellStyle name="Input 2 13 6" xfId="17153"/>
    <cellStyle name="Input 2 13 7" xfId="24907"/>
    <cellStyle name="Input 2 13 8" xfId="27365"/>
    <cellStyle name="Input 2 13 9" xfId="30238"/>
    <cellStyle name="Input 2 14" xfId="2479"/>
    <cellStyle name="Input 2 14 10" xfId="32028"/>
    <cellStyle name="Input 2 14 11" xfId="38769"/>
    <cellStyle name="Input 2 14 12" xfId="45774"/>
    <cellStyle name="Input 2 14 13" xfId="48767"/>
    <cellStyle name="Input 2 14 14" xfId="54656"/>
    <cellStyle name="Input 2 14 15" xfId="57271"/>
    <cellStyle name="Input 2 14 2" xfId="4688"/>
    <cellStyle name="Input 2 14 2 2" xfId="10927"/>
    <cellStyle name="Input 2 14 2 3" xfId="18042"/>
    <cellStyle name="Input 2 14 2 4" xfId="34217"/>
    <cellStyle name="Input 2 14 2 5" xfId="40958"/>
    <cellStyle name="Input 2 14 2 6" xfId="48768"/>
    <cellStyle name="Input 2 14 3" xfId="6817"/>
    <cellStyle name="Input 2 14 3 2" xfId="13044"/>
    <cellStyle name="Input 2 14 3 3" xfId="20430"/>
    <cellStyle name="Input 2 14 3 4" xfId="36339"/>
    <cellStyle name="Input 2 14 3 5" xfId="43075"/>
    <cellStyle name="Input 2 14 3 6" xfId="48769"/>
    <cellStyle name="Input 2 14 4" xfId="8738"/>
    <cellStyle name="Input 2 14 5" xfId="14850"/>
    <cellStyle name="Input 2 14 6" xfId="17002"/>
    <cellStyle name="Input 2 14 7" xfId="24756"/>
    <cellStyle name="Input 2 14 8" xfId="27214"/>
    <cellStyle name="Input 2 14 9" xfId="30087"/>
    <cellStyle name="Input 2 15" xfId="2628"/>
    <cellStyle name="Input 2 15 10" xfId="32177"/>
    <cellStyle name="Input 2 15 11" xfId="38918"/>
    <cellStyle name="Input 2 15 12" xfId="45923"/>
    <cellStyle name="Input 2 15 13" xfId="48770"/>
    <cellStyle name="Input 2 15 14" xfId="54805"/>
    <cellStyle name="Input 2 15 15" xfId="57420"/>
    <cellStyle name="Input 2 15 2" xfId="4821"/>
    <cellStyle name="Input 2 15 2 2" xfId="11060"/>
    <cellStyle name="Input 2 15 2 3" xfId="19462"/>
    <cellStyle name="Input 2 15 2 4" xfId="34350"/>
    <cellStyle name="Input 2 15 2 5" xfId="41091"/>
    <cellStyle name="Input 2 15 2 6" xfId="48771"/>
    <cellStyle name="Input 2 15 3" xfId="6966"/>
    <cellStyle name="Input 2 15 3 2" xfId="13193"/>
    <cellStyle name="Input 2 15 3 3" xfId="20539"/>
    <cellStyle name="Input 2 15 3 4" xfId="36488"/>
    <cellStyle name="Input 2 15 3 5" xfId="43224"/>
    <cellStyle name="Input 2 15 3 6" xfId="48772"/>
    <cellStyle name="Input 2 15 4" xfId="8887"/>
    <cellStyle name="Input 2 15 5" xfId="14999"/>
    <cellStyle name="Input 2 15 6" xfId="17151"/>
    <cellStyle name="Input 2 15 7" xfId="24905"/>
    <cellStyle name="Input 2 15 8" xfId="27363"/>
    <cellStyle name="Input 2 15 9" xfId="30236"/>
    <cellStyle name="Input 2 16" xfId="2477"/>
    <cellStyle name="Input 2 16 10" xfId="32026"/>
    <cellStyle name="Input 2 16 11" xfId="38767"/>
    <cellStyle name="Input 2 16 12" xfId="45772"/>
    <cellStyle name="Input 2 16 13" xfId="48773"/>
    <cellStyle name="Input 2 16 14" xfId="54654"/>
    <cellStyle name="Input 2 16 15" xfId="57269"/>
    <cellStyle name="Input 2 16 2" xfId="4686"/>
    <cellStyle name="Input 2 16 2 2" xfId="10925"/>
    <cellStyle name="Input 2 16 2 3" xfId="19833"/>
    <cellStyle name="Input 2 16 2 4" xfId="34215"/>
    <cellStyle name="Input 2 16 2 5" xfId="40956"/>
    <cellStyle name="Input 2 16 2 6" xfId="48774"/>
    <cellStyle name="Input 2 16 3" xfId="6815"/>
    <cellStyle name="Input 2 16 3 2" xfId="13042"/>
    <cellStyle name="Input 2 16 3 3" xfId="20428"/>
    <cellStyle name="Input 2 16 3 4" xfId="36337"/>
    <cellStyle name="Input 2 16 3 5" xfId="43073"/>
    <cellStyle name="Input 2 16 3 6" xfId="48775"/>
    <cellStyle name="Input 2 16 4" xfId="8736"/>
    <cellStyle name="Input 2 16 5" xfId="14848"/>
    <cellStyle name="Input 2 16 6" xfId="17000"/>
    <cellStyle name="Input 2 16 7" xfId="24754"/>
    <cellStyle name="Input 2 16 8" xfId="27212"/>
    <cellStyle name="Input 2 16 9" xfId="30085"/>
    <cellStyle name="Input 2 17" xfId="2626"/>
    <cellStyle name="Input 2 17 10" xfId="32175"/>
    <cellStyle name="Input 2 17 11" xfId="38916"/>
    <cellStyle name="Input 2 17 12" xfId="45921"/>
    <cellStyle name="Input 2 17 13" xfId="48776"/>
    <cellStyle name="Input 2 17 14" xfId="54803"/>
    <cellStyle name="Input 2 17 15" xfId="57418"/>
    <cellStyle name="Input 2 17 2" xfId="4819"/>
    <cellStyle name="Input 2 17 2 2" xfId="11058"/>
    <cellStyle name="Input 2 17 2 3" xfId="17872"/>
    <cellStyle name="Input 2 17 2 4" xfId="34348"/>
    <cellStyle name="Input 2 17 2 5" xfId="41089"/>
    <cellStyle name="Input 2 17 2 6" xfId="48777"/>
    <cellStyle name="Input 2 17 3" xfId="6964"/>
    <cellStyle name="Input 2 17 3 2" xfId="13191"/>
    <cellStyle name="Input 2 17 3 3" xfId="20537"/>
    <cellStyle name="Input 2 17 3 4" xfId="36486"/>
    <cellStyle name="Input 2 17 3 5" xfId="43222"/>
    <cellStyle name="Input 2 17 3 6" xfId="48778"/>
    <cellStyle name="Input 2 17 4" xfId="8885"/>
    <cellStyle name="Input 2 17 5" xfId="14997"/>
    <cellStyle name="Input 2 17 6" xfId="17149"/>
    <cellStyle name="Input 2 17 7" xfId="24903"/>
    <cellStyle name="Input 2 17 8" xfId="27361"/>
    <cellStyle name="Input 2 17 9" xfId="30234"/>
    <cellStyle name="Input 2 18" xfId="2473"/>
    <cellStyle name="Input 2 18 10" xfId="32022"/>
    <cellStyle name="Input 2 18 11" xfId="38763"/>
    <cellStyle name="Input 2 18 12" xfId="45768"/>
    <cellStyle name="Input 2 18 13" xfId="48779"/>
    <cellStyle name="Input 2 18 14" xfId="54650"/>
    <cellStyle name="Input 2 18 15" xfId="57265"/>
    <cellStyle name="Input 2 18 2" xfId="4682"/>
    <cellStyle name="Input 2 18 2 2" xfId="10921"/>
    <cellStyle name="Input 2 18 2 3" xfId="18239"/>
    <cellStyle name="Input 2 18 2 4" xfId="34211"/>
    <cellStyle name="Input 2 18 2 5" xfId="40952"/>
    <cellStyle name="Input 2 18 2 6" xfId="48780"/>
    <cellStyle name="Input 2 18 3" xfId="6811"/>
    <cellStyle name="Input 2 18 3 2" xfId="13038"/>
    <cellStyle name="Input 2 18 3 3" xfId="20426"/>
    <cellStyle name="Input 2 18 3 4" xfId="36333"/>
    <cellStyle name="Input 2 18 3 5" xfId="43069"/>
    <cellStyle name="Input 2 18 3 6" xfId="48781"/>
    <cellStyle name="Input 2 18 4" xfId="8732"/>
    <cellStyle name="Input 2 18 5" xfId="14844"/>
    <cellStyle name="Input 2 18 6" xfId="16996"/>
    <cellStyle name="Input 2 18 7" xfId="24750"/>
    <cellStyle name="Input 2 18 8" xfId="27208"/>
    <cellStyle name="Input 2 18 9" xfId="30081"/>
    <cellStyle name="Input 2 19" xfId="2632"/>
    <cellStyle name="Input 2 19 10" xfId="32181"/>
    <cellStyle name="Input 2 19 11" xfId="38922"/>
    <cellStyle name="Input 2 19 12" xfId="45927"/>
    <cellStyle name="Input 2 19 13" xfId="48782"/>
    <cellStyle name="Input 2 19 14" xfId="54809"/>
    <cellStyle name="Input 2 19 15" xfId="57424"/>
    <cellStyle name="Input 2 19 2" xfId="4825"/>
    <cellStyle name="Input 2 19 2 2" xfId="11064"/>
    <cellStyle name="Input 2 19 2 3" xfId="20064"/>
    <cellStyle name="Input 2 19 2 4" xfId="34354"/>
    <cellStyle name="Input 2 19 2 5" xfId="41095"/>
    <cellStyle name="Input 2 19 2 6" xfId="48783"/>
    <cellStyle name="Input 2 19 3" xfId="6970"/>
    <cellStyle name="Input 2 19 3 2" xfId="13197"/>
    <cellStyle name="Input 2 19 3 3" xfId="20543"/>
    <cellStyle name="Input 2 19 3 4" xfId="36492"/>
    <cellStyle name="Input 2 19 3 5" xfId="43228"/>
    <cellStyle name="Input 2 19 3 6" xfId="48784"/>
    <cellStyle name="Input 2 19 4" xfId="8891"/>
    <cellStyle name="Input 2 19 5" xfId="15003"/>
    <cellStyle name="Input 2 19 6" xfId="17155"/>
    <cellStyle name="Input 2 19 7" xfId="24909"/>
    <cellStyle name="Input 2 19 8" xfId="27367"/>
    <cellStyle name="Input 2 19 9" xfId="30240"/>
    <cellStyle name="Input 2 2" xfId="918"/>
    <cellStyle name="Input 2 2 10" xfId="15294"/>
    <cellStyle name="Input 2 2 11" xfId="23090"/>
    <cellStyle name="Input 2 2 12" xfId="25476"/>
    <cellStyle name="Input 2 2 13" xfId="28379"/>
    <cellStyle name="Input 2 2 14" xfId="30598"/>
    <cellStyle name="Input 2 2 15" xfId="37376"/>
    <cellStyle name="Input 2 2 16" xfId="44066"/>
    <cellStyle name="Input 2 2 17" xfId="48785"/>
    <cellStyle name="Input 2 2 18" xfId="52948"/>
    <cellStyle name="Input 2 2 19" xfId="55558"/>
    <cellStyle name="Input 2 2 2" xfId="1266"/>
    <cellStyle name="Input 2 2 2 10" xfId="30854"/>
    <cellStyle name="Input 2 2 2 11" xfId="37624"/>
    <cellStyle name="Input 2 2 2 12" xfId="44629"/>
    <cellStyle name="Input 2 2 2 13" xfId="48786"/>
    <cellStyle name="Input 2 2 2 14" xfId="53511"/>
    <cellStyle name="Input 2 2 2 15" xfId="56126"/>
    <cellStyle name="Input 2 2 2 2" xfId="3525"/>
    <cellStyle name="Input 2 2 2 2 2" xfId="9782"/>
    <cellStyle name="Input 2 2 2 2 3" xfId="19164"/>
    <cellStyle name="Input 2 2 2 2 4" xfId="33072"/>
    <cellStyle name="Input 2 2 2 2 5" xfId="39813"/>
    <cellStyle name="Input 2 2 2 2 6" xfId="48787"/>
    <cellStyle name="Input 2 2 2 3" xfId="5672"/>
    <cellStyle name="Input 2 2 2 3 2" xfId="11899"/>
    <cellStyle name="Input 2 2 2 3 3" xfId="20096"/>
    <cellStyle name="Input 2 2 2 3 4" xfId="35194"/>
    <cellStyle name="Input 2 2 2 3 5" xfId="41930"/>
    <cellStyle name="Input 2 2 2 3 6" xfId="48788"/>
    <cellStyle name="Input 2 2 2 4" xfId="7593"/>
    <cellStyle name="Input 2 2 2 5" xfId="13995"/>
    <cellStyle name="Input 2 2 2 6" xfId="15857"/>
    <cellStyle name="Input 2 2 2 7" xfId="23611"/>
    <cellStyle name="Input 2 2 2 8" xfId="26069"/>
    <cellStyle name="Input 2 2 2 9" xfId="28942"/>
    <cellStyle name="Input 2 2 3" xfId="1697"/>
    <cellStyle name="Input 2 2 3 10" xfId="31251"/>
    <cellStyle name="Input 2 2 3 11" xfId="37992"/>
    <cellStyle name="Input 2 2 3 12" xfId="44997"/>
    <cellStyle name="Input 2 2 3 13" xfId="48789"/>
    <cellStyle name="Input 2 2 3 14" xfId="53879"/>
    <cellStyle name="Input 2 2 3 15" xfId="56494"/>
    <cellStyle name="Input 2 2 3 2" xfId="3911"/>
    <cellStyle name="Input 2 2 3 2 2" xfId="10150"/>
    <cellStyle name="Input 2 2 3 2 3" xfId="19837"/>
    <cellStyle name="Input 2 2 3 2 4" xfId="33440"/>
    <cellStyle name="Input 2 2 3 2 5" xfId="40181"/>
    <cellStyle name="Input 2 2 3 2 6" xfId="48790"/>
    <cellStyle name="Input 2 2 3 3" xfId="6040"/>
    <cellStyle name="Input 2 2 3 3 2" xfId="12267"/>
    <cellStyle name="Input 2 2 3 3 3" xfId="19555"/>
    <cellStyle name="Input 2 2 3 3 4" xfId="35562"/>
    <cellStyle name="Input 2 2 3 3 5" xfId="42298"/>
    <cellStyle name="Input 2 2 3 3 6" xfId="48791"/>
    <cellStyle name="Input 2 2 3 4" xfId="7961"/>
    <cellStyle name="Input 2 2 3 5" xfId="14363"/>
    <cellStyle name="Input 2 2 3 6" xfId="16225"/>
    <cellStyle name="Input 2 2 3 7" xfId="23979"/>
    <cellStyle name="Input 2 2 3 8" xfId="26437"/>
    <cellStyle name="Input 2 2 3 9" xfId="29310"/>
    <cellStyle name="Input 2 2 4" xfId="1983"/>
    <cellStyle name="Input 2 2 4 10" xfId="38276"/>
    <cellStyle name="Input 2 2 4 11" xfId="45281"/>
    <cellStyle name="Input 2 2 4 12" xfId="48792"/>
    <cellStyle name="Input 2 2 4 13" xfId="54163"/>
    <cellStyle name="Input 2 2 4 14" xfId="56778"/>
    <cellStyle name="Input 2 2 4 2" xfId="4195"/>
    <cellStyle name="Input 2 2 4 2 2" xfId="10434"/>
    <cellStyle name="Input 2 2 4 2 3" xfId="17563"/>
    <cellStyle name="Input 2 2 4 2 4" xfId="33724"/>
    <cellStyle name="Input 2 2 4 2 5" xfId="40465"/>
    <cellStyle name="Input 2 2 4 2 6" xfId="48793"/>
    <cellStyle name="Input 2 2 4 3" xfId="6324"/>
    <cellStyle name="Input 2 2 4 3 2" xfId="12551"/>
    <cellStyle name="Input 2 2 4 3 3" xfId="17432"/>
    <cellStyle name="Input 2 2 4 3 4" xfId="35846"/>
    <cellStyle name="Input 2 2 4 3 5" xfId="42582"/>
    <cellStyle name="Input 2 2 4 3 6" xfId="48794"/>
    <cellStyle name="Input 2 2 4 4" xfId="8245"/>
    <cellStyle name="Input 2 2 4 5" xfId="16509"/>
    <cellStyle name="Input 2 2 4 6" xfId="24263"/>
    <cellStyle name="Input 2 2 4 7" xfId="26721"/>
    <cellStyle name="Input 2 2 4 8" xfId="29594"/>
    <cellStyle name="Input 2 2 4 9" xfId="31535"/>
    <cellStyle name="Input 2 2 5" xfId="2194"/>
    <cellStyle name="Input 2 2 5 10" xfId="31744"/>
    <cellStyle name="Input 2 2 5 11" xfId="38485"/>
    <cellStyle name="Input 2 2 5 12" xfId="45490"/>
    <cellStyle name="Input 2 2 5 13" xfId="48795"/>
    <cellStyle name="Input 2 2 5 14" xfId="54372"/>
    <cellStyle name="Input 2 2 5 15" xfId="56987"/>
    <cellStyle name="Input 2 2 5 2" xfId="4404"/>
    <cellStyle name="Input 2 2 5 2 2" xfId="10643"/>
    <cellStyle name="Input 2 2 5 2 3" xfId="17882"/>
    <cellStyle name="Input 2 2 5 2 4" xfId="33933"/>
    <cellStyle name="Input 2 2 5 2 5" xfId="40674"/>
    <cellStyle name="Input 2 2 5 2 6" xfId="48796"/>
    <cellStyle name="Input 2 2 5 3" xfId="6533"/>
    <cellStyle name="Input 2 2 5 3 2" xfId="12760"/>
    <cellStyle name="Input 2 2 5 3 3" xfId="17327"/>
    <cellStyle name="Input 2 2 5 3 4" xfId="36055"/>
    <cellStyle name="Input 2 2 5 3 5" xfId="42791"/>
    <cellStyle name="Input 2 2 5 3 6" xfId="48797"/>
    <cellStyle name="Input 2 2 5 4" xfId="8454"/>
    <cellStyle name="Input 2 2 5 5" xfId="14566"/>
    <cellStyle name="Input 2 2 5 6" xfId="16718"/>
    <cellStyle name="Input 2 2 5 7" xfId="24472"/>
    <cellStyle name="Input 2 2 5 8" xfId="26930"/>
    <cellStyle name="Input 2 2 5 9" xfId="29803"/>
    <cellStyle name="Input 2 2 6" xfId="3277"/>
    <cellStyle name="Input 2 2 6 10" xfId="39565"/>
    <cellStyle name="Input 2 2 6 11" xfId="44381"/>
    <cellStyle name="Input 2 2 6 12" xfId="48798"/>
    <cellStyle name="Input 2 2 6 13" xfId="53263"/>
    <cellStyle name="Input 2 2 6 14" xfId="55875"/>
    <cellStyle name="Input 2 2 6 2" xfId="5421"/>
    <cellStyle name="Input 2 2 6 2 2" xfId="11651"/>
    <cellStyle name="Input 2 2 6 2 3" xfId="18716"/>
    <cellStyle name="Input 2 2 6 2 4" xfId="34943"/>
    <cellStyle name="Input 2 2 6 2 5" xfId="41682"/>
    <cellStyle name="Input 2 2 6 2 6" xfId="48799"/>
    <cellStyle name="Input 2 2 6 3" xfId="9534"/>
    <cellStyle name="Input 2 2 6 4" xfId="13747"/>
    <cellStyle name="Input 2 2 6 5" xfId="15609"/>
    <cellStyle name="Input 2 2 6 6" xfId="23363"/>
    <cellStyle name="Input 2 2 6 7" xfId="25821"/>
    <cellStyle name="Input 2 2 6 8" xfId="28694"/>
    <cellStyle name="Input 2 2 6 9" xfId="32824"/>
    <cellStyle name="Input 2 2 7" xfId="2932"/>
    <cellStyle name="Input 2 2 7 2" xfId="9189"/>
    <cellStyle name="Input 2 2 7 3" xfId="18908"/>
    <cellStyle name="Input 2 2 7 4" xfId="32479"/>
    <cellStyle name="Input 2 2 7 5" xfId="39220"/>
    <cellStyle name="Input 2 2 7 6" xfId="48800"/>
    <cellStyle name="Input 2 2 8" xfId="5097"/>
    <cellStyle name="Input 2 2 8 2" xfId="11336"/>
    <cellStyle name="Input 2 2 8 3" xfId="18963"/>
    <cellStyle name="Input 2 2 8 4" xfId="34626"/>
    <cellStyle name="Input 2 2 8 5" xfId="41367"/>
    <cellStyle name="Input 2 2 8 6" xfId="48801"/>
    <cellStyle name="Input 2 2 9" xfId="7345"/>
    <cellStyle name="Input 2 20" xfId="2471"/>
    <cellStyle name="Input 2 20 10" xfId="32020"/>
    <cellStyle name="Input 2 20 11" xfId="38761"/>
    <cellStyle name="Input 2 20 12" xfId="45766"/>
    <cellStyle name="Input 2 20 13" xfId="48802"/>
    <cellStyle name="Input 2 20 14" xfId="54648"/>
    <cellStyle name="Input 2 20 15" xfId="57263"/>
    <cellStyle name="Input 2 20 2" xfId="4680"/>
    <cellStyle name="Input 2 20 2 2" xfId="10919"/>
    <cellStyle name="Input 2 20 2 3" xfId="20027"/>
    <cellStyle name="Input 2 20 2 4" xfId="34209"/>
    <cellStyle name="Input 2 20 2 5" xfId="40950"/>
    <cellStyle name="Input 2 20 2 6" xfId="48803"/>
    <cellStyle name="Input 2 20 3" xfId="6809"/>
    <cellStyle name="Input 2 20 3 2" xfId="13036"/>
    <cellStyle name="Input 2 20 3 3" xfId="20424"/>
    <cellStyle name="Input 2 20 3 4" xfId="36331"/>
    <cellStyle name="Input 2 20 3 5" xfId="43067"/>
    <cellStyle name="Input 2 20 3 6" xfId="48804"/>
    <cellStyle name="Input 2 20 4" xfId="8730"/>
    <cellStyle name="Input 2 20 5" xfId="14842"/>
    <cellStyle name="Input 2 20 6" xfId="16994"/>
    <cellStyle name="Input 2 20 7" xfId="24748"/>
    <cellStyle name="Input 2 20 8" xfId="27206"/>
    <cellStyle name="Input 2 20 9" xfId="30079"/>
    <cellStyle name="Input 2 21" xfId="2633"/>
    <cellStyle name="Input 2 21 10" xfId="38923"/>
    <cellStyle name="Input 2 21 11" xfId="45928"/>
    <cellStyle name="Input 2 21 12" xfId="48805"/>
    <cellStyle name="Input 2 21 13" xfId="54810"/>
    <cellStyle name="Input 2 21 14" xfId="57425"/>
    <cellStyle name="Input 2 21 2" xfId="6971"/>
    <cellStyle name="Input 2 21 2 2" xfId="13198"/>
    <cellStyle name="Input 2 21 2 3" xfId="20544"/>
    <cellStyle name="Input 2 21 2 4" xfId="36493"/>
    <cellStyle name="Input 2 21 2 5" xfId="43229"/>
    <cellStyle name="Input 2 21 2 6" xfId="48806"/>
    <cellStyle name="Input 2 21 3" xfId="8892"/>
    <cellStyle name="Input 2 21 4" xfId="15004"/>
    <cellStyle name="Input 2 21 5" xfId="17156"/>
    <cellStyle name="Input 2 21 6" xfId="24910"/>
    <cellStyle name="Input 2 21 7" xfId="27368"/>
    <cellStyle name="Input 2 21 8" xfId="30241"/>
    <cellStyle name="Input 2 21 9" xfId="32182"/>
    <cellStyle name="Input 2 22" xfId="4946"/>
    <cellStyle name="Input 2 22 2" xfId="11185"/>
    <cellStyle name="Input 2 22 3" xfId="20196"/>
    <cellStyle name="Input 2 22 4" xfId="34475"/>
    <cellStyle name="Input 2 22 5" xfId="41216"/>
    <cellStyle name="Input 2 22 6" xfId="48807"/>
    <cellStyle name="Input 2 23" xfId="7153"/>
    <cellStyle name="Input 2 24" xfId="15143"/>
    <cellStyle name="Input 2 25" xfId="22902"/>
    <cellStyle name="Input 2 26" xfId="25288"/>
    <cellStyle name="Input 2 27" xfId="28228"/>
    <cellStyle name="Input 2 28" xfId="30408"/>
    <cellStyle name="Input 2 29" xfId="37188"/>
    <cellStyle name="Input 2 3" xfId="791"/>
    <cellStyle name="Input 2 3 10" xfId="15295"/>
    <cellStyle name="Input 2 3 11" xfId="22963"/>
    <cellStyle name="Input 2 3 12" xfId="25349"/>
    <cellStyle name="Input 2 3 13" xfId="28380"/>
    <cellStyle name="Input 2 3 14" xfId="30471"/>
    <cellStyle name="Input 2 3 15" xfId="37249"/>
    <cellStyle name="Input 2 3 16" xfId="44067"/>
    <cellStyle name="Input 2 3 17" xfId="48808"/>
    <cellStyle name="Input 2 3 18" xfId="52949"/>
    <cellStyle name="Input 2 3 19" xfId="55559"/>
    <cellStyle name="Input 2 3 2" xfId="1267"/>
    <cellStyle name="Input 2 3 2 10" xfId="30855"/>
    <cellStyle name="Input 2 3 2 11" xfId="37625"/>
    <cellStyle name="Input 2 3 2 12" xfId="44630"/>
    <cellStyle name="Input 2 3 2 13" xfId="48809"/>
    <cellStyle name="Input 2 3 2 14" xfId="53512"/>
    <cellStyle name="Input 2 3 2 15" xfId="56127"/>
    <cellStyle name="Input 2 3 2 2" xfId="3526"/>
    <cellStyle name="Input 2 3 2 2 2" xfId="9783"/>
    <cellStyle name="Input 2 3 2 2 3" xfId="18232"/>
    <cellStyle name="Input 2 3 2 2 4" xfId="33073"/>
    <cellStyle name="Input 2 3 2 2 5" xfId="39814"/>
    <cellStyle name="Input 2 3 2 2 6" xfId="48810"/>
    <cellStyle name="Input 2 3 2 3" xfId="5673"/>
    <cellStyle name="Input 2 3 2 3 2" xfId="11900"/>
    <cellStyle name="Input 2 3 2 3 3" xfId="19236"/>
    <cellStyle name="Input 2 3 2 3 4" xfId="35195"/>
    <cellStyle name="Input 2 3 2 3 5" xfId="41931"/>
    <cellStyle name="Input 2 3 2 3 6" xfId="48811"/>
    <cellStyle name="Input 2 3 2 4" xfId="7594"/>
    <cellStyle name="Input 2 3 2 5" xfId="13996"/>
    <cellStyle name="Input 2 3 2 6" xfId="15858"/>
    <cellStyle name="Input 2 3 2 7" xfId="23612"/>
    <cellStyle name="Input 2 3 2 8" xfId="26070"/>
    <cellStyle name="Input 2 3 2 9" xfId="28943"/>
    <cellStyle name="Input 2 3 3" xfId="1570"/>
    <cellStyle name="Input 2 3 3 10" xfId="31124"/>
    <cellStyle name="Input 2 3 3 11" xfId="37865"/>
    <cellStyle name="Input 2 3 3 12" xfId="44870"/>
    <cellStyle name="Input 2 3 3 13" xfId="48812"/>
    <cellStyle name="Input 2 3 3 14" xfId="53752"/>
    <cellStyle name="Input 2 3 3 15" xfId="56367"/>
    <cellStyle name="Input 2 3 3 2" xfId="3784"/>
    <cellStyle name="Input 2 3 3 2 2" xfId="10023"/>
    <cellStyle name="Input 2 3 3 2 3" xfId="18758"/>
    <cellStyle name="Input 2 3 3 2 4" xfId="33313"/>
    <cellStyle name="Input 2 3 3 2 5" xfId="40054"/>
    <cellStyle name="Input 2 3 3 2 6" xfId="48813"/>
    <cellStyle name="Input 2 3 3 3" xfId="5913"/>
    <cellStyle name="Input 2 3 3 3 2" xfId="12140"/>
    <cellStyle name="Input 2 3 3 3 3" xfId="18009"/>
    <cellStyle name="Input 2 3 3 3 4" xfId="35435"/>
    <cellStyle name="Input 2 3 3 3 5" xfId="42171"/>
    <cellStyle name="Input 2 3 3 3 6" xfId="48814"/>
    <cellStyle name="Input 2 3 3 4" xfId="7834"/>
    <cellStyle name="Input 2 3 3 5" xfId="14236"/>
    <cellStyle name="Input 2 3 3 6" xfId="16098"/>
    <cellStyle name="Input 2 3 3 7" xfId="23852"/>
    <cellStyle name="Input 2 3 3 8" xfId="26310"/>
    <cellStyle name="Input 2 3 3 9" xfId="29183"/>
    <cellStyle name="Input 2 3 4" xfId="1984"/>
    <cellStyle name="Input 2 3 4 10" xfId="38277"/>
    <cellStyle name="Input 2 3 4 11" xfId="45282"/>
    <cellStyle name="Input 2 3 4 12" xfId="48815"/>
    <cellStyle name="Input 2 3 4 13" xfId="54164"/>
    <cellStyle name="Input 2 3 4 14" xfId="56779"/>
    <cellStyle name="Input 2 3 4 2" xfId="4196"/>
    <cellStyle name="Input 2 3 4 2 2" xfId="10435"/>
    <cellStyle name="Input 2 3 4 2 3" xfId="17562"/>
    <cellStyle name="Input 2 3 4 2 4" xfId="33725"/>
    <cellStyle name="Input 2 3 4 2 5" xfId="40466"/>
    <cellStyle name="Input 2 3 4 2 6" xfId="48816"/>
    <cellStyle name="Input 2 3 4 3" xfId="6325"/>
    <cellStyle name="Input 2 3 4 3 2" xfId="12552"/>
    <cellStyle name="Input 2 3 4 3 3" xfId="17431"/>
    <cellStyle name="Input 2 3 4 3 4" xfId="35847"/>
    <cellStyle name="Input 2 3 4 3 5" xfId="42583"/>
    <cellStyle name="Input 2 3 4 3 6" xfId="48817"/>
    <cellStyle name="Input 2 3 4 4" xfId="8246"/>
    <cellStyle name="Input 2 3 4 5" xfId="16510"/>
    <cellStyle name="Input 2 3 4 6" xfId="24264"/>
    <cellStyle name="Input 2 3 4 7" xfId="26722"/>
    <cellStyle name="Input 2 3 4 8" xfId="29595"/>
    <cellStyle name="Input 2 3 4 9" xfId="31536"/>
    <cellStyle name="Input 2 3 5" xfId="2307"/>
    <cellStyle name="Input 2 3 5 10" xfId="31857"/>
    <cellStyle name="Input 2 3 5 11" xfId="38598"/>
    <cellStyle name="Input 2 3 5 12" xfId="45603"/>
    <cellStyle name="Input 2 3 5 13" xfId="48818"/>
    <cellStyle name="Input 2 3 5 14" xfId="54485"/>
    <cellStyle name="Input 2 3 5 15" xfId="57100"/>
    <cellStyle name="Input 2 3 5 2" xfId="4517"/>
    <cellStyle name="Input 2 3 5 2 2" xfId="10756"/>
    <cellStyle name="Input 2 3 5 2 3" xfId="19470"/>
    <cellStyle name="Input 2 3 5 2 4" xfId="34046"/>
    <cellStyle name="Input 2 3 5 2 5" xfId="40787"/>
    <cellStyle name="Input 2 3 5 2 6" xfId="48819"/>
    <cellStyle name="Input 2 3 5 3" xfId="6646"/>
    <cellStyle name="Input 2 3 5 3 2" xfId="12873"/>
    <cellStyle name="Input 2 3 5 3 3" xfId="20333"/>
    <cellStyle name="Input 2 3 5 3 4" xfId="36168"/>
    <cellStyle name="Input 2 3 5 3 5" xfId="42904"/>
    <cellStyle name="Input 2 3 5 3 6" xfId="48820"/>
    <cellStyle name="Input 2 3 5 4" xfId="8567"/>
    <cellStyle name="Input 2 3 5 5" xfId="14679"/>
    <cellStyle name="Input 2 3 5 6" xfId="16831"/>
    <cellStyle name="Input 2 3 5 7" xfId="24585"/>
    <cellStyle name="Input 2 3 5 8" xfId="27043"/>
    <cellStyle name="Input 2 3 5 9" xfId="29916"/>
    <cellStyle name="Input 2 3 6" xfId="3150"/>
    <cellStyle name="Input 2 3 6 10" xfId="39438"/>
    <cellStyle name="Input 2 3 6 11" xfId="44254"/>
    <cellStyle name="Input 2 3 6 12" xfId="48821"/>
    <cellStyle name="Input 2 3 6 13" xfId="53136"/>
    <cellStyle name="Input 2 3 6 14" xfId="55748"/>
    <cellStyle name="Input 2 3 6 2" xfId="5294"/>
    <cellStyle name="Input 2 3 6 2 2" xfId="11524"/>
    <cellStyle name="Input 2 3 6 2 3" xfId="17857"/>
    <cellStyle name="Input 2 3 6 2 4" xfId="34816"/>
    <cellStyle name="Input 2 3 6 2 5" xfId="41555"/>
    <cellStyle name="Input 2 3 6 2 6" xfId="48822"/>
    <cellStyle name="Input 2 3 6 3" xfId="9407"/>
    <cellStyle name="Input 2 3 6 4" xfId="13620"/>
    <cellStyle name="Input 2 3 6 5" xfId="15482"/>
    <cellStyle name="Input 2 3 6 6" xfId="23236"/>
    <cellStyle name="Input 2 3 6 7" xfId="25694"/>
    <cellStyle name="Input 2 3 6 8" xfId="28567"/>
    <cellStyle name="Input 2 3 6 9" xfId="32697"/>
    <cellStyle name="Input 2 3 7" xfId="2805"/>
    <cellStyle name="Input 2 3 7 2" xfId="9062"/>
    <cellStyle name="Input 2 3 7 3" xfId="17942"/>
    <cellStyle name="Input 2 3 7 4" xfId="32352"/>
    <cellStyle name="Input 2 3 7 5" xfId="39093"/>
    <cellStyle name="Input 2 3 7 6" xfId="48823"/>
    <cellStyle name="Input 2 3 8" xfId="5098"/>
    <cellStyle name="Input 2 3 8 2" xfId="11337"/>
    <cellStyle name="Input 2 3 8 3" xfId="18030"/>
    <cellStyle name="Input 2 3 8 4" xfId="34627"/>
    <cellStyle name="Input 2 3 8 5" xfId="41368"/>
    <cellStyle name="Input 2 3 8 6" xfId="48824"/>
    <cellStyle name="Input 2 3 9" xfId="7218"/>
    <cellStyle name="Input 2 30" xfId="43915"/>
    <cellStyle name="Input 2 31" xfId="48754"/>
    <cellStyle name="Input 2 32" xfId="52797"/>
    <cellStyle name="Input 2 33" xfId="55407"/>
    <cellStyle name="Input 2 4" xfId="954"/>
    <cellStyle name="Input 2 4 10" xfId="15296"/>
    <cellStyle name="Input 2 4 11" xfId="23121"/>
    <cellStyle name="Input 2 4 12" xfId="25507"/>
    <cellStyle name="Input 2 4 13" xfId="28381"/>
    <cellStyle name="Input 2 4 14" xfId="30634"/>
    <cellStyle name="Input 2 4 15" xfId="37407"/>
    <cellStyle name="Input 2 4 16" xfId="44068"/>
    <cellStyle name="Input 2 4 17" xfId="48825"/>
    <cellStyle name="Input 2 4 18" xfId="52950"/>
    <cellStyle name="Input 2 4 19" xfId="55560"/>
    <cellStyle name="Input 2 4 2" xfId="1268"/>
    <cellStyle name="Input 2 4 2 10" xfId="30856"/>
    <cellStyle name="Input 2 4 2 11" xfId="37626"/>
    <cellStyle name="Input 2 4 2 12" xfId="44631"/>
    <cellStyle name="Input 2 4 2 13" xfId="48826"/>
    <cellStyle name="Input 2 4 2 14" xfId="53513"/>
    <cellStyle name="Input 2 4 2 15" xfId="56128"/>
    <cellStyle name="Input 2 4 2 2" xfId="3527"/>
    <cellStyle name="Input 2 4 2 2 2" xfId="9784"/>
    <cellStyle name="Input 2 4 2 2 3" xfId="19993"/>
    <cellStyle name="Input 2 4 2 2 4" xfId="33074"/>
    <cellStyle name="Input 2 4 2 2 5" xfId="39815"/>
    <cellStyle name="Input 2 4 2 2 6" xfId="48827"/>
    <cellStyle name="Input 2 4 2 3" xfId="5674"/>
    <cellStyle name="Input 2 4 2 3 2" xfId="11901"/>
    <cellStyle name="Input 2 4 2 3 3" xfId="18310"/>
    <cellStyle name="Input 2 4 2 3 4" xfId="35196"/>
    <cellStyle name="Input 2 4 2 3 5" xfId="41932"/>
    <cellStyle name="Input 2 4 2 3 6" xfId="48828"/>
    <cellStyle name="Input 2 4 2 4" xfId="7595"/>
    <cellStyle name="Input 2 4 2 5" xfId="13997"/>
    <cellStyle name="Input 2 4 2 6" xfId="15859"/>
    <cellStyle name="Input 2 4 2 7" xfId="23613"/>
    <cellStyle name="Input 2 4 2 8" xfId="26071"/>
    <cellStyle name="Input 2 4 2 9" xfId="28944"/>
    <cellStyle name="Input 2 4 3" xfId="1728"/>
    <cellStyle name="Input 2 4 3 10" xfId="31282"/>
    <cellStyle name="Input 2 4 3 11" xfId="38023"/>
    <cellStyle name="Input 2 4 3 12" xfId="45028"/>
    <cellStyle name="Input 2 4 3 13" xfId="48829"/>
    <cellStyle name="Input 2 4 3 14" xfId="53910"/>
    <cellStyle name="Input 2 4 3 15" xfId="56525"/>
    <cellStyle name="Input 2 4 3 2" xfId="3942"/>
    <cellStyle name="Input 2 4 3 2 2" xfId="10181"/>
    <cellStyle name="Input 2 4 3 2 3" xfId="17976"/>
    <cellStyle name="Input 2 4 3 2 4" xfId="33471"/>
    <cellStyle name="Input 2 4 3 2 5" xfId="40212"/>
    <cellStyle name="Input 2 4 3 2 6" xfId="48830"/>
    <cellStyle name="Input 2 4 3 3" xfId="6071"/>
    <cellStyle name="Input 2 4 3 3 2" xfId="12298"/>
    <cellStyle name="Input 2 4 3 3 3" xfId="19365"/>
    <cellStyle name="Input 2 4 3 3 4" xfId="35593"/>
    <cellStyle name="Input 2 4 3 3 5" xfId="42329"/>
    <cellStyle name="Input 2 4 3 3 6" xfId="48831"/>
    <cellStyle name="Input 2 4 3 4" xfId="7992"/>
    <cellStyle name="Input 2 4 3 5" xfId="14394"/>
    <cellStyle name="Input 2 4 3 6" xfId="16256"/>
    <cellStyle name="Input 2 4 3 7" xfId="24010"/>
    <cellStyle name="Input 2 4 3 8" xfId="26468"/>
    <cellStyle name="Input 2 4 3 9" xfId="29341"/>
    <cellStyle name="Input 2 4 4" xfId="1985"/>
    <cellStyle name="Input 2 4 4 10" xfId="38278"/>
    <cellStyle name="Input 2 4 4 11" xfId="45283"/>
    <cellStyle name="Input 2 4 4 12" xfId="48832"/>
    <cellStyle name="Input 2 4 4 13" xfId="54165"/>
    <cellStyle name="Input 2 4 4 14" xfId="56780"/>
    <cellStyle name="Input 2 4 4 2" xfId="4197"/>
    <cellStyle name="Input 2 4 4 2 2" xfId="10436"/>
    <cellStyle name="Input 2 4 4 2 3" xfId="17561"/>
    <cellStyle name="Input 2 4 4 2 4" xfId="33726"/>
    <cellStyle name="Input 2 4 4 2 5" xfId="40467"/>
    <cellStyle name="Input 2 4 4 2 6" xfId="48833"/>
    <cellStyle name="Input 2 4 4 3" xfId="6326"/>
    <cellStyle name="Input 2 4 4 3 2" xfId="12553"/>
    <cellStyle name="Input 2 4 4 3 3" xfId="17430"/>
    <cellStyle name="Input 2 4 4 3 4" xfId="35848"/>
    <cellStyle name="Input 2 4 4 3 5" xfId="42584"/>
    <cellStyle name="Input 2 4 4 3 6" xfId="48834"/>
    <cellStyle name="Input 2 4 4 4" xfId="8247"/>
    <cellStyle name="Input 2 4 4 5" xfId="16511"/>
    <cellStyle name="Input 2 4 4 6" xfId="24265"/>
    <cellStyle name="Input 2 4 4 7" xfId="26723"/>
    <cellStyle name="Input 2 4 4 8" xfId="29596"/>
    <cellStyle name="Input 2 4 4 9" xfId="31537"/>
    <cellStyle name="Input 2 4 5" xfId="2185"/>
    <cellStyle name="Input 2 4 5 10" xfId="31735"/>
    <cellStyle name="Input 2 4 5 11" xfId="38476"/>
    <cellStyle name="Input 2 4 5 12" xfId="45481"/>
    <cellStyle name="Input 2 4 5 13" xfId="48835"/>
    <cellStyle name="Input 2 4 5 14" xfId="54363"/>
    <cellStyle name="Input 2 4 5 15" xfId="56978"/>
    <cellStyle name="Input 2 4 5 2" xfId="4395"/>
    <cellStyle name="Input 2 4 5 2 2" xfId="10634"/>
    <cellStyle name="Input 2 4 5 2 3" xfId="18245"/>
    <cellStyle name="Input 2 4 5 2 4" xfId="33924"/>
    <cellStyle name="Input 2 4 5 2 5" xfId="40665"/>
    <cellStyle name="Input 2 4 5 2 6" xfId="48836"/>
    <cellStyle name="Input 2 4 5 3" xfId="6524"/>
    <cellStyle name="Input 2 4 5 3 2" xfId="12751"/>
    <cellStyle name="Input 2 4 5 3 3" xfId="17335"/>
    <cellStyle name="Input 2 4 5 3 4" xfId="36046"/>
    <cellStyle name="Input 2 4 5 3 5" xfId="42782"/>
    <cellStyle name="Input 2 4 5 3 6" xfId="48837"/>
    <cellStyle name="Input 2 4 5 4" xfId="8445"/>
    <cellStyle name="Input 2 4 5 5" xfId="14557"/>
    <cellStyle name="Input 2 4 5 6" xfId="16709"/>
    <cellStyle name="Input 2 4 5 7" xfId="24463"/>
    <cellStyle name="Input 2 4 5 8" xfId="26921"/>
    <cellStyle name="Input 2 4 5 9" xfId="29794"/>
    <cellStyle name="Input 2 4 6" xfId="3308"/>
    <cellStyle name="Input 2 4 6 10" xfId="39596"/>
    <cellStyle name="Input 2 4 6 11" xfId="44412"/>
    <cellStyle name="Input 2 4 6 12" xfId="48838"/>
    <cellStyle name="Input 2 4 6 13" xfId="53294"/>
    <cellStyle name="Input 2 4 6 14" xfId="55908"/>
    <cellStyle name="Input 2 4 6 2" xfId="5454"/>
    <cellStyle name="Input 2 4 6 2 2" xfId="11682"/>
    <cellStyle name="Input 2 4 6 2 3" xfId="19553"/>
    <cellStyle name="Input 2 4 6 2 4" xfId="34976"/>
    <cellStyle name="Input 2 4 6 2 5" xfId="41713"/>
    <cellStyle name="Input 2 4 6 2 6" xfId="48839"/>
    <cellStyle name="Input 2 4 6 3" xfId="9565"/>
    <cellStyle name="Input 2 4 6 4" xfId="13778"/>
    <cellStyle name="Input 2 4 6 5" xfId="15640"/>
    <cellStyle name="Input 2 4 6 6" xfId="23394"/>
    <cellStyle name="Input 2 4 6 7" xfId="25852"/>
    <cellStyle name="Input 2 4 6 8" xfId="28725"/>
    <cellStyle name="Input 2 4 6 9" xfId="32855"/>
    <cellStyle name="Input 2 4 7" xfId="2963"/>
    <cellStyle name="Input 2 4 7 2" xfId="9220"/>
    <cellStyle name="Input 2 4 7 3" xfId="19145"/>
    <cellStyle name="Input 2 4 7 4" xfId="32510"/>
    <cellStyle name="Input 2 4 7 5" xfId="39251"/>
    <cellStyle name="Input 2 4 7 6" xfId="48840"/>
    <cellStyle name="Input 2 4 8" xfId="5099"/>
    <cellStyle name="Input 2 4 8 2" xfId="11338"/>
    <cellStyle name="Input 2 4 8 3" xfId="19668"/>
    <cellStyle name="Input 2 4 8 4" xfId="34628"/>
    <cellStyle name="Input 2 4 8 5" xfId="41369"/>
    <cellStyle name="Input 2 4 8 6" xfId="48841"/>
    <cellStyle name="Input 2 4 9" xfId="7376"/>
    <cellStyle name="Input 2 5" xfId="965"/>
    <cellStyle name="Input 2 5 10" xfId="15297"/>
    <cellStyle name="Input 2 5 11" xfId="23132"/>
    <cellStyle name="Input 2 5 12" xfId="25518"/>
    <cellStyle name="Input 2 5 13" xfId="28382"/>
    <cellStyle name="Input 2 5 14" xfId="30645"/>
    <cellStyle name="Input 2 5 15" xfId="37418"/>
    <cellStyle name="Input 2 5 16" xfId="44069"/>
    <cellStyle name="Input 2 5 17" xfId="48842"/>
    <cellStyle name="Input 2 5 18" xfId="52951"/>
    <cellStyle name="Input 2 5 19" xfId="55561"/>
    <cellStyle name="Input 2 5 2" xfId="1269"/>
    <cellStyle name="Input 2 5 2 10" xfId="30857"/>
    <cellStyle name="Input 2 5 2 11" xfId="37627"/>
    <cellStyle name="Input 2 5 2 12" xfId="44632"/>
    <cellStyle name="Input 2 5 2 13" xfId="48843"/>
    <cellStyle name="Input 2 5 2 14" xfId="53514"/>
    <cellStyle name="Input 2 5 2 15" xfId="56129"/>
    <cellStyle name="Input 2 5 2 2" xfId="3528"/>
    <cellStyle name="Input 2 5 2 2 2" xfId="9785"/>
    <cellStyle name="Input 2 5 2 2 3" xfId="19136"/>
    <cellStyle name="Input 2 5 2 2 4" xfId="33075"/>
    <cellStyle name="Input 2 5 2 2 5" xfId="39816"/>
    <cellStyle name="Input 2 5 2 2 6" xfId="48844"/>
    <cellStyle name="Input 2 5 2 3" xfId="5675"/>
    <cellStyle name="Input 2 5 2 3 2" xfId="11902"/>
    <cellStyle name="Input 2 5 2 3 3" xfId="19928"/>
    <cellStyle name="Input 2 5 2 3 4" xfId="35197"/>
    <cellStyle name="Input 2 5 2 3 5" xfId="41933"/>
    <cellStyle name="Input 2 5 2 3 6" xfId="48845"/>
    <cellStyle name="Input 2 5 2 4" xfId="7596"/>
    <cellStyle name="Input 2 5 2 5" xfId="13998"/>
    <cellStyle name="Input 2 5 2 6" xfId="15860"/>
    <cellStyle name="Input 2 5 2 7" xfId="23614"/>
    <cellStyle name="Input 2 5 2 8" xfId="26072"/>
    <cellStyle name="Input 2 5 2 9" xfId="28945"/>
    <cellStyle name="Input 2 5 3" xfId="1739"/>
    <cellStyle name="Input 2 5 3 10" xfId="31293"/>
    <cellStyle name="Input 2 5 3 11" xfId="38034"/>
    <cellStyle name="Input 2 5 3 12" xfId="45039"/>
    <cellStyle name="Input 2 5 3 13" xfId="48846"/>
    <cellStyle name="Input 2 5 3 14" xfId="53921"/>
    <cellStyle name="Input 2 5 3 15" xfId="56536"/>
    <cellStyle name="Input 2 5 3 2" xfId="3953"/>
    <cellStyle name="Input 2 5 3 2 2" xfId="10192"/>
    <cellStyle name="Input 2 5 3 2 3" xfId="18229"/>
    <cellStyle name="Input 2 5 3 2 4" xfId="33482"/>
    <cellStyle name="Input 2 5 3 2 5" xfId="40223"/>
    <cellStyle name="Input 2 5 3 2 6" xfId="48847"/>
    <cellStyle name="Input 2 5 3 3" xfId="6082"/>
    <cellStyle name="Input 2 5 3 3 2" xfId="12309"/>
    <cellStyle name="Input 2 5 3 3 3" xfId="19750"/>
    <cellStyle name="Input 2 5 3 3 4" xfId="35604"/>
    <cellStyle name="Input 2 5 3 3 5" xfId="42340"/>
    <cellStyle name="Input 2 5 3 3 6" xfId="48848"/>
    <cellStyle name="Input 2 5 3 4" xfId="8003"/>
    <cellStyle name="Input 2 5 3 5" xfId="14405"/>
    <cellStyle name="Input 2 5 3 6" xfId="16267"/>
    <cellStyle name="Input 2 5 3 7" xfId="24021"/>
    <cellStyle name="Input 2 5 3 8" xfId="26479"/>
    <cellStyle name="Input 2 5 3 9" xfId="29352"/>
    <cellStyle name="Input 2 5 4" xfId="1986"/>
    <cellStyle name="Input 2 5 4 10" xfId="38279"/>
    <cellStyle name="Input 2 5 4 11" xfId="45284"/>
    <cellStyle name="Input 2 5 4 12" xfId="48849"/>
    <cellStyle name="Input 2 5 4 13" xfId="54166"/>
    <cellStyle name="Input 2 5 4 14" xfId="56781"/>
    <cellStyle name="Input 2 5 4 2" xfId="4198"/>
    <cellStyle name="Input 2 5 4 2 2" xfId="10437"/>
    <cellStyle name="Input 2 5 4 2 3" xfId="17560"/>
    <cellStyle name="Input 2 5 4 2 4" xfId="33727"/>
    <cellStyle name="Input 2 5 4 2 5" xfId="40468"/>
    <cellStyle name="Input 2 5 4 2 6" xfId="48850"/>
    <cellStyle name="Input 2 5 4 3" xfId="6327"/>
    <cellStyle name="Input 2 5 4 3 2" xfId="12554"/>
    <cellStyle name="Input 2 5 4 3 3" xfId="17429"/>
    <cellStyle name="Input 2 5 4 3 4" xfId="35849"/>
    <cellStyle name="Input 2 5 4 3 5" xfId="42585"/>
    <cellStyle name="Input 2 5 4 3 6" xfId="48851"/>
    <cellStyle name="Input 2 5 4 4" xfId="8248"/>
    <cellStyle name="Input 2 5 4 5" xfId="16512"/>
    <cellStyle name="Input 2 5 4 6" xfId="24266"/>
    <cellStyle name="Input 2 5 4 7" xfId="26724"/>
    <cellStyle name="Input 2 5 4 8" xfId="29597"/>
    <cellStyle name="Input 2 5 4 9" xfId="31538"/>
    <cellStyle name="Input 2 5 5" xfId="2174"/>
    <cellStyle name="Input 2 5 5 10" xfId="31724"/>
    <cellStyle name="Input 2 5 5 11" xfId="38465"/>
    <cellStyle name="Input 2 5 5 12" xfId="45470"/>
    <cellStyle name="Input 2 5 5 13" xfId="48852"/>
    <cellStyle name="Input 2 5 5 14" xfId="54352"/>
    <cellStyle name="Input 2 5 5 15" xfId="56967"/>
    <cellStyle name="Input 2 5 5 2" xfId="4384"/>
    <cellStyle name="Input 2 5 5 2 2" xfId="10623"/>
    <cellStyle name="Input 2 5 5 2 3" xfId="17995"/>
    <cellStyle name="Input 2 5 5 2 4" xfId="33913"/>
    <cellStyle name="Input 2 5 5 2 5" xfId="40654"/>
    <cellStyle name="Input 2 5 5 2 6" xfId="48853"/>
    <cellStyle name="Input 2 5 5 3" xfId="6513"/>
    <cellStyle name="Input 2 5 5 3 2" xfId="12740"/>
    <cellStyle name="Input 2 5 5 3 3" xfId="17340"/>
    <cellStyle name="Input 2 5 5 3 4" xfId="36035"/>
    <cellStyle name="Input 2 5 5 3 5" xfId="42771"/>
    <cellStyle name="Input 2 5 5 3 6" xfId="48854"/>
    <cellStyle name="Input 2 5 5 4" xfId="8434"/>
    <cellStyle name="Input 2 5 5 5" xfId="14546"/>
    <cellStyle name="Input 2 5 5 6" xfId="16698"/>
    <cellStyle name="Input 2 5 5 7" xfId="24452"/>
    <cellStyle name="Input 2 5 5 8" xfId="26910"/>
    <cellStyle name="Input 2 5 5 9" xfId="29783"/>
    <cellStyle name="Input 2 5 6" xfId="3319"/>
    <cellStyle name="Input 2 5 6 10" xfId="39607"/>
    <cellStyle name="Input 2 5 6 11" xfId="44423"/>
    <cellStyle name="Input 2 5 6 12" xfId="48855"/>
    <cellStyle name="Input 2 5 6 13" xfId="53305"/>
    <cellStyle name="Input 2 5 6 14" xfId="55919"/>
    <cellStyle name="Input 2 5 6 2" xfId="5465"/>
    <cellStyle name="Input 2 5 6 2 2" xfId="11693"/>
    <cellStyle name="Input 2 5 6 2 3" xfId="19655"/>
    <cellStyle name="Input 2 5 6 2 4" xfId="34987"/>
    <cellStyle name="Input 2 5 6 2 5" xfId="41724"/>
    <cellStyle name="Input 2 5 6 2 6" xfId="48856"/>
    <cellStyle name="Input 2 5 6 3" xfId="9576"/>
    <cellStyle name="Input 2 5 6 4" xfId="13789"/>
    <cellStyle name="Input 2 5 6 5" xfId="15651"/>
    <cellStyle name="Input 2 5 6 6" xfId="23405"/>
    <cellStyle name="Input 2 5 6 7" xfId="25863"/>
    <cellStyle name="Input 2 5 6 8" xfId="28736"/>
    <cellStyle name="Input 2 5 6 9" xfId="32866"/>
    <cellStyle name="Input 2 5 7" xfId="2974"/>
    <cellStyle name="Input 2 5 7 2" xfId="9231"/>
    <cellStyle name="Input 2 5 7 3" xfId="19519"/>
    <cellStyle name="Input 2 5 7 4" xfId="32521"/>
    <cellStyle name="Input 2 5 7 5" xfId="39262"/>
    <cellStyle name="Input 2 5 7 6" xfId="48857"/>
    <cellStyle name="Input 2 5 8" xfId="5100"/>
    <cellStyle name="Input 2 5 8 2" xfId="11339"/>
    <cellStyle name="Input 2 5 8 3" xfId="18813"/>
    <cellStyle name="Input 2 5 8 4" xfId="34629"/>
    <cellStyle name="Input 2 5 8 5" xfId="41370"/>
    <cellStyle name="Input 2 5 8 6" xfId="48858"/>
    <cellStyle name="Input 2 5 9" xfId="7387"/>
    <cellStyle name="Input 2 6" xfId="757"/>
    <cellStyle name="Input 2 6 10" xfId="15298"/>
    <cellStyle name="Input 2 6 11" xfId="22931"/>
    <cellStyle name="Input 2 6 12" xfId="25317"/>
    <cellStyle name="Input 2 6 13" xfId="28383"/>
    <cellStyle name="Input 2 6 14" xfId="30438"/>
    <cellStyle name="Input 2 6 15" xfId="37217"/>
    <cellStyle name="Input 2 6 16" xfId="44070"/>
    <cellStyle name="Input 2 6 17" xfId="48859"/>
    <cellStyle name="Input 2 6 18" xfId="52952"/>
    <cellStyle name="Input 2 6 19" xfId="55562"/>
    <cellStyle name="Input 2 6 2" xfId="1270"/>
    <cellStyle name="Input 2 6 2 10" xfId="30858"/>
    <cellStyle name="Input 2 6 2 11" xfId="37628"/>
    <cellStyle name="Input 2 6 2 12" xfId="44633"/>
    <cellStyle name="Input 2 6 2 13" xfId="48860"/>
    <cellStyle name="Input 2 6 2 14" xfId="53515"/>
    <cellStyle name="Input 2 6 2 15" xfId="56130"/>
    <cellStyle name="Input 2 6 2 2" xfId="3529"/>
    <cellStyle name="Input 2 6 2 2 2" xfId="9786"/>
    <cellStyle name="Input 2 6 2 2 3" xfId="18202"/>
    <cellStyle name="Input 2 6 2 2 4" xfId="33076"/>
    <cellStyle name="Input 2 6 2 2 5" xfId="39817"/>
    <cellStyle name="Input 2 6 2 2 6" xfId="48861"/>
    <cellStyle name="Input 2 6 2 3" xfId="5676"/>
    <cellStyle name="Input 2 6 2 3 2" xfId="11903"/>
    <cellStyle name="Input 2 6 2 3 3" xfId="19071"/>
    <cellStyle name="Input 2 6 2 3 4" xfId="35198"/>
    <cellStyle name="Input 2 6 2 3 5" xfId="41934"/>
    <cellStyle name="Input 2 6 2 3 6" xfId="48862"/>
    <cellStyle name="Input 2 6 2 4" xfId="7597"/>
    <cellStyle name="Input 2 6 2 5" xfId="13999"/>
    <cellStyle name="Input 2 6 2 6" xfId="15861"/>
    <cellStyle name="Input 2 6 2 7" xfId="23615"/>
    <cellStyle name="Input 2 6 2 8" xfId="26073"/>
    <cellStyle name="Input 2 6 2 9" xfId="28946"/>
    <cellStyle name="Input 2 6 3" xfId="1538"/>
    <cellStyle name="Input 2 6 3 10" xfId="31092"/>
    <cellStyle name="Input 2 6 3 11" xfId="37833"/>
    <cellStyle name="Input 2 6 3 12" xfId="44838"/>
    <cellStyle name="Input 2 6 3 13" xfId="48863"/>
    <cellStyle name="Input 2 6 3 14" xfId="53720"/>
    <cellStyle name="Input 2 6 3 15" xfId="56335"/>
    <cellStyle name="Input 2 6 3 2" xfId="3752"/>
    <cellStyle name="Input 2 6 3 2 2" xfId="9991"/>
    <cellStyle name="Input 2 6 3 2 3" xfId="19760"/>
    <cellStyle name="Input 2 6 3 2 4" xfId="33281"/>
    <cellStyle name="Input 2 6 3 2 5" xfId="40022"/>
    <cellStyle name="Input 2 6 3 2 6" xfId="48864"/>
    <cellStyle name="Input 2 6 3 3" xfId="5881"/>
    <cellStyle name="Input 2 6 3 3 2" xfId="12108"/>
    <cellStyle name="Input 2 6 3 3 3" xfId="18787"/>
    <cellStyle name="Input 2 6 3 3 4" xfId="35403"/>
    <cellStyle name="Input 2 6 3 3 5" xfId="42139"/>
    <cellStyle name="Input 2 6 3 3 6" xfId="48865"/>
    <cellStyle name="Input 2 6 3 4" xfId="7802"/>
    <cellStyle name="Input 2 6 3 5" xfId="14204"/>
    <cellStyle name="Input 2 6 3 6" xfId="16066"/>
    <cellStyle name="Input 2 6 3 7" xfId="23820"/>
    <cellStyle name="Input 2 6 3 8" xfId="26278"/>
    <cellStyle name="Input 2 6 3 9" xfId="29151"/>
    <cellStyle name="Input 2 6 4" xfId="1987"/>
    <cellStyle name="Input 2 6 4 10" xfId="38280"/>
    <cellStyle name="Input 2 6 4 11" xfId="45285"/>
    <cellStyle name="Input 2 6 4 12" xfId="48866"/>
    <cellStyle name="Input 2 6 4 13" xfId="54167"/>
    <cellStyle name="Input 2 6 4 14" xfId="56782"/>
    <cellStyle name="Input 2 6 4 2" xfId="4199"/>
    <cellStyle name="Input 2 6 4 2 2" xfId="10438"/>
    <cellStyle name="Input 2 6 4 2 3" xfId="17559"/>
    <cellStyle name="Input 2 6 4 2 4" xfId="33728"/>
    <cellStyle name="Input 2 6 4 2 5" xfId="40469"/>
    <cellStyle name="Input 2 6 4 2 6" xfId="48867"/>
    <cellStyle name="Input 2 6 4 3" xfId="6328"/>
    <cellStyle name="Input 2 6 4 3 2" xfId="12555"/>
    <cellStyle name="Input 2 6 4 3 3" xfId="17428"/>
    <cellStyle name="Input 2 6 4 3 4" xfId="35850"/>
    <cellStyle name="Input 2 6 4 3 5" xfId="42586"/>
    <cellStyle name="Input 2 6 4 3 6" xfId="48868"/>
    <cellStyle name="Input 2 6 4 4" xfId="8249"/>
    <cellStyle name="Input 2 6 4 5" xfId="16513"/>
    <cellStyle name="Input 2 6 4 6" xfId="24267"/>
    <cellStyle name="Input 2 6 4 7" xfId="26725"/>
    <cellStyle name="Input 2 6 4 8" xfId="29598"/>
    <cellStyle name="Input 2 6 4 9" xfId="31539"/>
    <cellStyle name="Input 2 6 5" xfId="2337"/>
    <cellStyle name="Input 2 6 5 10" xfId="31887"/>
    <cellStyle name="Input 2 6 5 11" xfId="38628"/>
    <cellStyle name="Input 2 6 5 12" xfId="45633"/>
    <cellStyle name="Input 2 6 5 13" xfId="48869"/>
    <cellStyle name="Input 2 6 5 14" xfId="54515"/>
    <cellStyle name="Input 2 6 5 15" xfId="57130"/>
    <cellStyle name="Input 2 6 5 2" xfId="4547"/>
    <cellStyle name="Input 2 6 5 2 2" xfId="10786"/>
    <cellStyle name="Input 2 6 5 2 3" xfId="19684"/>
    <cellStyle name="Input 2 6 5 2 4" xfId="34076"/>
    <cellStyle name="Input 2 6 5 2 5" xfId="40817"/>
    <cellStyle name="Input 2 6 5 2 6" xfId="48870"/>
    <cellStyle name="Input 2 6 5 3" xfId="6676"/>
    <cellStyle name="Input 2 6 5 3 2" xfId="12903"/>
    <cellStyle name="Input 2 6 5 3 3" xfId="20362"/>
    <cellStyle name="Input 2 6 5 3 4" xfId="36198"/>
    <cellStyle name="Input 2 6 5 3 5" xfId="42934"/>
    <cellStyle name="Input 2 6 5 3 6" xfId="48871"/>
    <cellStyle name="Input 2 6 5 4" xfId="8597"/>
    <cellStyle name="Input 2 6 5 5" xfId="14709"/>
    <cellStyle name="Input 2 6 5 6" xfId="16861"/>
    <cellStyle name="Input 2 6 5 7" xfId="24615"/>
    <cellStyle name="Input 2 6 5 8" xfId="27073"/>
    <cellStyle name="Input 2 6 5 9" xfId="29946"/>
    <cellStyle name="Input 2 6 6" xfId="3118"/>
    <cellStyle name="Input 2 6 6 10" xfId="39406"/>
    <cellStyle name="Input 2 6 6 11" xfId="44222"/>
    <cellStyle name="Input 2 6 6 12" xfId="48872"/>
    <cellStyle name="Input 2 6 6 13" xfId="53104"/>
    <cellStyle name="Input 2 6 6 14" xfId="55716"/>
    <cellStyle name="Input 2 6 6 2" xfId="5262"/>
    <cellStyle name="Input 2 6 6 2 2" xfId="11492"/>
    <cellStyle name="Input 2 6 6 2 3" xfId="19448"/>
    <cellStyle name="Input 2 6 6 2 4" xfId="34784"/>
    <cellStyle name="Input 2 6 6 2 5" xfId="41523"/>
    <cellStyle name="Input 2 6 6 2 6" xfId="48873"/>
    <cellStyle name="Input 2 6 6 3" xfId="9375"/>
    <cellStyle name="Input 2 6 6 4" xfId="13588"/>
    <cellStyle name="Input 2 6 6 5" xfId="15450"/>
    <cellStyle name="Input 2 6 6 6" xfId="23204"/>
    <cellStyle name="Input 2 6 6 7" xfId="25662"/>
    <cellStyle name="Input 2 6 6 8" xfId="28535"/>
    <cellStyle name="Input 2 6 6 9" xfId="32665"/>
    <cellStyle name="Input 2 6 7" xfId="2773"/>
    <cellStyle name="Input 2 6 7 2" xfId="9030"/>
    <cellStyle name="Input 2 6 7 3" xfId="17950"/>
    <cellStyle name="Input 2 6 7 4" xfId="32320"/>
    <cellStyle name="Input 2 6 7 5" xfId="39061"/>
    <cellStyle name="Input 2 6 7 6" xfId="48874"/>
    <cellStyle name="Input 2 6 8" xfId="5101"/>
    <cellStyle name="Input 2 6 8 2" xfId="11340"/>
    <cellStyle name="Input 2 6 8 3" xfId="17864"/>
    <cellStyle name="Input 2 6 8 4" xfId="34630"/>
    <cellStyle name="Input 2 6 8 5" xfId="41371"/>
    <cellStyle name="Input 2 6 8 6" xfId="48875"/>
    <cellStyle name="Input 2 6 9" xfId="7186"/>
    <cellStyle name="Input 2 7" xfId="955"/>
    <cellStyle name="Input 2 7 10" xfId="15299"/>
    <cellStyle name="Input 2 7 11" xfId="23122"/>
    <cellStyle name="Input 2 7 12" xfId="25508"/>
    <cellStyle name="Input 2 7 13" xfId="28384"/>
    <cellStyle name="Input 2 7 14" xfId="30635"/>
    <cellStyle name="Input 2 7 15" xfId="37408"/>
    <cellStyle name="Input 2 7 16" xfId="44071"/>
    <cellStyle name="Input 2 7 17" xfId="48876"/>
    <cellStyle name="Input 2 7 18" xfId="52953"/>
    <cellStyle name="Input 2 7 19" xfId="55563"/>
    <cellStyle name="Input 2 7 2" xfId="1271"/>
    <cellStyle name="Input 2 7 2 10" xfId="30859"/>
    <cellStyle name="Input 2 7 2 11" xfId="37629"/>
    <cellStyle name="Input 2 7 2 12" xfId="44634"/>
    <cellStyle name="Input 2 7 2 13" xfId="48877"/>
    <cellStyle name="Input 2 7 2 14" xfId="53516"/>
    <cellStyle name="Input 2 7 2 15" xfId="56131"/>
    <cellStyle name="Input 2 7 2 2" xfId="3530"/>
    <cellStyle name="Input 2 7 2 2 2" xfId="9787"/>
    <cellStyle name="Input 2 7 2 2 3" xfId="19842"/>
    <cellStyle name="Input 2 7 2 2 4" xfId="33077"/>
    <cellStyle name="Input 2 7 2 2 5" xfId="39818"/>
    <cellStyle name="Input 2 7 2 2 6" xfId="48878"/>
    <cellStyle name="Input 2 7 2 3" xfId="5677"/>
    <cellStyle name="Input 2 7 2 3 2" xfId="11904"/>
    <cellStyle name="Input 2 7 2 3 3" xfId="18138"/>
    <cellStyle name="Input 2 7 2 3 4" xfId="35199"/>
    <cellStyle name="Input 2 7 2 3 5" xfId="41935"/>
    <cellStyle name="Input 2 7 2 3 6" xfId="48879"/>
    <cellStyle name="Input 2 7 2 4" xfId="7598"/>
    <cellStyle name="Input 2 7 2 5" xfId="14000"/>
    <cellStyle name="Input 2 7 2 6" xfId="15862"/>
    <cellStyle name="Input 2 7 2 7" xfId="23616"/>
    <cellStyle name="Input 2 7 2 8" xfId="26074"/>
    <cellStyle name="Input 2 7 2 9" xfId="28947"/>
    <cellStyle name="Input 2 7 3" xfId="1729"/>
    <cellStyle name="Input 2 7 3 10" xfId="31283"/>
    <cellStyle name="Input 2 7 3 11" xfId="38024"/>
    <cellStyle name="Input 2 7 3 12" xfId="45029"/>
    <cellStyle name="Input 2 7 3 13" xfId="48880"/>
    <cellStyle name="Input 2 7 3 14" xfId="53911"/>
    <cellStyle name="Input 2 7 3 15" xfId="56526"/>
    <cellStyle name="Input 2 7 3 2" xfId="3943"/>
    <cellStyle name="Input 2 7 3 2 2" xfId="10182"/>
    <cellStyle name="Input 2 7 3 2 3" xfId="19703"/>
    <cellStyle name="Input 2 7 3 2 4" xfId="33472"/>
    <cellStyle name="Input 2 7 3 2 5" xfId="40213"/>
    <cellStyle name="Input 2 7 3 2 6" xfId="48881"/>
    <cellStyle name="Input 2 7 3 3" xfId="6072"/>
    <cellStyle name="Input 2 7 3 3 2" xfId="12299"/>
    <cellStyle name="Input 2 7 3 3 3" xfId="18450"/>
    <cellStyle name="Input 2 7 3 3 4" xfId="35594"/>
    <cellStyle name="Input 2 7 3 3 5" xfId="42330"/>
    <cellStyle name="Input 2 7 3 3 6" xfId="48882"/>
    <cellStyle name="Input 2 7 3 4" xfId="7993"/>
    <cellStyle name="Input 2 7 3 5" xfId="14395"/>
    <cellStyle name="Input 2 7 3 6" xfId="16257"/>
    <cellStyle name="Input 2 7 3 7" xfId="24011"/>
    <cellStyle name="Input 2 7 3 8" xfId="26469"/>
    <cellStyle name="Input 2 7 3 9" xfId="29342"/>
    <cellStyle name="Input 2 7 4" xfId="1988"/>
    <cellStyle name="Input 2 7 4 10" xfId="38281"/>
    <cellStyle name="Input 2 7 4 11" xfId="45286"/>
    <cellStyle name="Input 2 7 4 12" xfId="48883"/>
    <cellStyle name="Input 2 7 4 13" xfId="54168"/>
    <cellStyle name="Input 2 7 4 14" xfId="56783"/>
    <cellStyle name="Input 2 7 4 2" xfId="4200"/>
    <cellStyle name="Input 2 7 4 2 2" xfId="10439"/>
    <cellStyle name="Input 2 7 4 2 3" xfId="17558"/>
    <cellStyle name="Input 2 7 4 2 4" xfId="33729"/>
    <cellStyle name="Input 2 7 4 2 5" xfId="40470"/>
    <cellStyle name="Input 2 7 4 2 6" xfId="48884"/>
    <cellStyle name="Input 2 7 4 3" xfId="6329"/>
    <cellStyle name="Input 2 7 4 3 2" xfId="12556"/>
    <cellStyle name="Input 2 7 4 3 3" xfId="17427"/>
    <cellStyle name="Input 2 7 4 3 4" xfId="35851"/>
    <cellStyle name="Input 2 7 4 3 5" xfId="42587"/>
    <cellStyle name="Input 2 7 4 3 6" xfId="48885"/>
    <cellStyle name="Input 2 7 4 4" xfId="8250"/>
    <cellStyle name="Input 2 7 4 5" xfId="16514"/>
    <cellStyle name="Input 2 7 4 6" xfId="24268"/>
    <cellStyle name="Input 2 7 4 7" xfId="26726"/>
    <cellStyle name="Input 2 7 4 8" xfId="29599"/>
    <cellStyle name="Input 2 7 4 9" xfId="31540"/>
    <cellStyle name="Input 2 7 5" xfId="2184"/>
    <cellStyle name="Input 2 7 5 10" xfId="31734"/>
    <cellStyle name="Input 2 7 5 11" xfId="38475"/>
    <cellStyle name="Input 2 7 5 12" xfId="45480"/>
    <cellStyle name="Input 2 7 5 13" xfId="48886"/>
    <cellStyle name="Input 2 7 5 14" xfId="54362"/>
    <cellStyle name="Input 2 7 5 15" xfId="56977"/>
    <cellStyle name="Input 2 7 5 2" xfId="4394"/>
    <cellStyle name="Input 2 7 5 2 2" xfId="10633"/>
    <cellStyle name="Input 2 7 5 2 3" xfId="19176"/>
    <cellStyle name="Input 2 7 5 2 4" xfId="33923"/>
    <cellStyle name="Input 2 7 5 2 5" xfId="40664"/>
    <cellStyle name="Input 2 7 5 2 6" xfId="48887"/>
    <cellStyle name="Input 2 7 5 3" xfId="6523"/>
    <cellStyle name="Input 2 7 5 3 2" xfId="12750"/>
    <cellStyle name="Input 2 7 5 3 3" xfId="17336"/>
    <cellStyle name="Input 2 7 5 3 4" xfId="36045"/>
    <cellStyle name="Input 2 7 5 3 5" xfId="42781"/>
    <cellStyle name="Input 2 7 5 3 6" xfId="48888"/>
    <cellStyle name="Input 2 7 5 4" xfId="8444"/>
    <cellStyle name="Input 2 7 5 5" xfId="14556"/>
    <cellStyle name="Input 2 7 5 6" xfId="16708"/>
    <cellStyle name="Input 2 7 5 7" xfId="24462"/>
    <cellStyle name="Input 2 7 5 8" xfId="26920"/>
    <cellStyle name="Input 2 7 5 9" xfId="29793"/>
    <cellStyle name="Input 2 7 6" xfId="3309"/>
    <cellStyle name="Input 2 7 6 10" xfId="39597"/>
    <cellStyle name="Input 2 7 6 11" xfId="44413"/>
    <cellStyle name="Input 2 7 6 12" xfId="48889"/>
    <cellStyle name="Input 2 7 6 13" xfId="53295"/>
    <cellStyle name="Input 2 7 6 14" xfId="55909"/>
    <cellStyle name="Input 2 7 6 2" xfId="5455"/>
    <cellStyle name="Input 2 7 6 2 2" xfId="11683"/>
    <cellStyle name="Input 2 7 6 2 3" xfId="18698"/>
    <cellStyle name="Input 2 7 6 2 4" xfId="34977"/>
    <cellStyle name="Input 2 7 6 2 5" xfId="41714"/>
    <cellStyle name="Input 2 7 6 2 6" xfId="48890"/>
    <cellStyle name="Input 2 7 6 3" xfId="9566"/>
    <cellStyle name="Input 2 7 6 4" xfId="13779"/>
    <cellStyle name="Input 2 7 6 5" xfId="15641"/>
    <cellStyle name="Input 2 7 6 6" xfId="23395"/>
    <cellStyle name="Input 2 7 6 7" xfId="25853"/>
    <cellStyle name="Input 2 7 6 8" xfId="28726"/>
    <cellStyle name="Input 2 7 6 9" xfId="32856"/>
    <cellStyle name="Input 2 7 7" xfId="2964"/>
    <cellStyle name="Input 2 7 7 2" xfId="9221"/>
    <cellStyle name="Input 2 7 7 3" xfId="18210"/>
    <cellStyle name="Input 2 7 7 4" xfId="32511"/>
    <cellStyle name="Input 2 7 7 5" xfId="39252"/>
    <cellStyle name="Input 2 7 7 6" xfId="48891"/>
    <cellStyle name="Input 2 7 8" xfId="5102"/>
    <cellStyle name="Input 2 7 8 2" xfId="11341"/>
    <cellStyle name="Input 2 7 8 3" xfId="17717"/>
    <cellStyle name="Input 2 7 8 4" xfId="34631"/>
    <cellStyle name="Input 2 7 8 5" xfId="41372"/>
    <cellStyle name="Input 2 7 8 6" xfId="48892"/>
    <cellStyle name="Input 2 7 9" xfId="7377"/>
    <cellStyle name="Input 2 8" xfId="966"/>
    <cellStyle name="Input 2 8 10" xfId="15300"/>
    <cellStyle name="Input 2 8 11" xfId="23133"/>
    <cellStyle name="Input 2 8 12" xfId="25519"/>
    <cellStyle name="Input 2 8 13" xfId="28385"/>
    <cellStyle name="Input 2 8 14" xfId="30646"/>
    <cellStyle name="Input 2 8 15" xfId="37419"/>
    <cellStyle name="Input 2 8 16" xfId="44072"/>
    <cellStyle name="Input 2 8 17" xfId="48893"/>
    <cellStyle name="Input 2 8 18" xfId="52954"/>
    <cellStyle name="Input 2 8 19" xfId="55564"/>
    <cellStyle name="Input 2 8 2" xfId="1272"/>
    <cellStyle name="Input 2 8 2 10" xfId="30860"/>
    <cellStyle name="Input 2 8 2 11" xfId="37630"/>
    <cellStyle name="Input 2 8 2 12" xfId="44635"/>
    <cellStyle name="Input 2 8 2 13" xfId="48894"/>
    <cellStyle name="Input 2 8 2 14" xfId="53517"/>
    <cellStyle name="Input 2 8 2 15" xfId="56132"/>
    <cellStyle name="Input 2 8 2 2" xfId="3531"/>
    <cellStyle name="Input 2 8 2 2 2" xfId="9788"/>
    <cellStyle name="Input 2 8 2 2 3" xfId="18985"/>
    <cellStyle name="Input 2 8 2 2 4" xfId="33078"/>
    <cellStyle name="Input 2 8 2 2 5" xfId="39819"/>
    <cellStyle name="Input 2 8 2 2 6" xfId="48895"/>
    <cellStyle name="Input 2 8 2 3" xfId="5678"/>
    <cellStyle name="Input 2 8 2 3 2" xfId="11905"/>
    <cellStyle name="Input 2 8 2 3 3" xfId="19815"/>
    <cellStyle name="Input 2 8 2 3 4" xfId="35200"/>
    <cellStyle name="Input 2 8 2 3 5" xfId="41936"/>
    <cellStyle name="Input 2 8 2 3 6" xfId="48896"/>
    <cellStyle name="Input 2 8 2 4" xfId="7599"/>
    <cellStyle name="Input 2 8 2 5" xfId="14001"/>
    <cellStyle name="Input 2 8 2 6" xfId="15863"/>
    <cellStyle name="Input 2 8 2 7" xfId="23617"/>
    <cellStyle name="Input 2 8 2 8" xfId="26075"/>
    <cellStyle name="Input 2 8 2 9" xfId="28948"/>
    <cellStyle name="Input 2 8 3" xfId="1740"/>
    <cellStyle name="Input 2 8 3 10" xfId="31294"/>
    <cellStyle name="Input 2 8 3 11" xfId="38035"/>
    <cellStyle name="Input 2 8 3 12" xfId="45040"/>
    <cellStyle name="Input 2 8 3 13" xfId="48897"/>
    <cellStyle name="Input 2 8 3 14" xfId="53922"/>
    <cellStyle name="Input 2 8 3 15" xfId="56537"/>
    <cellStyle name="Input 2 8 3 2" xfId="3954"/>
    <cellStyle name="Input 2 8 3 2 2" xfId="10193"/>
    <cellStyle name="Input 2 8 3 2 3" xfId="19983"/>
    <cellStyle name="Input 2 8 3 2 4" xfId="33483"/>
    <cellStyle name="Input 2 8 3 2 5" xfId="40224"/>
    <cellStyle name="Input 2 8 3 2 6" xfId="48898"/>
    <cellStyle name="Input 2 8 3 3" xfId="6083"/>
    <cellStyle name="Input 2 8 3 3 2" xfId="12310"/>
    <cellStyle name="Input 2 8 3 3 3" xfId="18898"/>
    <cellStyle name="Input 2 8 3 3 4" xfId="35605"/>
    <cellStyle name="Input 2 8 3 3 5" xfId="42341"/>
    <cellStyle name="Input 2 8 3 3 6" xfId="48899"/>
    <cellStyle name="Input 2 8 3 4" xfId="8004"/>
    <cellStyle name="Input 2 8 3 5" xfId="14406"/>
    <cellStyle name="Input 2 8 3 6" xfId="16268"/>
    <cellStyle name="Input 2 8 3 7" xfId="24022"/>
    <cellStyle name="Input 2 8 3 8" xfId="26480"/>
    <cellStyle name="Input 2 8 3 9" xfId="29353"/>
    <cellStyle name="Input 2 8 4" xfId="1989"/>
    <cellStyle name="Input 2 8 4 10" xfId="38282"/>
    <cellStyle name="Input 2 8 4 11" xfId="45287"/>
    <cellStyle name="Input 2 8 4 12" xfId="48900"/>
    <cellStyle name="Input 2 8 4 13" xfId="54169"/>
    <cellStyle name="Input 2 8 4 14" xfId="56784"/>
    <cellStyle name="Input 2 8 4 2" xfId="4201"/>
    <cellStyle name="Input 2 8 4 2 2" xfId="10440"/>
    <cellStyle name="Input 2 8 4 2 3" xfId="17557"/>
    <cellStyle name="Input 2 8 4 2 4" xfId="33730"/>
    <cellStyle name="Input 2 8 4 2 5" xfId="40471"/>
    <cellStyle name="Input 2 8 4 2 6" xfId="48901"/>
    <cellStyle name="Input 2 8 4 3" xfId="6330"/>
    <cellStyle name="Input 2 8 4 3 2" xfId="12557"/>
    <cellStyle name="Input 2 8 4 3 3" xfId="17426"/>
    <cellStyle name="Input 2 8 4 3 4" xfId="35852"/>
    <cellStyle name="Input 2 8 4 3 5" xfId="42588"/>
    <cellStyle name="Input 2 8 4 3 6" xfId="48902"/>
    <cellStyle name="Input 2 8 4 4" xfId="8251"/>
    <cellStyle name="Input 2 8 4 5" xfId="16515"/>
    <cellStyle name="Input 2 8 4 6" xfId="24269"/>
    <cellStyle name="Input 2 8 4 7" xfId="26727"/>
    <cellStyle name="Input 2 8 4 8" xfId="29600"/>
    <cellStyle name="Input 2 8 4 9" xfId="31541"/>
    <cellStyle name="Input 2 8 5" xfId="2173"/>
    <cellStyle name="Input 2 8 5 10" xfId="31723"/>
    <cellStyle name="Input 2 8 5 11" xfId="38464"/>
    <cellStyle name="Input 2 8 5 12" xfId="45469"/>
    <cellStyle name="Input 2 8 5 13" xfId="48903"/>
    <cellStyle name="Input 2 8 5 14" xfId="54351"/>
    <cellStyle name="Input 2 8 5 15" xfId="56966"/>
    <cellStyle name="Input 2 8 5 2" xfId="4383"/>
    <cellStyle name="Input 2 8 5 2 2" xfId="10622"/>
    <cellStyle name="Input 2 8 5 2 3" xfId="18933"/>
    <cellStyle name="Input 2 8 5 2 4" xfId="33912"/>
    <cellStyle name="Input 2 8 5 2 5" xfId="40653"/>
    <cellStyle name="Input 2 8 5 2 6" xfId="48904"/>
    <cellStyle name="Input 2 8 5 3" xfId="6512"/>
    <cellStyle name="Input 2 8 5 3 2" xfId="12739"/>
    <cellStyle name="Input 2 8 5 3 3" xfId="17341"/>
    <cellStyle name="Input 2 8 5 3 4" xfId="36034"/>
    <cellStyle name="Input 2 8 5 3 5" xfId="42770"/>
    <cellStyle name="Input 2 8 5 3 6" xfId="48905"/>
    <cellStyle name="Input 2 8 5 4" xfId="8433"/>
    <cellStyle name="Input 2 8 5 5" xfId="14545"/>
    <cellStyle name="Input 2 8 5 6" xfId="16697"/>
    <cellStyle name="Input 2 8 5 7" xfId="24451"/>
    <cellStyle name="Input 2 8 5 8" xfId="26909"/>
    <cellStyle name="Input 2 8 5 9" xfId="29782"/>
    <cellStyle name="Input 2 8 6" xfId="3320"/>
    <cellStyle name="Input 2 8 6 10" xfId="39608"/>
    <cellStyle name="Input 2 8 6 11" xfId="44424"/>
    <cellStyle name="Input 2 8 6 12" xfId="48906"/>
    <cellStyle name="Input 2 8 6 13" xfId="53306"/>
    <cellStyle name="Input 2 8 6 14" xfId="55920"/>
    <cellStyle name="Input 2 8 6 2" xfId="5466"/>
    <cellStyle name="Input 2 8 6 2 2" xfId="11694"/>
    <cellStyle name="Input 2 8 6 2 3" xfId="18800"/>
    <cellStyle name="Input 2 8 6 2 4" xfId="34988"/>
    <cellStyle name="Input 2 8 6 2 5" xfId="41725"/>
    <cellStyle name="Input 2 8 6 2 6" xfId="48907"/>
    <cellStyle name="Input 2 8 6 3" xfId="9577"/>
    <cellStyle name="Input 2 8 6 4" xfId="13790"/>
    <cellStyle name="Input 2 8 6 5" xfId="15652"/>
    <cellStyle name="Input 2 8 6 6" xfId="23406"/>
    <cellStyle name="Input 2 8 6 7" xfId="25864"/>
    <cellStyle name="Input 2 8 6 8" xfId="28737"/>
    <cellStyle name="Input 2 8 6 9" xfId="32867"/>
    <cellStyle name="Input 2 8 7" xfId="2975"/>
    <cellStyle name="Input 2 8 7 2" xfId="9232"/>
    <cellStyle name="Input 2 8 7 3" xfId="18665"/>
    <cellStyle name="Input 2 8 7 4" xfId="32522"/>
    <cellStyle name="Input 2 8 7 5" xfId="39263"/>
    <cellStyle name="Input 2 8 7 6" xfId="48908"/>
    <cellStyle name="Input 2 8 8" xfId="5103"/>
    <cellStyle name="Input 2 8 8 2" xfId="11342"/>
    <cellStyle name="Input 2 8 8 3" xfId="19454"/>
    <cellStyle name="Input 2 8 8 4" xfId="34632"/>
    <cellStyle name="Input 2 8 8 5" xfId="41373"/>
    <cellStyle name="Input 2 8 8 6" xfId="48909"/>
    <cellStyle name="Input 2 8 9" xfId="7388"/>
    <cellStyle name="Input 2 9" xfId="1050"/>
    <cellStyle name="Input 2 9 10" xfId="30703"/>
    <cellStyle name="Input 2 9 11" xfId="37473"/>
    <cellStyle name="Input 2 9 12" xfId="44478"/>
    <cellStyle name="Input 2 9 13" xfId="48910"/>
    <cellStyle name="Input 2 9 14" xfId="53360"/>
    <cellStyle name="Input 2 9 15" xfId="55975"/>
    <cellStyle name="Input 2 9 2" xfId="3374"/>
    <cellStyle name="Input 2 9 2 2" xfId="9631"/>
    <cellStyle name="Input 2 9 2 3" xfId="19999"/>
    <cellStyle name="Input 2 9 2 4" xfId="32921"/>
    <cellStyle name="Input 2 9 2 5" xfId="39662"/>
    <cellStyle name="Input 2 9 2 6" xfId="48911"/>
    <cellStyle name="Input 2 9 3" xfId="5521"/>
    <cellStyle name="Input 2 9 3 2" xfId="11748"/>
    <cellStyle name="Input 2 9 3 3" xfId="18529"/>
    <cellStyle name="Input 2 9 3 4" xfId="35043"/>
    <cellStyle name="Input 2 9 3 5" xfId="41779"/>
    <cellStyle name="Input 2 9 3 6" xfId="48912"/>
    <cellStyle name="Input 2 9 4" xfId="7442"/>
    <cellStyle name="Input 2 9 5" xfId="13844"/>
    <cellStyle name="Input 2 9 6" xfId="15706"/>
    <cellStyle name="Input 2 9 7" xfId="23460"/>
    <cellStyle name="Input 2 9 8" xfId="25918"/>
    <cellStyle name="Input 2 9 9" xfId="28791"/>
    <cellStyle name="Input 3" xfId="594"/>
    <cellStyle name="Input 3 10" xfId="1510"/>
    <cellStyle name="Input 3 10 10" xfId="31064"/>
    <cellStyle name="Input 3 10 11" xfId="37805"/>
    <cellStyle name="Input 3 10 12" xfId="44810"/>
    <cellStyle name="Input 3 10 13" xfId="48914"/>
    <cellStyle name="Input 3 10 14" xfId="53692"/>
    <cellStyle name="Input 3 10 15" xfId="56307"/>
    <cellStyle name="Input 3 10 2" xfId="3724"/>
    <cellStyle name="Input 3 10 2 2" xfId="9963"/>
    <cellStyle name="Input 3 10 2 3" xfId="17736"/>
    <cellStyle name="Input 3 10 2 4" xfId="33253"/>
    <cellStyle name="Input 3 10 2 5" xfId="39994"/>
    <cellStyle name="Input 3 10 2 6" xfId="48915"/>
    <cellStyle name="Input 3 10 3" xfId="5853"/>
    <cellStyle name="Input 3 10 3 2" xfId="12080"/>
    <cellStyle name="Input 3 10 3 3" xfId="18704"/>
    <cellStyle name="Input 3 10 3 4" xfId="35375"/>
    <cellStyle name="Input 3 10 3 5" xfId="42111"/>
    <cellStyle name="Input 3 10 3 6" xfId="48916"/>
    <cellStyle name="Input 3 10 4" xfId="7774"/>
    <cellStyle name="Input 3 10 5" xfId="14176"/>
    <cellStyle name="Input 3 10 6" xfId="16038"/>
    <cellStyle name="Input 3 10 7" xfId="23792"/>
    <cellStyle name="Input 3 10 8" xfId="26250"/>
    <cellStyle name="Input 3 10 9" xfId="29123"/>
    <cellStyle name="Input 3 11" xfId="1833"/>
    <cellStyle name="Input 3 11 10" xfId="38126"/>
    <cellStyle name="Input 3 11 11" xfId="45131"/>
    <cellStyle name="Input 3 11 12" xfId="48917"/>
    <cellStyle name="Input 3 11 13" xfId="54013"/>
    <cellStyle name="Input 3 11 14" xfId="56628"/>
    <cellStyle name="Input 3 11 2" xfId="4045"/>
    <cellStyle name="Input 3 11 2 2" xfId="10284"/>
    <cellStyle name="Input 3 11 2 3" xfId="19980"/>
    <cellStyle name="Input 3 11 2 4" xfId="33574"/>
    <cellStyle name="Input 3 11 2 5" xfId="40315"/>
    <cellStyle name="Input 3 11 2 6" xfId="48918"/>
    <cellStyle name="Input 3 11 3" xfId="6174"/>
    <cellStyle name="Input 3 11 3 2" xfId="12401"/>
    <cellStyle name="Input 3 11 3 3" xfId="17519"/>
    <cellStyle name="Input 3 11 3 4" xfId="35696"/>
    <cellStyle name="Input 3 11 3 5" xfId="42432"/>
    <cellStyle name="Input 3 11 3 6" xfId="48919"/>
    <cellStyle name="Input 3 11 4" xfId="8095"/>
    <cellStyle name="Input 3 11 5" xfId="16359"/>
    <cellStyle name="Input 3 11 6" xfId="24113"/>
    <cellStyle name="Input 3 11 7" xfId="26571"/>
    <cellStyle name="Input 3 11 8" xfId="29444"/>
    <cellStyle name="Input 3 11 9" xfId="31385"/>
    <cellStyle name="Input 3 12" xfId="2396"/>
    <cellStyle name="Input 3 12 10" xfId="31946"/>
    <cellStyle name="Input 3 12 11" xfId="38687"/>
    <cellStyle name="Input 3 12 12" xfId="45692"/>
    <cellStyle name="Input 3 12 13" xfId="48920"/>
    <cellStyle name="Input 3 12 14" xfId="54574"/>
    <cellStyle name="Input 3 12 15" xfId="57189"/>
    <cellStyle name="Input 3 12 2" xfId="4606"/>
    <cellStyle name="Input 3 12 2 2" xfId="10845"/>
    <cellStyle name="Input 3 12 2 3" xfId="20246"/>
    <cellStyle name="Input 3 12 2 4" xfId="34135"/>
    <cellStyle name="Input 3 12 2 5" xfId="40876"/>
    <cellStyle name="Input 3 12 2 6" xfId="48921"/>
    <cellStyle name="Input 3 12 3" xfId="6735"/>
    <cellStyle name="Input 3 12 3 2" xfId="12962"/>
    <cellStyle name="Input 3 12 3 3" xfId="20409"/>
    <cellStyle name="Input 3 12 3 4" xfId="36257"/>
    <cellStyle name="Input 3 12 3 5" xfId="42993"/>
    <cellStyle name="Input 3 12 3 6" xfId="48922"/>
    <cellStyle name="Input 3 12 4" xfId="8656"/>
    <cellStyle name="Input 3 12 5" xfId="14768"/>
    <cellStyle name="Input 3 12 6" xfId="16920"/>
    <cellStyle name="Input 3 12 7" xfId="24674"/>
    <cellStyle name="Input 3 12 8" xfId="27132"/>
    <cellStyle name="Input 3 12 9" xfId="30005"/>
    <cellStyle name="Input 3 13" xfId="2631"/>
    <cellStyle name="Input 3 13 10" xfId="32180"/>
    <cellStyle name="Input 3 13 11" xfId="38921"/>
    <cellStyle name="Input 3 13 12" xfId="45926"/>
    <cellStyle name="Input 3 13 13" xfId="48923"/>
    <cellStyle name="Input 3 13 14" xfId="54808"/>
    <cellStyle name="Input 3 13 15" xfId="57423"/>
    <cellStyle name="Input 3 13 2" xfId="4824"/>
    <cellStyle name="Input 3 13 2 2" xfId="11063"/>
    <cellStyle name="Input 3 13 2 3" xfId="18685"/>
    <cellStyle name="Input 3 13 2 4" xfId="34353"/>
    <cellStyle name="Input 3 13 2 5" xfId="41094"/>
    <cellStyle name="Input 3 13 2 6" xfId="48924"/>
    <cellStyle name="Input 3 13 3" xfId="6969"/>
    <cellStyle name="Input 3 13 3 2" xfId="13196"/>
    <cellStyle name="Input 3 13 3 3" xfId="20542"/>
    <cellStyle name="Input 3 13 3 4" xfId="36491"/>
    <cellStyle name="Input 3 13 3 5" xfId="43227"/>
    <cellStyle name="Input 3 13 3 6" xfId="48925"/>
    <cellStyle name="Input 3 13 4" xfId="8890"/>
    <cellStyle name="Input 3 13 5" xfId="15002"/>
    <cellStyle name="Input 3 13 6" xfId="17154"/>
    <cellStyle name="Input 3 13 7" xfId="24908"/>
    <cellStyle name="Input 3 13 8" xfId="27366"/>
    <cellStyle name="Input 3 13 9" xfId="30239"/>
    <cellStyle name="Input 3 14" xfId="2478"/>
    <cellStyle name="Input 3 14 10" xfId="32027"/>
    <cellStyle name="Input 3 14 11" xfId="38768"/>
    <cellStyle name="Input 3 14 12" xfId="45773"/>
    <cellStyle name="Input 3 14 13" xfId="48926"/>
    <cellStyle name="Input 3 14 14" xfId="54655"/>
    <cellStyle name="Input 3 14 15" xfId="57270"/>
    <cellStyle name="Input 3 14 2" xfId="4687"/>
    <cellStyle name="Input 3 14 2 2" xfId="10926"/>
    <cellStyle name="Input 3 14 2 3" xfId="18976"/>
    <cellStyle name="Input 3 14 2 4" xfId="34216"/>
    <cellStyle name="Input 3 14 2 5" xfId="40957"/>
    <cellStyle name="Input 3 14 2 6" xfId="48927"/>
    <cellStyle name="Input 3 14 3" xfId="6816"/>
    <cellStyle name="Input 3 14 3 2" xfId="13043"/>
    <cellStyle name="Input 3 14 3 3" xfId="20429"/>
    <cellStyle name="Input 3 14 3 4" xfId="36338"/>
    <cellStyle name="Input 3 14 3 5" xfId="43074"/>
    <cellStyle name="Input 3 14 3 6" xfId="48928"/>
    <cellStyle name="Input 3 14 4" xfId="8737"/>
    <cellStyle name="Input 3 14 5" xfId="14849"/>
    <cellStyle name="Input 3 14 6" xfId="17001"/>
    <cellStyle name="Input 3 14 7" xfId="24755"/>
    <cellStyle name="Input 3 14 8" xfId="27213"/>
    <cellStyle name="Input 3 14 9" xfId="30086"/>
    <cellStyle name="Input 3 15" xfId="2629"/>
    <cellStyle name="Input 3 15 10" xfId="32178"/>
    <cellStyle name="Input 3 15 11" xfId="38919"/>
    <cellStyle name="Input 3 15 12" xfId="45924"/>
    <cellStyle name="Input 3 15 13" xfId="48929"/>
    <cellStyle name="Input 3 15 14" xfId="54806"/>
    <cellStyle name="Input 3 15 15" xfId="57421"/>
    <cellStyle name="Input 3 15 2" xfId="4822"/>
    <cellStyle name="Input 3 15 2 2" xfId="11061"/>
    <cellStyle name="Input 3 15 2 3" xfId="18508"/>
    <cellStyle name="Input 3 15 2 4" xfId="34351"/>
    <cellStyle name="Input 3 15 2 5" xfId="41092"/>
    <cellStyle name="Input 3 15 2 6" xfId="48930"/>
    <cellStyle name="Input 3 15 3" xfId="6967"/>
    <cellStyle name="Input 3 15 3 2" xfId="13194"/>
    <cellStyle name="Input 3 15 3 3" xfId="20540"/>
    <cellStyle name="Input 3 15 3 4" xfId="36489"/>
    <cellStyle name="Input 3 15 3 5" xfId="43225"/>
    <cellStyle name="Input 3 15 3 6" xfId="48931"/>
    <cellStyle name="Input 3 15 4" xfId="8888"/>
    <cellStyle name="Input 3 15 5" xfId="15000"/>
    <cellStyle name="Input 3 15 6" xfId="17152"/>
    <cellStyle name="Input 3 15 7" xfId="24906"/>
    <cellStyle name="Input 3 15 8" xfId="27364"/>
    <cellStyle name="Input 3 15 9" xfId="30237"/>
    <cellStyle name="Input 3 16" xfId="2476"/>
    <cellStyle name="Input 3 16 10" xfId="32025"/>
    <cellStyle name="Input 3 16 11" xfId="38766"/>
    <cellStyle name="Input 3 16 12" xfId="45771"/>
    <cellStyle name="Input 3 16 13" xfId="48932"/>
    <cellStyle name="Input 3 16 14" xfId="54653"/>
    <cellStyle name="Input 3 16 15" xfId="57268"/>
    <cellStyle name="Input 3 16 2" xfId="4685"/>
    <cellStyle name="Input 3 16 2 2" xfId="10924"/>
    <cellStyle name="Input 3 16 2 3" xfId="18172"/>
    <cellStyle name="Input 3 16 2 4" xfId="34214"/>
    <cellStyle name="Input 3 16 2 5" xfId="40955"/>
    <cellStyle name="Input 3 16 2 6" xfId="48933"/>
    <cellStyle name="Input 3 16 3" xfId="6814"/>
    <cellStyle name="Input 3 16 3 2" xfId="13041"/>
    <cellStyle name="Input 3 16 3 3" xfId="20427"/>
    <cellStyle name="Input 3 16 3 4" xfId="36336"/>
    <cellStyle name="Input 3 16 3 5" xfId="43072"/>
    <cellStyle name="Input 3 16 3 6" xfId="48934"/>
    <cellStyle name="Input 3 16 4" xfId="8735"/>
    <cellStyle name="Input 3 16 5" xfId="14847"/>
    <cellStyle name="Input 3 16 6" xfId="16999"/>
    <cellStyle name="Input 3 16 7" xfId="24753"/>
    <cellStyle name="Input 3 16 8" xfId="27211"/>
    <cellStyle name="Input 3 16 9" xfId="30084"/>
    <cellStyle name="Input 3 17" xfId="2627"/>
    <cellStyle name="Input 3 17 10" xfId="32176"/>
    <cellStyle name="Input 3 17 11" xfId="38917"/>
    <cellStyle name="Input 3 17 12" xfId="45922"/>
    <cellStyle name="Input 3 17 13" xfId="48935"/>
    <cellStyle name="Input 3 17 14" xfId="54804"/>
    <cellStyle name="Input 3 17 15" xfId="57419"/>
    <cellStyle name="Input 3 17 2" xfId="4820"/>
    <cellStyle name="Input 3 17 2 2" xfId="11059"/>
    <cellStyle name="Input 3 17 2 3" xfId="17731"/>
    <cellStyle name="Input 3 17 2 4" xfId="34349"/>
    <cellStyle name="Input 3 17 2 5" xfId="41090"/>
    <cellStyle name="Input 3 17 2 6" xfId="48936"/>
    <cellStyle name="Input 3 17 3" xfId="6965"/>
    <cellStyle name="Input 3 17 3 2" xfId="13192"/>
    <cellStyle name="Input 3 17 3 3" xfId="20538"/>
    <cellStyle name="Input 3 17 3 4" xfId="36487"/>
    <cellStyle name="Input 3 17 3 5" xfId="43223"/>
    <cellStyle name="Input 3 17 3 6" xfId="48937"/>
    <cellStyle name="Input 3 17 4" xfId="8886"/>
    <cellStyle name="Input 3 17 5" xfId="14998"/>
    <cellStyle name="Input 3 17 6" xfId="17150"/>
    <cellStyle name="Input 3 17 7" xfId="24904"/>
    <cellStyle name="Input 3 17 8" xfId="27362"/>
    <cellStyle name="Input 3 17 9" xfId="30235"/>
    <cellStyle name="Input 3 18" xfId="2472"/>
    <cellStyle name="Input 3 18 10" xfId="32021"/>
    <cellStyle name="Input 3 18 11" xfId="38762"/>
    <cellStyle name="Input 3 18 12" xfId="45767"/>
    <cellStyle name="Input 3 18 13" xfId="48938"/>
    <cellStyle name="Input 3 18 14" xfId="54649"/>
    <cellStyle name="Input 3 18 15" xfId="57264"/>
    <cellStyle name="Input 3 18 2" xfId="4681"/>
    <cellStyle name="Input 3 18 2 2" xfId="10920"/>
    <cellStyle name="Input 3 18 2 3" xfId="19170"/>
    <cellStyle name="Input 3 18 2 4" xfId="34210"/>
    <cellStyle name="Input 3 18 2 5" xfId="40951"/>
    <cellStyle name="Input 3 18 2 6" xfId="48939"/>
    <cellStyle name="Input 3 18 3" xfId="6810"/>
    <cellStyle name="Input 3 18 3 2" xfId="13037"/>
    <cellStyle name="Input 3 18 3 3" xfId="20425"/>
    <cellStyle name="Input 3 18 3 4" xfId="36332"/>
    <cellStyle name="Input 3 18 3 5" xfId="43068"/>
    <cellStyle name="Input 3 18 3 6" xfId="48940"/>
    <cellStyle name="Input 3 18 4" xfId="8731"/>
    <cellStyle name="Input 3 18 5" xfId="14843"/>
    <cellStyle name="Input 3 18 6" xfId="16995"/>
    <cellStyle name="Input 3 18 7" xfId="24749"/>
    <cellStyle name="Input 3 18 8" xfId="27207"/>
    <cellStyle name="Input 3 18 9" xfId="30080"/>
    <cellStyle name="Input 3 19" xfId="2702"/>
    <cellStyle name="Input 3 19 10" xfId="32249"/>
    <cellStyle name="Input 3 19 11" xfId="38990"/>
    <cellStyle name="Input 3 19 12" xfId="45995"/>
    <cellStyle name="Input 3 19 13" xfId="48941"/>
    <cellStyle name="Input 3 19 14" xfId="54877"/>
    <cellStyle name="Input 3 19 15" xfId="57492"/>
    <cellStyle name="Input 3 19 2" xfId="4892"/>
    <cellStyle name="Input 3 19 2 2" xfId="11131"/>
    <cellStyle name="Input 3 19 2 3" xfId="19458"/>
    <cellStyle name="Input 3 19 2 4" xfId="34421"/>
    <cellStyle name="Input 3 19 2 5" xfId="41162"/>
    <cellStyle name="Input 3 19 2 6" xfId="48942"/>
    <cellStyle name="Input 3 19 3" xfId="7038"/>
    <cellStyle name="Input 3 19 3 2" xfId="13265"/>
    <cellStyle name="Input 3 19 3 3" xfId="20596"/>
    <cellStyle name="Input 3 19 3 4" xfId="36560"/>
    <cellStyle name="Input 3 19 3 5" xfId="43296"/>
    <cellStyle name="Input 3 19 3 6" xfId="48943"/>
    <cellStyle name="Input 3 19 4" xfId="8959"/>
    <cellStyle name="Input 3 19 5" xfId="15071"/>
    <cellStyle name="Input 3 19 6" xfId="17223"/>
    <cellStyle name="Input 3 19 7" xfId="24977"/>
    <cellStyle name="Input 3 19 8" xfId="27435"/>
    <cellStyle name="Input 3 19 9" xfId="30308"/>
    <cellStyle name="Input 3 2" xfId="919"/>
    <cellStyle name="Input 3 2 10" xfId="15301"/>
    <cellStyle name="Input 3 2 11" xfId="23091"/>
    <cellStyle name="Input 3 2 12" xfId="25477"/>
    <cellStyle name="Input 3 2 13" xfId="28386"/>
    <cellStyle name="Input 3 2 14" xfId="30599"/>
    <cellStyle name="Input 3 2 15" xfId="37377"/>
    <cellStyle name="Input 3 2 16" xfId="44073"/>
    <cellStyle name="Input 3 2 17" xfId="48944"/>
    <cellStyle name="Input 3 2 18" xfId="52955"/>
    <cellStyle name="Input 3 2 19" xfId="55565"/>
    <cellStyle name="Input 3 2 2" xfId="1273"/>
    <cellStyle name="Input 3 2 2 10" xfId="30861"/>
    <cellStyle name="Input 3 2 2 11" xfId="37631"/>
    <cellStyle name="Input 3 2 2 12" xfId="44636"/>
    <cellStyle name="Input 3 2 2 13" xfId="48945"/>
    <cellStyle name="Input 3 2 2 14" xfId="53518"/>
    <cellStyle name="Input 3 2 2 15" xfId="56133"/>
    <cellStyle name="Input 3 2 2 2" xfId="3532"/>
    <cellStyle name="Input 3 2 2 2 2" xfId="9789"/>
    <cellStyle name="Input 3 2 2 2 3" xfId="18051"/>
    <cellStyle name="Input 3 2 2 2 4" xfId="33079"/>
    <cellStyle name="Input 3 2 2 2 5" xfId="39820"/>
    <cellStyle name="Input 3 2 2 2 6" xfId="48946"/>
    <cellStyle name="Input 3 2 2 3" xfId="5679"/>
    <cellStyle name="Input 3 2 2 3 2" xfId="11906"/>
    <cellStyle name="Input 3 2 2 3 3" xfId="18959"/>
    <cellStyle name="Input 3 2 2 3 4" xfId="35201"/>
    <cellStyle name="Input 3 2 2 3 5" xfId="41937"/>
    <cellStyle name="Input 3 2 2 3 6" xfId="48947"/>
    <cellStyle name="Input 3 2 2 4" xfId="7600"/>
    <cellStyle name="Input 3 2 2 5" xfId="14002"/>
    <cellStyle name="Input 3 2 2 6" xfId="15864"/>
    <cellStyle name="Input 3 2 2 7" xfId="23618"/>
    <cellStyle name="Input 3 2 2 8" xfId="26076"/>
    <cellStyle name="Input 3 2 2 9" xfId="28949"/>
    <cellStyle name="Input 3 2 3" xfId="1698"/>
    <cellStyle name="Input 3 2 3 10" xfId="31252"/>
    <cellStyle name="Input 3 2 3 11" xfId="37993"/>
    <cellStyle name="Input 3 2 3 12" xfId="44998"/>
    <cellStyle name="Input 3 2 3 13" xfId="48948"/>
    <cellStyle name="Input 3 2 3 14" xfId="53880"/>
    <cellStyle name="Input 3 2 3 15" xfId="56495"/>
    <cellStyle name="Input 3 2 3 2" xfId="3912"/>
    <cellStyle name="Input 3 2 3 2 2" xfId="10151"/>
    <cellStyle name="Input 3 2 3 2 3" xfId="18980"/>
    <cellStyle name="Input 3 2 3 2 4" xfId="33441"/>
    <cellStyle name="Input 3 2 3 2 5" xfId="40182"/>
    <cellStyle name="Input 3 2 3 2 6" xfId="48949"/>
    <cellStyle name="Input 3 2 3 3" xfId="6041"/>
    <cellStyle name="Input 3 2 3 3 2" xfId="12268"/>
    <cellStyle name="Input 3 2 3 3 3" xfId="18700"/>
    <cellStyle name="Input 3 2 3 3 4" xfId="35563"/>
    <cellStyle name="Input 3 2 3 3 5" xfId="42299"/>
    <cellStyle name="Input 3 2 3 3 6" xfId="48950"/>
    <cellStyle name="Input 3 2 3 4" xfId="7962"/>
    <cellStyle name="Input 3 2 3 5" xfId="14364"/>
    <cellStyle name="Input 3 2 3 6" xfId="16226"/>
    <cellStyle name="Input 3 2 3 7" xfId="23980"/>
    <cellStyle name="Input 3 2 3 8" xfId="26438"/>
    <cellStyle name="Input 3 2 3 9" xfId="29311"/>
    <cellStyle name="Input 3 2 4" xfId="1990"/>
    <cellStyle name="Input 3 2 4 10" xfId="38283"/>
    <cellStyle name="Input 3 2 4 11" xfId="45288"/>
    <cellStyle name="Input 3 2 4 12" xfId="48951"/>
    <cellStyle name="Input 3 2 4 13" xfId="54170"/>
    <cellStyle name="Input 3 2 4 14" xfId="56785"/>
    <cellStyle name="Input 3 2 4 2" xfId="4202"/>
    <cellStyle name="Input 3 2 4 2 2" xfId="10441"/>
    <cellStyle name="Input 3 2 4 2 3" xfId="17556"/>
    <cellStyle name="Input 3 2 4 2 4" xfId="33731"/>
    <cellStyle name="Input 3 2 4 2 5" xfId="40472"/>
    <cellStyle name="Input 3 2 4 2 6" xfId="48952"/>
    <cellStyle name="Input 3 2 4 3" xfId="6331"/>
    <cellStyle name="Input 3 2 4 3 2" xfId="12558"/>
    <cellStyle name="Input 3 2 4 3 3" xfId="17425"/>
    <cellStyle name="Input 3 2 4 3 4" xfId="35853"/>
    <cellStyle name="Input 3 2 4 3 5" xfId="42589"/>
    <cellStyle name="Input 3 2 4 3 6" xfId="48953"/>
    <cellStyle name="Input 3 2 4 4" xfId="8252"/>
    <cellStyle name="Input 3 2 4 5" xfId="16516"/>
    <cellStyle name="Input 3 2 4 6" xfId="24270"/>
    <cellStyle name="Input 3 2 4 7" xfId="26728"/>
    <cellStyle name="Input 3 2 4 8" xfId="29601"/>
    <cellStyle name="Input 3 2 4 9" xfId="31542"/>
    <cellStyle name="Input 3 2 5" xfId="2193"/>
    <cellStyle name="Input 3 2 5 10" xfId="31743"/>
    <cellStyle name="Input 3 2 5 11" xfId="38484"/>
    <cellStyle name="Input 3 2 5 12" xfId="45489"/>
    <cellStyle name="Input 3 2 5 13" xfId="48954"/>
    <cellStyle name="Input 3 2 5 14" xfId="54371"/>
    <cellStyle name="Input 3 2 5 15" xfId="56986"/>
    <cellStyle name="Input 3 2 5 2" xfId="4403"/>
    <cellStyle name="Input 3 2 5 2 2" xfId="10642"/>
    <cellStyle name="Input 3 2 5 2 3" xfId="18834"/>
    <cellStyle name="Input 3 2 5 2 4" xfId="33932"/>
    <cellStyle name="Input 3 2 5 2 5" xfId="40673"/>
    <cellStyle name="Input 3 2 5 2 6" xfId="48955"/>
    <cellStyle name="Input 3 2 5 3" xfId="6532"/>
    <cellStyle name="Input 3 2 5 3 2" xfId="12759"/>
    <cellStyle name="Input 3 2 5 3 3" xfId="17328"/>
    <cellStyle name="Input 3 2 5 3 4" xfId="36054"/>
    <cellStyle name="Input 3 2 5 3 5" xfId="42790"/>
    <cellStyle name="Input 3 2 5 3 6" xfId="48956"/>
    <cellStyle name="Input 3 2 5 4" xfId="8453"/>
    <cellStyle name="Input 3 2 5 5" xfId="14565"/>
    <cellStyle name="Input 3 2 5 6" xfId="16717"/>
    <cellStyle name="Input 3 2 5 7" xfId="24471"/>
    <cellStyle name="Input 3 2 5 8" xfId="26929"/>
    <cellStyle name="Input 3 2 5 9" xfId="29802"/>
    <cellStyle name="Input 3 2 6" xfId="3278"/>
    <cellStyle name="Input 3 2 6 10" xfId="39566"/>
    <cellStyle name="Input 3 2 6 11" xfId="44382"/>
    <cellStyle name="Input 3 2 6 12" xfId="48957"/>
    <cellStyle name="Input 3 2 6 13" xfId="53264"/>
    <cellStyle name="Input 3 2 6 14" xfId="55876"/>
    <cellStyle name="Input 3 2 6 2" xfId="5422"/>
    <cellStyle name="Input 3 2 6 2 2" xfId="11652"/>
    <cellStyle name="Input 3 2 6 2 3" xfId="20039"/>
    <cellStyle name="Input 3 2 6 2 4" xfId="34944"/>
    <cellStyle name="Input 3 2 6 2 5" xfId="41683"/>
    <cellStyle name="Input 3 2 6 2 6" xfId="48958"/>
    <cellStyle name="Input 3 2 6 3" xfId="9535"/>
    <cellStyle name="Input 3 2 6 4" xfId="13748"/>
    <cellStyle name="Input 3 2 6 5" xfId="15610"/>
    <cellStyle name="Input 3 2 6 6" xfId="23364"/>
    <cellStyle name="Input 3 2 6 7" xfId="25822"/>
    <cellStyle name="Input 3 2 6 8" xfId="28695"/>
    <cellStyle name="Input 3 2 6 9" xfId="32825"/>
    <cellStyle name="Input 3 2 7" xfId="2933"/>
    <cellStyle name="Input 3 2 7 2" xfId="9190"/>
    <cellStyle name="Input 3 2 7 3" xfId="17970"/>
    <cellStyle name="Input 3 2 7 4" xfId="32480"/>
    <cellStyle name="Input 3 2 7 5" xfId="39221"/>
    <cellStyle name="Input 3 2 7 6" xfId="48959"/>
    <cellStyle name="Input 3 2 8" xfId="5104"/>
    <cellStyle name="Input 3 2 8 2" xfId="11343"/>
    <cellStyle name="Input 3 2 8 3" xfId="18531"/>
    <cellStyle name="Input 3 2 8 4" xfId="34633"/>
    <cellStyle name="Input 3 2 8 5" xfId="41374"/>
    <cellStyle name="Input 3 2 8 6" xfId="48960"/>
    <cellStyle name="Input 3 2 9" xfId="7346"/>
    <cellStyle name="Input 3 20" xfId="2470"/>
    <cellStyle name="Input 3 20 10" xfId="32019"/>
    <cellStyle name="Input 3 20 11" xfId="38760"/>
    <cellStyle name="Input 3 20 12" xfId="45765"/>
    <cellStyle name="Input 3 20 13" xfId="48961"/>
    <cellStyle name="Input 3 20 14" xfId="54647"/>
    <cellStyle name="Input 3 20 15" xfId="57262"/>
    <cellStyle name="Input 3 20 2" xfId="4679"/>
    <cellStyle name="Input 3 20 2 2" xfId="10918"/>
    <cellStyle name="Input 3 20 2 3" xfId="18730"/>
    <cellStyle name="Input 3 20 2 4" xfId="34208"/>
    <cellStyle name="Input 3 20 2 5" xfId="40949"/>
    <cellStyle name="Input 3 20 2 6" xfId="48962"/>
    <cellStyle name="Input 3 20 3" xfId="6808"/>
    <cellStyle name="Input 3 20 3 2" xfId="13035"/>
    <cellStyle name="Input 3 20 3 3" xfId="20423"/>
    <cellStyle name="Input 3 20 3 4" xfId="36330"/>
    <cellStyle name="Input 3 20 3 5" xfId="43066"/>
    <cellStyle name="Input 3 20 3 6" xfId="48963"/>
    <cellStyle name="Input 3 20 4" xfId="8729"/>
    <cellStyle name="Input 3 20 5" xfId="14841"/>
    <cellStyle name="Input 3 20 6" xfId="16993"/>
    <cellStyle name="Input 3 20 7" xfId="24747"/>
    <cellStyle name="Input 3 20 8" xfId="27205"/>
    <cellStyle name="Input 3 20 9" xfId="30078"/>
    <cellStyle name="Input 3 21" xfId="2744"/>
    <cellStyle name="Input 3 21 10" xfId="39032"/>
    <cellStyle name="Input 3 21 11" xfId="46037"/>
    <cellStyle name="Input 3 21 12" xfId="48964"/>
    <cellStyle name="Input 3 21 13" xfId="54919"/>
    <cellStyle name="Input 3 21 14" xfId="57534"/>
    <cellStyle name="Input 3 21 2" xfId="7080"/>
    <cellStyle name="Input 3 21 2 2" xfId="13307"/>
    <cellStyle name="Input 3 21 2 3" xfId="20633"/>
    <cellStyle name="Input 3 21 2 4" xfId="36602"/>
    <cellStyle name="Input 3 21 2 5" xfId="43338"/>
    <cellStyle name="Input 3 21 2 6" xfId="48965"/>
    <cellStyle name="Input 3 21 3" xfId="9001"/>
    <cellStyle name="Input 3 21 4" xfId="15113"/>
    <cellStyle name="Input 3 21 5" xfId="17265"/>
    <cellStyle name="Input 3 21 6" xfId="25019"/>
    <cellStyle name="Input 3 21 7" xfId="27477"/>
    <cellStyle name="Input 3 21 8" xfId="30350"/>
    <cellStyle name="Input 3 21 9" xfId="32291"/>
    <cellStyle name="Input 3 22" xfId="4947"/>
    <cellStyle name="Input 3 22 2" xfId="11186"/>
    <cellStyle name="Input 3 22 3" xfId="19327"/>
    <cellStyle name="Input 3 22 4" xfId="34476"/>
    <cellStyle name="Input 3 22 5" xfId="41217"/>
    <cellStyle name="Input 3 22 6" xfId="48966"/>
    <cellStyle name="Input 3 23" xfId="7154"/>
    <cellStyle name="Input 3 24" xfId="15144"/>
    <cellStyle name="Input 3 25" xfId="22903"/>
    <cellStyle name="Input 3 26" xfId="25289"/>
    <cellStyle name="Input 3 27" xfId="28229"/>
    <cellStyle name="Input 3 28" xfId="30409"/>
    <cellStyle name="Input 3 29" xfId="37189"/>
    <cellStyle name="Input 3 3" xfId="790"/>
    <cellStyle name="Input 3 3 10" xfId="15302"/>
    <cellStyle name="Input 3 3 11" xfId="22962"/>
    <cellStyle name="Input 3 3 12" xfId="25348"/>
    <cellStyle name="Input 3 3 13" xfId="28387"/>
    <cellStyle name="Input 3 3 14" xfId="30470"/>
    <cellStyle name="Input 3 3 15" xfId="37248"/>
    <cellStyle name="Input 3 3 16" xfId="44074"/>
    <cellStyle name="Input 3 3 17" xfId="48967"/>
    <cellStyle name="Input 3 3 18" xfId="52956"/>
    <cellStyle name="Input 3 3 19" xfId="55566"/>
    <cellStyle name="Input 3 3 2" xfId="1274"/>
    <cellStyle name="Input 3 3 2 10" xfId="30862"/>
    <cellStyle name="Input 3 3 2 11" xfId="37632"/>
    <cellStyle name="Input 3 3 2 12" xfId="44637"/>
    <cellStyle name="Input 3 3 2 13" xfId="48968"/>
    <cellStyle name="Input 3 3 2 14" xfId="53519"/>
    <cellStyle name="Input 3 3 2 15" xfId="56134"/>
    <cellStyle name="Input 3 3 2 2" xfId="3533"/>
    <cellStyle name="Input 3 3 2 2 2" xfId="9790"/>
    <cellStyle name="Input 3 3 2 2 3" xfId="19717"/>
    <cellStyle name="Input 3 3 2 2 4" xfId="33080"/>
    <cellStyle name="Input 3 3 2 2 5" xfId="39821"/>
    <cellStyle name="Input 3 3 2 2 6" xfId="48969"/>
    <cellStyle name="Input 3 3 2 3" xfId="5680"/>
    <cellStyle name="Input 3 3 2 3 2" xfId="11907"/>
    <cellStyle name="Input 3 3 2 3 3" xfId="18026"/>
    <cellStyle name="Input 3 3 2 3 4" xfId="35202"/>
    <cellStyle name="Input 3 3 2 3 5" xfId="41938"/>
    <cellStyle name="Input 3 3 2 3 6" xfId="48970"/>
    <cellStyle name="Input 3 3 2 4" xfId="7601"/>
    <cellStyle name="Input 3 3 2 5" xfId="14003"/>
    <cellStyle name="Input 3 3 2 6" xfId="15865"/>
    <cellStyle name="Input 3 3 2 7" xfId="23619"/>
    <cellStyle name="Input 3 3 2 8" xfId="26077"/>
    <cellStyle name="Input 3 3 2 9" xfId="28950"/>
    <cellStyle name="Input 3 3 3" xfId="1569"/>
    <cellStyle name="Input 3 3 3 10" xfId="31123"/>
    <cellStyle name="Input 3 3 3 11" xfId="37864"/>
    <cellStyle name="Input 3 3 3 12" xfId="44869"/>
    <cellStyle name="Input 3 3 3 13" xfId="48971"/>
    <cellStyle name="Input 3 3 3 14" xfId="53751"/>
    <cellStyle name="Input 3 3 3 15" xfId="56366"/>
    <cellStyle name="Input 3 3 3 2" xfId="3783"/>
    <cellStyle name="Input 3 3 3 2 2" xfId="10022"/>
    <cellStyle name="Input 3 3 3 2 3" xfId="19615"/>
    <cellStyle name="Input 3 3 3 2 4" xfId="33312"/>
    <cellStyle name="Input 3 3 3 2 5" xfId="40053"/>
    <cellStyle name="Input 3 3 3 2 6" xfId="48972"/>
    <cellStyle name="Input 3 3 3 3" xfId="5912"/>
    <cellStyle name="Input 3 3 3 3 2" xfId="12139"/>
    <cellStyle name="Input 3 3 3 3 3" xfId="18946"/>
    <cellStyle name="Input 3 3 3 3 4" xfId="35434"/>
    <cellStyle name="Input 3 3 3 3 5" xfId="42170"/>
    <cellStyle name="Input 3 3 3 3 6" xfId="48973"/>
    <cellStyle name="Input 3 3 3 4" xfId="7833"/>
    <cellStyle name="Input 3 3 3 5" xfId="14235"/>
    <cellStyle name="Input 3 3 3 6" xfId="16097"/>
    <cellStyle name="Input 3 3 3 7" xfId="23851"/>
    <cellStyle name="Input 3 3 3 8" xfId="26309"/>
    <cellStyle name="Input 3 3 3 9" xfId="29182"/>
    <cellStyle name="Input 3 3 4" xfId="1991"/>
    <cellStyle name="Input 3 3 4 10" xfId="38284"/>
    <cellStyle name="Input 3 3 4 11" xfId="45289"/>
    <cellStyle name="Input 3 3 4 12" xfId="48974"/>
    <cellStyle name="Input 3 3 4 13" xfId="54171"/>
    <cellStyle name="Input 3 3 4 14" xfId="56786"/>
    <cellStyle name="Input 3 3 4 2" xfId="4203"/>
    <cellStyle name="Input 3 3 4 2 2" xfId="10442"/>
    <cellStyle name="Input 3 3 4 2 3" xfId="17555"/>
    <cellStyle name="Input 3 3 4 2 4" xfId="33732"/>
    <cellStyle name="Input 3 3 4 2 5" xfId="40473"/>
    <cellStyle name="Input 3 3 4 2 6" xfId="48975"/>
    <cellStyle name="Input 3 3 4 3" xfId="6332"/>
    <cellStyle name="Input 3 3 4 3 2" xfId="12559"/>
    <cellStyle name="Input 3 3 4 3 3" xfId="17424"/>
    <cellStyle name="Input 3 3 4 3 4" xfId="35854"/>
    <cellStyle name="Input 3 3 4 3 5" xfId="42590"/>
    <cellStyle name="Input 3 3 4 3 6" xfId="48976"/>
    <cellStyle name="Input 3 3 4 4" xfId="8253"/>
    <cellStyle name="Input 3 3 4 5" xfId="16517"/>
    <cellStyle name="Input 3 3 4 6" xfId="24271"/>
    <cellStyle name="Input 3 3 4 7" xfId="26729"/>
    <cellStyle name="Input 3 3 4 8" xfId="29602"/>
    <cellStyle name="Input 3 3 4 9" xfId="31543"/>
    <cellStyle name="Input 3 3 5" xfId="2308"/>
    <cellStyle name="Input 3 3 5 10" xfId="31858"/>
    <cellStyle name="Input 3 3 5 11" xfId="38599"/>
    <cellStyle name="Input 3 3 5 12" xfId="45604"/>
    <cellStyle name="Input 3 3 5 13" xfId="48977"/>
    <cellStyle name="Input 3 3 5 14" xfId="54486"/>
    <cellStyle name="Input 3 3 5 15" xfId="57101"/>
    <cellStyle name="Input 3 3 5 2" xfId="4518"/>
    <cellStyle name="Input 3 3 5 2 2" xfId="10757"/>
    <cellStyle name="Input 3 3 5 2 3" xfId="18548"/>
    <cellStyle name="Input 3 3 5 2 4" xfId="34047"/>
    <cellStyle name="Input 3 3 5 2 5" xfId="40788"/>
    <cellStyle name="Input 3 3 5 2 6" xfId="48978"/>
    <cellStyle name="Input 3 3 5 3" xfId="6647"/>
    <cellStyle name="Input 3 3 5 3 2" xfId="12874"/>
    <cellStyle name="Input 3 3 5 3 3" xfId="20334"/>
    <cellStyle name="Input 3 3 5 3 4" xfId="36169"/>
    <cellStyle name="Input 3 3 5 3 5" xfId="42905"/>
    <cellStyle name="Input 3 3 5 3 6" xfId="48979"/>
    <cellStyle name="Input 3 3 5 4" xfId="8568"/>
    <cellStyle name="Input 3 3 5 5" xfId="14680"/>
    <cellStyle name="Input 3 3 5 6" xfId="16832"/>
    <cellStyle name="Input 3 3 5 7" xfId="24586"/>
    <cellStyle name="Input 3 3 5 8" xfId="27044"/>
    <cellStyle name="Input 3 3 5 9" xfId="29917"/>
    <cellStyle name="Input 3 3 6" xfId="3149"/>
    <cellStyle name="Input 3 3 6 10" xfId="39437"/>
    <cellStyle name="Input 3 3 6 11" xfId="44253"/>
    <cellStyle name="Input 3 3 6 12" xfId="48980"/>
    <cellStyle name="Input 3 3 6 13" xfId="53135"/>
    <cellStyle name="Input 3 3 6 14" xfId="55747"/>
    <cellStyle name="Input 3 3 6 2" xfId="5293"/>
    <cellStyle name="Input 3 3 6 2 2" xfId="11523"/>
    <cellStyle name="Input 3 3 6 2 3" xfId="18806"/>
    <cellStyle name="Input 3 3 6 2 4" xfId="34815"/>
    <cellStyle name="Input 3 3 6 2 5" xfId="41554"/>
    <cellStyle name="Input 3 3 6 2 6" xfId="48981"/>
    <cellStyle name="Input 3 3 6 3" xfId="9406"/>
    <cellStyle name="Input 3 3 6 4" xfId="13619"/>
    <cellStyle name="Input 3 3 6 5" xfId="15481"/>
    <cellStyle name="Input 3 3 6 6" xfId="23235"/>
    <cellStyle name="Input 3 3 6 7" xfId="25693"/>
    <cellStyle name="Input 3 3 6 8" xfId="28566"/>
    <cellStyle name="Input 3 3 6 9" xfId="32696"/>
    <cellStyle name="Input 3 3 7" xfId="2804"/>
    <cellStyle name="Input 3 3 7 2" xfId="9061"/>
    <cellStyle name="Input 3 3 7 3" xfId="18890"/>
    <cellStyle name="Input 3 3 7 4" xfId="32351"/>
    <cellStyle name="Input 3 3 7 5" xfId="39092"/>
    <cellStyle name="Input 3 3 7 6" xfId="48982"/>
    <cellStyle name="Input 3 3 8" xfId="5105"/>
    <cellStyle name="Input 3 3 8 2" xfId="11344"/>
    <cellStyle name="Input 3 3 8 3" xfId="19565"/>
    <cellStyle name="Input 3 3 8 4" xfId="34634"/>
    <cellStyle name="Input 3 3 8 5" xfId="41375"/>
    <cellStyle name="Input 3 3 8 6" xfId="48983"/>
    <cellStyle name="Input 3 3 9" xfId="7217"/>
    <cellStyle name="Input 3 30" xfId="43916"/>
    <cellStyle name="Input 3 31" xfId="48913"/>
    <cellStyle name="Input 3 32" xfId="52798"/>
    <cellStyle name="Input 3 33" xfId="55408"/>
    <cellStyle name="Input 3 4" xfId="756"/>
    <cellStyle name="Input 3 4 10" xfId="15303"/>
    <cellStyle name="Input 3 4 11" xfId="22930"/>
    <cellStyle name="Input 3 4 12" xfId="25316"/>
    <cellStyle name="Input 3 4 13" xfId="28388"/>
    <cellStyle name="Input 3 4 14" xfId="30437"/>
    <cellStyle name="Input 3 4 15" xfId="37216"/>
    <cellStyle name="Input 3 4 16" xfId="44075"/>
    <cellStyle name="Input 3 4 17" xfId="48984"/>
    <cellStyle name="Input 3 4 18" xfId="52957"/>
    <cellStyle name="Input 3 4 19" xfId="55567"/>
    <cellStyle name="Input 3 4 2" xfId="1275"/>
    <cellStyle name="Input 3 4 2 10" xfId="30863"/>
    <cellStyle name="Input 3 4 2 11" xfId="37633"/>
    <cellStyle name="Input 3 4 2 12" xfId="44638"/>
    <cellStyle name="Input 3 4 2 13" xfId="48985"/>
    <cellStyle name="Input 3 4 2 14" xfId="53520"/>
    <cellStyle name="Input 3 4 2 15" xfId="56135"/>
    <cellStyle name="Input 3 4 2 2" xfId="3534"/>
    <cellStyle name="Input 3 4 2 2 2" xfId="9791"/>
    <cellStyle name="Input 3 4 2 2 3" xfId="18857"/>
    <cellStyle name="Input 3 4 2 2 4" xfId="33081"/>
    <cellStyle name="Input 3 4 2 2 5" xfId="39822"/>
    <cellStyle name="Input 3 4 2 2 6" xfId="48986"/>
    <cellStyle name="Input 3 4 2 3" xfId="5681"/>
    <cellStyle name="Input 3 4 2 3 2" xfId="11908"/>
    <cellStyle name="Input 3 4 2 3 3" xfId="19646"/>
    <cellStyle name="Input 3 4 2 3 4" xfId="35203"/>
    <cellStyle name="Input 3 4 2 3 5" xfId="41939"/>
    <cellStyle name="Input 3 4 2 3 6" xfId="48987"/>
    <cellStyle name="Input 3 4 2 4" xfId="7602"/>
    <cellStyle name="Input 3 4 2 5" xfId="14004"/>
    <cellStyle name="Input 3 4 2 6" xfId="15866"/>
    <cellStyle name="Input 3 4 2 7" xfId="23620"/>
    <cellStyle name="Input 3 4 2 8" xfId="26078"/>
    <cellStyle name="Input 3 4 2 9" xfId="28951"/>
    <cellStyle name="Input 3 4 3" xfId="1537"/>
    <cellStyle name="Input 3 4 3 10" xfId="31091"/>
    <cellStyle name="Input 3 4 3 11" xfId="37832"/>
    <cellStyle name="Input 3 4 3 12" xfId="44837"/>
    <cellStyle name="Input 3 4 3 13" xfId="48988"/>
    <cellStyle name="Input 3 4 3 14" xfId="53719"/>
    <cellStyle name="Input 3 4 3 15" xfId="56334"/>
    <cellStyle name="Input 3 4 3 2" xfId="3751"/>
    <cellStyle name="Input 3 4 3 2 2" xfId="9990"/>
    <cellStyle name="Input 3 4 3 2 3" xfId="18108"/>
    <cellStyle name="Input 3 4 3 2 4" xfId="33280"/>
    <cellStyle name="Input 3 4 3 2 5" xfId="40021"/>
    <cellStyle name="Input 3 4 3 2 6" xfId="48989"/>
    <cellStyle name="Input 3 4 3 3" xfId="5880"/>
    <cellStyle name="Input 3 4 3 3 2" xfId="12107"/>
    <cellStyle name="Input 3 4 3 3 3" xfId="19643"/>
    <cellStyle name="Input 3 4 3 3 4" xfId="35402"/>
    <cellStyle name="Input 3 4 3 3 5" xfId="42138"/>
    <cellStyle name="Input 3 4 3 3 6" xfId="48990"/>
    <cellStyle name="Input 3 4 3 4" xfId="7801"/>
    <cellStyle name="Input 3 4 3 5" xfId="14203"/>
    <cellStyle name="Input 3 4 3 6" xfId="16065"/>
    <cellStyle name="Input 3 4 3 7" xfId="23819"/>
    <cellStyle name="Input 3 4 3 8" xfId="26277"/>
    <cellStyle name="Input 3 4 3 9" xfId="29150"/>
    <cellStyle name="Input 3 4 4" xfId="1992"/>
    <cellStyle name="Input 3 4 4 10" xfId="38285"/>
    <cellStyle name="Input 3 4 4 11" xfId="45290"/>
    <cellStyle name="Input 3 4 4 12" xfId="48991"/>
    <cellStyle name="Input 3 4 4 13" xfId="54172"/>
    <cellStyle name="Input 3 4 4 14" xfId="56787"/>
    <cellStyle name="Input 3 4 4 2" xfId="4204"/>
    <cellStyle name="Input 3 4 4 2 2" xfId="10443"/>
    <cellStyle name="Input 3 4 4 2 3" xfId="17554"/>
    <cellStyle name="Input 3 4 4 2 4" xfId="33733"/>
    <cellStyle name="Input 3 4 4 2 5" xfId="40474"/>
    <cellStyle name="Input 3 4 4 2 6" xfId="48992"/>
    <cellStyle name="Input 3 4 4 3" xfId="6333"/>
    <cellStyle name="Input 3 4 4 3 2" xfId="12560"/>
    <cellStyle name="Input 3 4 4 3 3" xfId="17423"/>
    <cellStyle name="Input 3 4 4 3 4" xfId="35855"/>
    <cellStyle name="Input 3 4 4 3 5" xfId="42591"/>
    <cellStyle name="Input 3 4 4 3 6" xfId="48993"/>
    <cellStyle name="Input 3 4 4 4" xfId="8254"/>
    <cellStyle name="Input 3 4 4 5" xfId="16518"/>
    <cellStyle name="Input 3 4 4 6" xfId="24272"/>
    <cellStyle name="Input 3 4 4 7" xfId="26730"/>
    <cellStyle name="Input 3 4 4 8" xfId="29603"/>
    <cellStyle name="Input 3 4 4 9" xfId="31544"/>
    <cellStyle name="Input 3 4 5" xfId="2338"/>
    <cellStyle name="Input 3 4 5 10" xfId="31888"/>
    <cellStyle name="Input 3 4 5 11" xfId="38629"/>
    <cellStyle name="Input 3 4 5 12" xfId="45634"/>
    <cellStyle name="Input 3 4 5 13" xfId="48994"/>
    <cellStyle name="Input 3 4 5 14" xfId="54516"/>
    <cellStyle name="Input 3 4 5 15" xfId="57131"/>
    <cellStyle name="Input 3 4 5 2" xfId="4548"/>
    <cellStyle name="Input 3 4 5 2 2" xfId="10787"/>
    <cellStyle name="Input 3 4 5 2 3" xfId="18829"/>
    <cellStyle name="Input 3 4 5 2 4" xfId="34077"/>
    <cellStyle name="Input 3 4 5 2 5" xfId="40818"/>
    <cellStyle name="Input 3 4 5 2 6" xfId="48995"/>
    <cellStyle name="Input 3 4 5 3" xfId="6677"/>
    <cellStyle name="Input 3 4 5 3 2" xfId="12904"/>
    <cellStyle name="Input 3 4 5 3 3" xfId="20363"/>
    <cellStyle name="Input 3 4 5 3 4" xfId="36199"/>
    <cellStyle name="Input 3 4 5 3 5" xfId="42935"/>
    <cellStyle name="Input 3 4 5 3 6" xfId="48996"/>
    <cellStyle name="Input 3 4 5 4" xfId="8598"/>
    <cellStyle name="Input 3 4 5 5" xfId="14710"/>
    <cellStyle name="Input 3 4 5 6" xfId="16862"/>
    <cellStyle name="Input 3 4 5 7" xfId="24616"/>
    <cellStyle name="Input 3 4 5 8" xfId="27074"/>
    <cellStyle name="Input 3 4 5 9" xfId="29947"/>
    <cellStyle name="Input 3 4 6" xfId="3117"/>
    <cellStyle name="Input 3 4 6 10" xfId="39405"/>
    <cellStyle name="Input 3 4 6 11" xfId="44221"/>
    <cellStyle name="Input 3 4 6 12" xfId="48997"/>
    <cellStyle name="Input 3 4 6 13" xfId="53103"/>
    <cellStyle name="Input 3 4 6 14" xfId="55715"/>
    <cellStyle name="Input 3 4 6 2" xfId="5261"/>
    <cellStyle name="Input 3 4 6 2 2" xfId="11491"/>
    <cellStyle name="Input 3 4 6 2 3" xfId="17718"/>
    <cellStyle name="Input 3 4 6 2 4" xfId="34783"/>
    <cellStyle name="Input 3 4 6 2 5" xfId="41522"/>
    <cellStyle name="Input 3 4 6 2 6" xfId="48998"/>
    <cellStyle name="Input 3 4 6 3" xfId="9374"/>
    <cellStyle name="Input 3 4 6 4" xfId="13587"/>
    <cellStyle name="Input 3 4 6 5" xfId="15449"/>
    <cellStyle name="Input 3 4 6 6" xfId="23203"/>
    <cellStyle name="Input 3 4 6 7" xfId="25661"/>
    <cellStyle name="Input 3 4 6 8" xfId="28534"/>
    <cellStyle name="Input 3 4 6 9" xfId="32664"/>
    <cellStyle name="Input 3 4 7" xfId="2772"/>
    <cellStyle name="Input 3 4 7 2" xfId="9029"/>
    <cellStyle name="Input 3 4 7 3" xfId="17638"/>
    <cellStyle name="Input 3 4 7 4" xfId="32319"/>
    <cellStyle name="Input 3 4 7 5" xfId="39060"/>
    <cellStyle name="Input 3 4 7 6" xfId="48999"/>
    <cellStyle name="Input 3 4 8" xfId="5106"/>
    <cellStyle name="Input 3 4 8 2" xfId="11345"/>
    <cellStyle name="Input 3 4 8 3" xfId="18707"/>
    <cellStyle name="Input 3 4 8 4" xfId="34635"/>
    <cellStyle name="Input 3 4 8 5" xfId="41376"/>
    <cellStyle name="Input 3 4 8 6" xfId="49000"/>
    <cellStyle name="Input 3 4 9" xfId="7185"/>
    <cellStyle name="Input 3 5" xfId="767"/>
    <cellStyle name="Input 3 5 10" xfId="15304"/>
    <cellStyle name="Input 3 5 11" xfId="22939"/>
    <cellStyle name="Input 3 5 12" xfId="25325"/>
    <cellStyle name="Input 3 5 13" xfId="28389"/>
    <cellStyle name="Input 3 5 14" xfId="30447"/>
    <cellStyle name="Input 3 5 15" xfId="37225"/>
    <cellStyle name="Input 3 5 16" xfId="44076"/>
    <cellStyle name="Input 3 5 17" xfId="49001"/>
    <cellStyle name="Input 3 5 18" xfId="52958"/>
    <cellStyle name="Input 3 5 19" xfId="55568"/>
    <cellStyle name="Input 3 5 2" xfId="1276"/>
    <cellStyle name="Input 3 5 2 10" xfId="30864"/>
    <cellStyle name="Input 3 5 2 11" xfId="37634"/>
    <cellStyle name="Input 3 5 2 12" xfId="44639"/>
    <cellStyle name="Input 3 5 2 13" xfId="49002"/>
    <cellStyle name="Input 3 5 2 14" xfId="53521"/>
    <cellStyle name="Input 3 5 2 15" xfId="56136"/>
    <cellStyle name="Input 3 5 2 2" xfId="3535"/>
    <cellStyle name="Input 3 5 2 2 2" xfId="9792"/>
    <cellStyle name="Input 3 5 2 2 3" xfId="17903"/>
    <cellStyle name="Input 3 5 2 2 4" xfId="33082"/>
    <cellStyle name="Input 3 5 2 2 5" xfId="39823"/>
    <cellStyle name="Input 3 5 2 2 6" xfId="49003"/>
    <cellStyle name="Input 3 5 2 3" xfId="5682"/>
    <cellStyle name="Input 3 5 2 3 2" xfId="11909"/>
    <cellStyle name="Input 3 5 2 3 3" xfId="18791"/>
    <cellStyle name="Input 3 5 2 3 4" xfId="35204"/>
    <cellStyle name="Input 3 5 2 3 5" xfId="41940"/>
    <cellStyle name="Input 3 5 2 3 6" xfId="49004"/>
    <cellStyle name="Input 3 5 2 4" xfId="7603"/>
    <cellStyle name="Input 3 5 2 5" xfId="14005"/>
    <cellStyle name="Input 3 5 2 6" xfId="15867"/>
    <cellStyle name="Input 3 5 2 7" xfId="23621"/>
    <cellStyle name="Input 3 5 2 8" xfId="26079"/>
    <cellStyle name="Input 3 5 2 9" xfId="28952"/>
    <cellStyle name="Input 3 5 3" xfId="1546"/>
    <cellStyle name="Input 3 5 3 10" xfId="31100"/>
    <cellStyle name="Input 3 5 3 11" xfId="37841"/>
    <cellStyle name="Input 3 5 3 12" xfId="44846"/>
    <cellStyle name="Input 3 5 3 13" xfId="49005"/>
    <cellStyle name="Input 3 5 3 14" xfId="53728"/>
    <cellStyle name="Input 3 5 3 15" xfId="56343"/>
    <cellStyle name="Input 3 5 3 2" xfId="3760"/>
    <cellStyle name="Input 3 5 3 2 2" xfId="9999"/>
    <cellStyle name="Input 3 5 3 2 3" xfId="19378"/>
    <cellStyle name="Input 3 5 3 2 4" xfId="33289"/>
    <cellStyle name="Input 3 5 3 2 5" xfId="40030"/>
    <cellStyle name="Input 3 5 3 2 6" xfId="49006"/>
    <cellStyle name="Input 3 5 3 3" xfId="5889"/>
    <cellStyle name="Input 3 5 3 3 2" xfId="12116"/>
    <cellStyle name="Input 3 5 3 3 3" xfId="19197"/>
    <cellStyle name="Input 3 5 3 3 4" xfId="35411"/>
    <cellStyle name="Input 3 5 3 3 5" xfId="42147"/>
    <cellStyle name="Input 3 5 3 3 6" xfId="49007"/>
    <cellStyle name="Input 3 5 3 4" xfId="7810"/>
    <cellStyle name="Input 3 5 3 5" xfId="14212"/>
    <cellStyle name="Input 3 5 3 6" xfId="16074"/>
    <cellStyle name="Input 3 5 3 7" xfId="23828"/>
    <cellStyle name="Input 3 5 3 8" xfId="26286"/>
    <cellStyle name="Input 3 5 3 9" xfId="29159"/>
    <cellStyle name="Input 3 5 4" xfId="1993"/>
    <cellStyle name="Input 3 5 4 10" xfId="38286"/>
    <cellStyle name="Input 3 5 4 11" xfId="45291"/>
    <cellStyle name="Input 3 5 4 12" xfId="49008"/>
    <cellStyle name="Input 3 5 4 13" xfId="54173"/>
    <cellStyle name="Input 3 5 4 14" xfId="56788"/>
    <cellStyle name="Input 3 5 4 2" xfId="4205"/>
    <cellStyle name="Input 3 5 4 2 2" xfId="10444"/>
    <cellStyle name="Input 3 5 4 2 3" xfId="17553"/>
    <cellStyle name="Input 3 5 4 2 4" xfId="33734"/>
    <cellStyle name="Input 3 5 4 2 5" xfId="40475"/>
    <cellStyle name="Input 3 5 4 2 6" xfId="49009"/>
    <cellStyle name="Input 3 5 4 3" xfId="6334"/>
    <cellStyle name="Input 3 5 4 3 2" xfId="12561"/>
    <cellStyle name="Input 3 5 4 3 3" xfId="17422"/>
    <cellStyle name="Input 3 5 4 3 4" xfId="35856"/>
    <cellStyle name="Input 3 5 4 3 5" xfId="42592"/>
    <cellStyle name="Input 3 5 4 3 6" xfId="49010"/>
    <cellStyle name="Input 3 5 4 4" xfId="8255"/>
    <cellStyle name="Input 3 5 4 5" xfId="16519"/>
    <cellStyle name="Input 3 5 4 6" xfId="24273"/>
    <cellStyle name="Input 3 5 4 7" xfId="26731"/>
    <cellStyle name="Input 3 5 4 8" xfId="29604"/>
    <cellStyle name="Input 3 5 4 9" xfId="31545"/>
    <cellStyle name="Input 3 5 5" xfId="2330"/>
    <cellStyle name="Input 3 5 5 10" xfId="31880"/>
    <cellStyle name="Input 3 5 5 11" xfId="38621"/>
    <cellStyle name="Input 3 5 5 12" xfId="45626"/>
    <cellStyle name="Input 3 5 5 13" xfId="49011"/>
    <cellStyle name="Input 3 5 5 14" xfId="54508"/>
    <cellStyle name="Input 3 5 5 15" xfId="57123"/>
    <cellStyle name="Input 3 5 5 2" xfId="4540"/>
    <cellStyle name="Input 3 5 5 2 2" xfId="10779"/>
    <cellStyle name="Input 3 5 5 2 3" xfId="18267"/>
    <cellStyle name="Input 3 5 5 2 4" xfId="34069"/>
    <cellStyle name="Input 3 5 5 2 5" xfId="40810"/>
    <cellStyle name="Input 3 5 5 2 6" xfId="49012"/>
    <cellStyle name="Input 3 5 5 3" xfId="6669"/>
    <cellStyle name="Input 3 5 5 3 2" xfId="12896"/>
    <cellStyle name="Input 3 5 5 3 3" xfId="20355"/>
    <cellStyle name="Input 3 5 5 3 4" xfId="36191"/>
    <cellStyle name="Input 3 5 5 3 5" xfId="42927"/>
    <cellStyle name="Input 3 5 5 3 6" xfId="49013"/>
    <cellStyle name="Input 3 5 5 4" xfId="8590"/>
    <cellStyle name="Input 3 5 5 5" xfId="14702"/>
    <cellStyle name="Input 3 5 5 6" xfId="16854"/>
    <cellStyle name="Input 3 5 5 7" xfId="24608"/>
    <cellStyle name="Input 3 5 5 8" xfId="27066"/>
    <cellStyle name="Input 3 5 5 9" xfId="29939"/>
    <cellStyle name="Input 3 5 6" xfId="3126"/>
    <cellStyle name="Input 3 5 6 10" xfId="39414"/>
    <cellStyle name="Input 3 5 6 11" xfId="44230"/>
    <cellStyle name="Input 3 5 6 12" xfId="49014"/>
    <cellStyle name="Input 3 5 6 13" xfId="53112"/>
    <cellStyle name="Input 3 5 6 14" xfId="55724"/>
    <cellStyle name="Input 3 5 6 2" xfId="5270"/>
    <cellStyle name="Input 3 5 6 2 2" xfId="11500"/>
    <cellStyle name="Input 3 5 6 2 3" xfId="19087"/>
    <cellStyle name="Input 3 5 6 2 4" xfId="34792"/>
    <cellStyle name="Input 3 5 6 2 5" xfId="41531"/>
    <cellStyle name="Input 3 5 6 2 6" xfId="49015"/>
    <cellStyle name="Input 3 5 6 3" xfId="9383"/>
    <cellStyle name="Input 3 5 6 4" xfId="13596"/>
    <cellStyle name="Input 3 5 6 5" xfId="15458"/>
    <cellStyle name="Input 3 5 6 6" xfId="23212"/>
    <cellStyle name="Input 3 5 6 7" xfId="25670"/>
    <cellStyle name="Input 3 5 6 8" xfId="28543"/>
    <cellStyle name="Input 3 5 6 9" xfId="32673"/>
    <cellStyle name="Input 3 5 7" xfId="2781"/>
    <cellStyle name="Input 3 5 7 2" xfId="9038"/>
    <cellStyle name="Input 3 5 7 3" xfId="17949"/>
    <cellStyle name="Input 3 5 7 4" xfId="32328"/>
    <cellStyle name="Input 3 5 7 5" xfId="39069"/>
    <cellStyle name="Input 3 5 7 6" xfId="49016"/>
    <cellStyle name="Input 3 5 8" xfId="5107"/>
    <cellStyle name="Input 3 5 8 2" xfId="11346"/>
    <cellStyle name="Input 3 5 8 3" xfId="20043"/>
    <cellStyle name="Input 3 5 8 4" xfId="34636"/>
    <cellStyle name="Input 3 5 8 5" xfId="41377"/>
    <cellStyle name="Input 3 5 8 6" xfId="49017"/>
    <cellStyle name="Input 3 5 9" xfId="7194"/>
    <cellStyle name="Input 3 6" xfId="765"/>
    <cellStyle name="Input 3 6 10" xfId="15305"/>
    <cellStyle name="Input 3 6 11" xfId="22938"/>
    <cellStyle name="Input 3 6 12" xfId="25324"/>
    <cellStyle name="Input 3 6 13" xfId="28390"/>
    <cellStyle name="Input 3 6 14" xfId="30445"/>
    <cellStyle name="Input 3 6 15" xfId="37224"/>
    <cellStyle name="Input 3 6 16" xfId="44077"/>
    <cellStyle name="Input 3 6 17" xfId="49018"/>
    <cellStyle name="Input 3 6 18" xfId="52959"/>
    <cellStyle name="Input 3 6 19" xfId="55569"/>
    <cellStyle name="Input 3 6 2" xfId="1277"/>
    <cellStyle name="Input 3 6 2 10" xfId="30865"/>
    <cellStyle name="Input 3 6 2 11" xfId="37635"/>
    <cellStyle name="Input 3 6 2 12" xfId="44640"/>
    <cellStyle name="Input 3 6 2 13" xfId="49019"/>
    <cellStyle name="Input 3 6 2 14" xfId="53522"/>
    <cellStyle name="Input 3 6 2 15" xfId="56137"/>
    <cellStyle name="Input 3 6 2 2" xfId="3536"/>
    <cellStyle name="Input 3 6 2 2 2" xfId="9793"/>
    <cellStyle name="Input 3 6 2 2 3" xfId="17739"/>
    <cellStyle name="Input 3 6 2 2 4" xfId="33083"/>
    <cellStyle name="Input 3 6 2 2 5" xfId="39824"/>
    <cellStyle name="Input 3 6 2 2 6" xfId="49020"/>
    <cellStyle name="Input 3 6 2 3" xfId="5683"/>
    <cellStyle name="Input 3 6 2 3 2" xfId="11910"/>
    <cellStyle name="Input 3 6 2 3 3" xfId="17841"/>
    <cellStyle name="Input 3 6 2 3 4" xfId="35205"/>
    <cellStyle name="Input 3 6 2 3 5" xfId="41941"/>
    <cellStyle name="Input 3 6 2 3 6" xfId="49021"/>
    <cellStyle name="Input 3 6 2 4" xfId="7604"/>
    <cellStyle name="Input 3 6 2 5" xfId="14006"/>
    <cellStyle name="Input 3 6 2 6" xfId="15868"/>
    <cellStyle name="Input 3 6 2 7" xfId="23622"/>
    <cellStyle name="Input 3 6 2 8" xfId="26080"/>
    <cellStyle name="Input 3 6 2 9" xfId="28953"/>
    <cellStyle name="Input 3 6 3" xfId="1545"/>
    <cellStyle name="Input 3 6 3 10" xfId="31099"/>
    <cellStyle name="Input 3 6 3 11" xfId="37840"/>
    <cellStyle name="Input 3 6 3 12" xfId="44845"/>
    <cellStyle name="Input 3 6 3 13" xfId="49022"/>
    <cellStyle name="Input 3 6 3 14" xfId="53727"/>
    <cellStyle name="Input 3 6 3 15" xfId="56342"/>
    <cellStyle name="Input 3 6 3 2" xfId="3759"/>
    <cellStyle name="Input 3 6 3 2 2" xfId="9998"/>
    <cellStyle name="Input 3 6 3 2 3" xfId="20255"/>
    <cellStyle name="Input 3 6 3 2 4" xfId="33288"/>
    <cellStyle name="Input 3 6 3 2 5" xfId="40029"/>
    <cellStyle name="Input 3 6 3 2 6" xfId="49023"/>
    <cellStyle name="Input 3 6 3 3" xfId="5888"/>
    <cellStyle name="Input 3 6 3 3 2" xfId="12115"/>
    <cellStyle name="Input 3 6 3 3 3" xfId="20055"/>
    <cellStyle name="Input 3 6 3 3 4" xfId="35410"/>
    <cellStyle name="Input 3 6 3 3 5" xfId="42146"/>
    <cellStyle name="Input 3 6 3 3 6" xfId="49024"/>
    <cellStyle name="Input 3 6 3 4" xfId="7809"/>
    <cellStyle name="Input 3 6 3 5" xfId="14211"/>
    <cellStyle name="Input 3 6 3 6" xfId="16073"/>
    <cellStyle name="Input 3 6 3 7" xfId="23827"/>
    <cellStyle name="Input 3 6 3 8" xfId="26285"/>
    <cellStyle name="Input 3 6 3 9" xfId="29158"/>
    <cellStyle name="Input 3 6 4" xfId="1994"/>
    <cellStyle name="Input 3 6 4 10" xfId="38287"/>
    <cellStyle name="Input 3 6 4 11" xfId="45292"/>
    <cellStyle name="Input 3 6 4 12" xfId="49025"/>
    <cellStyle name="Input 3 6 4 13" xfId="54174"/>
    <cellStyle name="Input 3 6 4 14" xfId="56789"/>
    <cellStyle name="Input 3 6 4 2" xfId="4206"/>
    <cellStyle name="Input 3 6 4 2 2" xfId="10445"/>
    <cellStyle name="Input 3 6 4 2 3" xfId="17552"/>
    <cellStyle name="Input 3 6 4 2 4" xfId="33735"/>
    <cellStyle name="Input 3 6 4 2 5" xfId="40476"/>
    <cellStyle name="Input 3 6 4 2 6" xfId="49026"/>
    <cellStyle name="Input 3 6 4 3" xfId="6335"/>
    <cellStyle name="Input 3 6 4 3 2" xfId="12562"/>
    <cellStyle name="Input 3 6 4 3 3" xfId="17421"/>
    <cellStyle name="Input 3 6 4 3 4" xfId="35857"/>
    <cellStyle name="Input 3 6 4 3 5" xfId="42593"/>
    <cellStyle name="Input 3 6 4 3 6" xfId="49027"/>
    <cellStyle name="Input 3 6 4 4" xfId="8256"/>
    <cellStyle name="Input 3 6 4 5" xfId="16520"/>
    <cellStyle name="Input 3 6 4 6" xfId="24274"/>
    <cellStyle name="Input 3 6 4 7" xfId="26732"/>
    <cellStyle name="Input 3 6 4 8" xfId="29605"/>
    <cellStyle name="Input 3 6 4 9" xfId="31546"/>
    <cellStyle name="Input 3 6 5" xfId="2331"/>
    <cellStyle name="Input 3 6 5 10" xfId="31881"/>
    <cellStyle name="Input 3 6 5 11" xfId="38622"/>
    <cellStyle name="Input 3 6 5 12" xfId="45627"/>
    <cellStyle name="Input 3 6 5 13" xfId="49028"/>
    <cellStyle name="Input 3 6 5 14" xfId="54509"/>
    <cellStyle name="Input 3 6 5 15" xfId="57124"/>
    <cellStyle name="Input 3 6 5 2" xfId="4541"/>
    <cellStyle name="Input 3 6 5 2 2" xfId="10780"/>
    <cellStyle name="Input 3 6 5 2 3" xfId="19967"/>
    <cellStyle name="Input 3 6 5 2 4" xfId="34070"/>
    <cellStyle name="Input 3 6 5 2 5" xfId="40811"/>
    <cellStyle name="Input 3 6 5 2 6" xfId="49029"/>
    <cellStyle name="Input 3 6 5 3" xfId="6670"/>
    <cellStyle name="Input 3 6 5 3 2" xfId="12897"/>
    <cellStyle name="Input 3 6 5 3 3" xfId="20356"/>
    <cellStyle name="Input 3 6 5 3 4" xfId="36192"/>
    <cellStyle name="Input 3 6 5 3 5" xfId="42928"/>
    <cellStyle name="Input 3 6 5 3 6" xfId="49030"/>
    <cellStyle name="Input 3 6 5 4" xfId="8591"/>
    <cellStyle name="Input 3 6 5 5" xfId="14703"/>
    <cellStyle name="Input 3 6 5 6" xfId="16855"/>
    <cellStyle name="Input 3 6 5 7" xfId="24609"/>
    <cellStyle name="Input 3 6 5 8" xfId="27067"/>
    <cellStyle name="Input 3 6 5 9" xfId="29940"/>
    <cellStyle name="Input 3 6 6" xfId="3125"/>
    <cellStyle name="Input 3 6 6 10" xfId="39413"/>
    <cellStyle name="Input 3 6 6 11" xfId="44229"/>
    <cellStyle name="Input 3 6 6 12" xfId="49031"/>
    <cellStyle name="Input 3 6 6 13" xfId="53111"/>
    <cellStyle name="Input 3 6 6 14" xfId="55723"/>
    <cellStyle name="Input 3 6 6 2" xfId="5269"/>
    <cellStyle name="Input 3 6 6 2 2" xfId="11499"/>
    <cellStyle name="Input 3 6 6 2 3" xfId="19944"/>
    <cellStyle name="Input 3 6 6 2 4" xfId="34791"/>
    <cellStyle name="Input 3 6 6 2 5" xfId="41530"/>
    <cellStyle name="Input 3 6 6 2 6" xfId="49032"/>
    <cellStyle name="Input 3 6 6 3" xfId="9382"/>
    <cellStyle name="Input 3 6 6 4" xfId="13595"/>
    <cellStyle name="Input 3 6 6 5" xfId="15457"/>
    <cellStyle name="Input 3 6 6 6" xfId="23211"/>
    <cellStyle name="Input 3 6 6 7" xfId="25669"/>
    <cellStyle name="Input 3 6 6 8" xfId="28542"/>
    <cellStyle name="Input 3 6 6 9" xfId="32672"/>
    <cellStyle name="Input 3 6 7" xfId="2780"/>
    <cellStyle name="Input 3 6 7 2" xfId="9037"/>
    <cellStyle name="Input 3 6 7 3" xfId="17920"/>
    <cellStyle name="Input 3 6 7 4" xfId="32327"/>
    <cellStyle name="Input 3 6 7 5" xfId="39068"/>
    <cellStyle name="Input 3 6 7 6" xfId="49033"/>
    <cellStyle name="Input 3 6 8" xfId="5108"/>
    <cellStyle name="Input 3 6 8 2" xfId="11347"/>
    <cellStyle name="Input 3 6 8 3" xfId="19186"/>
    <cellStyle name="Input 3 6 8 4" xfId="34637"/>
    <cellStyle name="Input 3 6 8 5" xfId="41378"/>
    <cellStyle name="Input 3 6 8 6" xfId="49034"/>
    <cellStyle name="Input 3 6 9" xfId="7193"/>
    <cellStyle name="Input 3 7" xfId="781"/>
    <cellStyle name="Input 3 7 10" xfId="15306"/>
    <cellStyle name="Input 3 7 11" xfId="22953"/>
    <cellStyle name="Input 3 7 12" xfId="25339"/>
    <cellStyle name="Input 3 7 13" xfId="28391"/>
    <cellStyle name="Input 3 7 14" xfId="30461"/>
    <cellStyle name="Input 3 7 15" xfId="37239"/>
    <cellStyle name="Input 3 7 16" xfId="44078"/>
    <cellStyle name="Input 3 7 17" xfId="49035"/>
    <cellStyle name="Input 3 7 18" xfId="52960"/>
    <cellStyle name="Input 3 7 19" xfId="55570"/>
    <cellStyle name="Input 3 7 2" xfId="1278"/>
    <cellStyle name="Input 3 7 2 10" xfId="30866"/>
    <cellStyle name="Input 3 7 2 11" xfId="37636"/>
    <cellStyle name="Input 3 7 2 12" xfId="44641"/>
    <cellStyle name="Input 3 7 2 13" xfId="49036"/>
    <cellStyle name="Input 3 7 2 14" xfId="53523"/>
    <cellStyle name="Input 3 7 2 15" xfId="56138"/>
    <cellStyle name="Input 3 7 2 2" xfId="3537"/>
    <cellStyle name="Input 3 7 2 2 2" xfId="9794"/>
    <cellStyle name="Input 3 7 2 2 3" xfId="19500"/>
    <cellStyle name="Input 3 7 2 2 4" xfId="33084"/>
    <cellStyle name="Input 3 7 2 2 5" xfId="39825"/>
    <cellStyle name="Input 3 7 2 2 6" xfId="49037"/>
    <cellStyle name="Input 3 7 2 3" xfId="5684"/>
    <cellStyle name="Input 3 7 2 3 2" xfId="11911"/>
    <cellStyle name="Input 3 7 2 3 3" xfId="17713"/>
    <cellStyle name="Input 3 7 2 3 4" xfId="35206"/>
    <cellStyle name="Input 3 7 2 3 5" xfId="41942"/>
    <cellStyle name="Input 3 7 2 3 6" xfId="49038"/>
    <cellStyle name="Input 3 7 2 4" xfId="7605"/>
    <cellStyle name="Input 3 7 2 5" xfId="14007"/>
    <cellStyle name="Input 3 7 2 6" xfId="15869"/>
    <cellStyle name="Input 3 7 2 7" xfId="23623"/>
    <cellStyle name="Input 3 7 2 8" xfId="26081"/>
    <cellStyle name="Input 3 7 2 9" xfId="28954"/>
    <cellStyle name="Input 3 7 3" xfId="1560"/>
    <cellStyle name="Input 3 7 3 10" xfId="31114"/>
    <cellStyle name="Input 3 7 3 11" xfId="37855"/>
    <cellStyle name="Input 3 7 3 12" xfId="44860"/>
    <cellStyle name="Input 3 7 3 13" xfId="49039"/>
    <cellStyle name="Input 3 7 3 14" xfId="53742"/>
    <cellStyle name="Input 3 7 3 15" xfId="56357"/>
    <cellStyle name="Input 3 7 3 2" xfId="3774"/>
    <cellStyle name="Input 3 7 3 2 2" xfId="10013"/>
    <cellStyle name="Input 3 7 3 2 3" xfId="20089"/>
    <cellStyle name="Input 3 7 3 2 4" xfId="33303"/>
    <cellStyle name="Input 3 7 3 2 5" xfId="40044"/>
    <cellStyle name="Input 3 7 3 2 6" xfId="49040"/>
    <cellStyle name="Input 3 7 3 3" xfId="5903"/>
    <cellStyle name="Input 3 7 3 3 2" xfId="12130"/>
    <cellStyle name="Input 3 7 3 3 3" xfId="19554"/>
    <cellStyle name="Input 3 7 3 3 4" xfId="35425"/>
    <cellStyle name="Input 3 7 3 3 5" xfId="42161"/>
    <cellStyle name="Input 3 7 3 3 6" xfId="49041"/>
    <cellStyle name="Input 3 7 3 4" xfId="7824"/>
    <cellStyle name="Input 3 7 3 5" xfId="14226"/>
    <cellStyle name="Input 3 7 3 6" xfId="16088"/>
    <cellStyle name="Input 3 7 3 7" xfId="23842"/>
    <cellStyle name="Input 3 7 3 8" xfId="26300"/>
    <cellStyle name="Input 3 7 3 9" xfId="29173"/>
    <cellStyle name="Input 3 7 4" xfId="1995"/>
    <cellStyle name="Input 3 7 4 10" xfId="38288"/>
    <cellStyle name="Input 3 7 4 11" xfId="45293"/>
    <cellStyle name="Input 3 7 4 12" xfId="49042"/>
    <cellStyle name="Input 3 7 4 13" xfId="54175"/>
    <cellStyle name="Input 3 7 4 14" xfId="56790"/>
    <cellStyle name="Input 3 7 4 2" xfId="4207"/>
    <cellStyle name="Input 3 7 4 2 2" xfId="10446"/>
    <cellStyle name="Input 3 7 4 2 3" xfId="17551"/>
    <cellStyle name="Input 3 7 4 2 4" xfId="33736"/>
    <cellStyle name="Input 3 7 4 2 5" xfId="40477"/>
    <cellStyle name="Input 3 7 4 2 6" xfId="49043"/>
    <cellStyle name="Input 3 7 4 3" xfId="6336"/>
    <cellStyle name="Input 3 7 4 3 2" xfId="12563"/>
    <cellStyle name="Input 3 7 4 3 3" xfId="17654"/>
    <cellStyle name="Input 3 7 4 3 4" xfId="35858"/>
    <cellStyle name="Input 3 7 4 3 5" xfId="42594"/>
    <cellStyle name="Input 3 7 4 3 6" xfId="49044"/>
    <cellStyle name="Input 3 7 4 4" xfId="8257"/>
    <cellStyle name="Input 3 7 4 5" xfId="16521"/>
    <cellStyle name="Input 3 7 4 6" xfId="24275"/>
    <cellStyle name="Input 3 7 4 7" xfId="26733"/>
    <cellStyle name="Input 3 7 4 8" xfId="29606"/>
    <cellStyle name="Input 3 7 4 9" xfId="31547"/>
    <cellStyle name="Input 3 7 5" xfId="2316"/>
    <cellStyle name="Input 3 7 5 10" xfId="31866"/>
    <cellStyle name="Input 3 7 5 11" xfId="38607"/>
    <cellStyle name="Input 3 7 5 12" xfId="45612"/>
    <cellStyle name="Input 3 7 5 13" xfId="49045"/>
    <cellStyle name="Input 3 7 5 14" xfId="54494"/>
    <cellStyle name="Input 3 7 5 15" xfId="57109"/>
    <cellStyle name="Input 3 7 5 2" xfId="4526"/>
    <cellStyle name="Input 3 7 5 2 2" xfId="10765"/>
    <cellStyle name="Input 3 7 5 2 3" xfId="18176"/>
    <cellStyle name="Input 3 7 5 2 4" xfId="34055"/>
    <cellStyle name="Input 3 7 5 2 5" xfId="40796"/>
    <cellStyle name="Input 3 7 5 2 6" xfId="49046"/>
    <cellStyle name="Input 3 7 5 3" xfId="6655"/>
    <cellStyle name="Input 3 7 5 3 2" xfId="12882"/>
    <cellStyle name="Input 3 7 5 3 3" xfId="20342"/>
    <cellStyle name="Input 3 7 5 3 4" xfId="36177"/>
    <cellStyle name="Input 3 7 5 3 5" xfId="42913"/>
    <cellStyle name="Input 3 7 5 3 6" xfId="49047"/>
    <cellStyle name="Input 3 7 5 4" xfId="8576"/>
    <cellStyle name="Input 3 7 5 5" xfId="14688"/>
    <cellStyle name="Input 3 7 5 6" xfId="16840"/>
    <cellStyle name="Input 3 7 5 7" xfId="24594"/>
    <cellStyle name="Input 3 7 5 8" xfId="27052"/>
    <cellStyle name="Input 3 7 5 9" xfId="29925"/>
    <cellStyle name="Input 3 7 6" xfId="3140"/>
    <cellStyle name="Input 3 7 6 10" xfId="39428"/>
    <cellStyle name="Input 3 7 6 11" xfId="44244"/>
    <cellStyle name="Input 3 7 6 12" xfId="49048"/>
    <cellStyle name="Input 3 7 6 13" xfId="53126"/>
    <cellStyle name="Input 3 7 6 14" xfId="55738"/>
    <cellStyle name="Input 3 7 6 2" xfId="5284"/>
    <cellStyle name="Input 3 7 6 2 2" xfId="11514"/>
    <cellStyle name="Input 3 7 6 2 3" xfId="19237"/>
    <cellStyle name="Input 3 7 6 2 4" xfId="34806"/>
    <cellStyle name="Input 3 7 6 2 5" xfId="41545"/>
    <cellStyle name="Input 3 7 6 2 6" xfId="49049"/>
    <cellStyle name="Input 3 7 6 3" xfId="9397"/>
    <cellStyle name="Input 3 7 6 4" xfId="13610"/>
    <cellStyle name="Input 3 7 6 5" xfId="15472"/>
    <cellStyle name="Input 3 7 6 6" xfId="23226"/>
    <cellStyle name="Input 3 7 6 7" xfId="25684"/>
    <cellStyle name="Input 3 7 6 8" xfId="28557"/>
    <cellStyle name="Input 3 7 6 9" xfId="32687"/>
    <cellStyle name="Input 3 7 7" xfId="2795"/>
    <cellStyle name="Input 3 7 7 2" xfId="9052"/>
    <cellStyle name="Input 3 7 7 3" xfId="19604"/>
    <cellStyle name="Input 3 7 7 4" xfId="32342"/>
    <cellStyle name="Input 3 7 7 5" xfId="39083"/>
    <cellStyle name="Input 3 7 7 6" xfId="49050"/>
    <cellStyle name="Input 3 7 8" xfId="5109"/>
    <cellStyle name="Input 3 7 8 2" xfId="11348"/>
    <cellStyle name="Input 3 7 8 3" xfId="18256"/>
    <cellStyle name="Input 3 7 8 4" xfId="34638"/>
    <cellStyle name="Input 3 7 8 5" xfId="41379"/>
    <cellStyle name="Input 3 7 8 6" xfId="49051"/>
    <cellStyle name="Input 3 7 9" xfId="7208"/>
    <cellStyle name="Input 3 8" xfId="925"/>
    <cellStyle name="Input 3 8 10" xfId="15307"/>
    <cellStyle name="Input 3 8 11" xfId="23097"/>
    <cellStyle name="Input 3 8 12" xfId="25483"/>
    <cellStyle name="Input 3 8 13" xfId="28392"/>
    <cellStyle name="Input 3 8 14" xfId="30605"/>
    <cellStyle name="Input 3 8 15" xfId="37383"/>
    <cellStyle name="Input 3 8 16" xfId="44079"/>
    <cellStyle name="Input 3 8 17" xfId="49052"/>
    <cellStyle name="Input 3 8 18" xfId="52961"/>
    <cellStyle name="Input 3 8 19" xfId="55571"/>
    <cellStyle name="Input 3 8 2" xfId="1279"/>
    <cellStyle name="Input 3 8 2 10" xfId="30867"/>
    <cellStyle name="Input 3 8 2 11" xfId="37637"/>
    <cellStyle name="Input 3 8 2 12" xfId="44642"/>
    <cellStyle name="Input 3 8 2 13" xfId="49053"/>
    <cellStyle name="Input 3 8 2 14" xfId="53524"/>
    <cellStyle name="Input 3 8 2 15" xfId="56139"/>
    <cellStyle name="Input 3 8 2 2" xfId="3538"/>
    <cellStyle name="Input 3 8 2 2 2" xfId="9795"/>
    <cellStyle name="Input 3 8 2 2 3" xfId="18495"/>
    <cellStyle name="Input 3 8 2 2 4" xfId="33085"/>
    <cellStyle name="Input 3 8 2 2 5" xfId="39826"/>
    <cellStyle name="Input 3 8 2 2 6" xfId="49054"/>
    <cellStyle name="Input 3 8 2 3" xfId="5685"/>
    <cellStyle name="Input 3 8 2 3 2" xfId="11912"/>
    <cellStyle name="Input 3 8 2 3 3" xfId="19437"/>
    <cellStyle name="Input 3 8 2 3 4" xfId="35207"/>
    <cellStyle name="Input 3 8 2 3 5" xfId="41943"/>
    <cellStyle name="Input 3 8 2 3 6" xfId="49055"/>
    <cellStyle name="Input 3 8 2 4" xfId="7606"/>
    <cellStyle name="Input 3 8 2 5" xfId="14008"/>
    <cellStyle name="Input 3 8 2 6" xfId="15870"/>
    <cellStyle name="Input 3 8 2 7" xfId="23624"/>
    <cellStyle name="Input 3 8 2 8" xfId="26082"/>
    <cellStyle name="Input 3 8 2 9" xfId="28955"/>
    <cellStyle name="Input 3 8 3" xfId="1704"/>
    <cellStyle name="Input 3 8 3 10" xfId="31258"/>
    <cellStyle name="Input 3 8 3 11" xfId="37999"/>
    <cellStyle name="Input 3 8 3 12" xfId="45004"/>
    <cellStyle name="Input 3 8 3 13" xfId="49056"/>
    <cellStyle name="Input 3 8 3 14" xfId="53886"/>
    <cellStyle name="Input 3 8 3 15" xfId="56501"/>
    <cellStyle name="Input 3 8 3 2" xfId="3918"/>
    <cellStyle name="Input 3 8 3 2 2" xfId="10157"/>
    <cellStyle name="Input 3 8 3 2 3" xfId="19402"/>
    <cellStyle name="Input 3 8 3 2 4" xfId="33447"/>
    <cellStyle name="Input 3 8 3 2 5" xfId="40188"/>
    <cellStyle name="Input 3 8 3 2 6" xfId="49057"/>
    <cellStyle name="Input 3 8 3 3" xfId="6047"/>
    <cellStyle name="Input 3 8 3 3 2" xfId="12274"/>
    <cellStyle name="Input 3 8 3 3 3" xfId="18127"/>
    <cellStyle name="Input 3 8 3 3 4" xfId="35569"/>
    <cellStyle name="Input 3 8 3 3 5" xfId="42305"/>
    <cellStyle name="Input 3 8 3 3 6" xfId="49058"/>
    <cellStyle name="Input 3 8 3 4" xfId="7968"/>
    <cellStyle name="Input 3 8 3 5" xfId="14370"/>
    <cellStyle name="Input 3 8 3 6" xfId="16232"/>
    <cellStyle name="Input 3 8 3 7" xfId="23986"/>
    <cellStyle name="Input 3 8 3 8" xfId="26444"/>
    <cellStyle name="Input 3 8 3 9" xfId="29317"/>
    <cellStyle name="Input 3 8 4" xfId="1996"/>
    <cellStyle name="Input 3 8 4 10" xfId="38289"/>
    <cellStyle name="Input 3 8 4 11" xfId="45294"/>
    <cellStyle name="Input 3 8 4 12" xfId="49059"/>
    <cellStyle name="Input 3 8 4 13" xfId="54176"/>
    <cellStyle name="Input 3 8 4 14" xfId="56791"/>
    <cellStyle name="Input 3 8 4 2" xfId="4208"/>
    <cellStyle name="Input 3 8 4 2 2" xfId="10447"/>
    <cellStyle name="Input 3 8 4 2 3" xfId="17550"/>
    <cellStyle name="Input 3 8 4 2 4" xfId="33737"/>
    <cellStyle name="Input 3 8 4 2 5" xfId="40478"/>
    <cellStyle name="Input 3 8 4 2 6" xfId="49060"/>
    <cellStyle name="Input 3 8 4 3" xfId="6337"/>
    <cellStyle name="Input 3 8 4 3 2" xfId="12564"/>
    <cellStyle name="Input 3 8 4 3 3" xfId="17653"/>
    <cellStyle name="Input 3 8 4 3 4" xfId="35859"/>
    <cellStyle name="Input 3 8 4 3 5" xfId="42595"/>
    <cellStyle name="Input 3 8 4 3 6" xfId="49061"/>
    <cellStyle name="Input 3 8 4 4" xfId="8258"/>
    <cellStyle name="Input 3 8 4 5" xfId="16522"/>
    <cellStyle name="Input 3 8 4 6" xfId="24276"/>
    <cellStyle name="Input 3 8 4 7" xfId="26734"/>
    <cellStyle name="Input 3 8 4 8" xfId="29607"/>
    <cellStyle name="Input 3 8 4 9" xfId="31548"/>
    <cellStyle name="Input 3 8 5" xfId="2134"/>
    <cellStyle name="Input 3 8 5 10" xfId="31684"/>
    <cellStyle name="Input 3 8 5 11" xfId="38425"/>
    <cellStyle name="Input 3 8 5 12" xfId="45430"/>
    <cellStyle name="Input 3 8 5 13" xfId="49062"/>
    <cellStyle name="Input 3 8 5 14" xfId="54312"/>
    <cellStyle name="Input 3 8 5 15" xfId="56927"/>
    <cellStyle name="Input 3 8 5 2" xfId="4344"/>
    <cellStyle name="Input 3 8 5 2 2" xfId="10583"/>
    <cellStyle name="Input 3 8 5 2 3" xfId="18285"/>
    <cellStyle name="Input 3 8 5 2 4" xfId="33873"/>
    <cellStyle name="Input 3 8 5 2 5" xfId="40614"/>
    <cellStyle name="Input 3 8 5 2 6" xfId="49063"/>
    <cellStyle name="Input 3 8 5 3" xfId="6473"/>
    <cellStyle name="Input 3 8 5 3 2" xfId="12700"/>
    <cellStyle name="Input 3 8 5 3 3" xfId="17347"/>
    <cellStyle name="Input 3 8 5 3 4" xfId="35995"/>
    <cellStyle name="Input 3 8 5 3 5" xfId="42731"/>
    <cellStyle name="Input 3 8 5 3 6" xfId="49064"/>
    <cellStyle name="Input 3 8 5 4" xfId="8394"/>
    <cellStyle name="Input 3 8 5 5" xfId="14506"/>
    <cellStyle name="Input 3 8 5 6" xfId="16658"/>
    <cellStyle name="Input 3 8 5 7" xfId="24412"/>
    <cellStyle name="Input 3 8 5 8" xfId="26870"/>
    <cellStyle name="Input 3 8 5 9" xfId="29743"/>
    <cellStyle name="Input 3 8 6" xfId="3284"/>
    <cellStyle name="Input 3 8 6 10" xfId="39572"/>
    <cellStyle name="Input 3 8 6 11" xfId="44388"/>
    <cellStyle name="Input 3 8 6 12" xfId="49065"/>
    <cellStyle name="Input 3 8 6 13" xfId="53270"/>
    <cellStyle name="Input 3 8 6 14" xfId="55882"/>
    <cellStyle name="Input 3 8 6 2" xfId="5428"/>
    <cellStyle name="Input 3 8 6 2 2" xfId="11658"/>
    <cellStyle name="Input 3 8 6 2 3" xfId="19819"/>
    <cellStyle name="Input 3 8 6 2 4" xfId="34950"/>
    <cellStyle name="Input 3 8 6 2 5" xfId="41689"/>
    <cellStyle name="Input 3 8 6 2 6" xfId="49066"/>
    <cellStyle name="Input 3 8 6 3" xfId="9541"/>
    <cellStyle name="Input 3 8 6 4" xfId="13754"/>
    <cellStyle name="Input 3 8 6 5" xfId="15616"/>
    <cellStyle name="Input 3 8 6 6" xfId="23370"/>
    <cellStyle name="Input 3 8 6 7" xfId="25828"/>
    <cellStyle name="Input 3 8 6 8" xfId="28701"/>
    <cellStyle name="Input 3 8 6 9" xfId="32831"/>
    <cellStyle name="Input 3 8 7" xfId="2939"/>
    <cellStyle name="Input 3 8 7 2" xfId="9196"/>
    <cellStyle name="Input 3 8 7 3" xfId="18483"/>
    <cellStyle name="Input 3 8 7 4" xfId="32486"/>
    <cellStyle name="Input 3 8 7 5" xfId="39227"/>
    <cellStyle name="Input 3 8 7 6" xfId="49067"/>
    <cellStyle name="Input 3 8 8" xfId="5110"/>
    <cellStyle name="Input 3 8 8 2" xfId="11349"/>
    <cellStyle name="Input 3 8 8 3" xfId="19951"/>
    <cellStyle name="Input 3 8 8 4" xfId="34639"/>
    <cellStyle name="Input 3 8 8 5" xfId="41380"/>
    <cellStyle name="Input 3 8 8 6" xfId="49068"/>
    <cellStyle name="Input 3 8 9" xfId="7352"/>
    <cellStyle name="Input 3 9" xfId="1051"/>
    <cellStyle name="Input 3 9 10" xfId="30704"/>
    <cellStyle name="Input 3 9 11" xfId="37474"/>
    <cellStyle name="Input 3 9 12" xfId="44479"/>
    <cellStyle name="Input 3 9 13" xfId="49069"/>
    <cellStyle name="Input 3 9 14" xfId="53361"/>
    <cellStyle name="Input 3 9 15" xfId="55976"/>
    <cellStyle name="Input 3 9 2" xfId="3375"/>
    <cellStyle name="Input 3 9 2 2" xfId="9632"/>
    <cellStyle name="Input 3 9 2 3" xfId="19142"/>
    <cellStyle name="Input 3 9 2 4" xfId="32922"/>
    <cellStyle name="Input 3 9 2 5" xfId="39663"/>
    <cellStyle name="Input 3 9 2 6" xfId="49070"/>
    <cellStyle name="Input 3 9 3" xfId="5522"/>
    <cellStyle name="Input 3 9 3 2" xfId="11749"/>
    <cellStyle name="Input 3 9 3 3" xfId="19562"/>
    <cellStyle name="Input 3 9 3 4" xfId="35044"/>
    <cellStyle name="Input 3 9 3 5" xfId="41780"/>
    <cellStyle name="Input 3 9 3 6" xfId="49071"/>
    <cellStyle name="Input 3 9 4" xfId="7443"/>
    <cellStyle name="Input 3 9 5" xfId="13845"/>
    <cellStyle name="Input 3 9 6" xfId="15707"/>
    <cellStyle name="Input 3 9 7" xfId="23461"/>
    <cellStyle name="Input 3 9 8" xfId="25919"/>
    <cellStyle name="Input 3 9 9" xfId="28792"/>
    <cellStyle name="Input 4" xfId="592"/>
    <cellStyle name="Input 5" xfId="1280"/>
    <cellStyle name="Input 5 10" xfId="22884"/>
    <cellStyle name="Input 5 11" xfId="25270"/>
    <cellStyle name="Input 5 12" xfId="28393"/>
    <cellStyle name="Input 5 13" xfId="30868"/>
    <cellStyle name="Input 5 14" xfId="37638"/>
    <cellStyle name="Input 5 15" xfId="44080"/>
    <cellStyle name="Input 5 16" xfId="49072"/>
    <cellStyle name="Input 5 17" xfId="52962"/>
    <cellStyle name="Input 5 18" xfId="55572"/>
    <cellStyle name="Input 5 2" xfId="1491"/>
    <cellStyle name="Input 5 2 10" xfId="31045"/>
    <cellStyle name="Input 5 2 11" xfId="37786"/>
    <cellStyle name="Input 5 2 12" xfId="44791"/>
    <cellStyle name="Input 5 2 13" xfId="49073"/>
    <cellStyle name="Input 5 2 14" xfId="53673"/>
    <cellStyle name="Input 5 2 15" xfId="56288"/>
    <cellStyle name="Input 5 2 2" xfId="3705"/>
    <cellStyle name="Input 5 2 2 2" xfId="9944"/>
    <cellStyle name="Input 5 2 2 3" xfId="20156"/>
    <cellStyle name="Input 5 2 2 4" xfId="33234"/>
    <cellStyle name="Input 5 2 2 5" xfId="39975"/>
    <cellStyle name="Input 5 2 2 6" xfId="49074"/>
    <cellStyle name="Input 5 2 3" xfId="5834"/>
    <cellStyle name="Input 5 2 3 2" xfId="12061"/>
    <cellStyle name="Input 5 2 3 3" xfId="18543"/>
    <cellStyle name="Input 5 2 3 4" xfId="35356"/>
    <cellStyle name="Input 5 2 3 5" xfId="42092"/>
    <cellStyle name="Input 5 2 3 6" xfId="49075"/>
    <cellStyle name="Input 5 2 4" xfId="7755"/>
    <cellStyle name="Input 5 2 5" xfId="14157"/>
    <cellStyle name="Input 5 2 6" xfId="16019"/>
    <cellStyle name="Input 5 2 7" xfId="23773"/>
    <cellStyle name="Input 5 2 8" xfId="26231"/>
    <cellStyle name="Input 5 2 9" xfId="29104"/>
    <cellStyle name="Input 5 3" xfId="1997"/>
    <cellStyle name="Input 5 3 10" xfId="38290"/>
    <cellStyle name="Input 5 3 11" xfId="45295"/>
    <cellStyle name="Input 5 3 12" xfId="49076"/>
    <cellStyle name="Input 5 3 13" xfId="54177"/>
    <cellStyle name="Input 5 3 14" xfId="56792"/>
    <cellStyle name="Input 5 3 2" xfId="4209"/>
    <cellStyle name="Input 5 3 2 2" xfId="10448"/>
    <cellStyle name="Input 5 3 2 3" xfId="17549"/>
    <cellStyle name="Input 5 3 2 4" xfId="33738"/>
    <cellStyle name="Input 5 3 2 5" xfId="40479"/>
    <cellStyle name="Input 5 3 2 6" xfId="49077"/>
    <cellStyle name="Input 5 3 3" xfId="6338"/>
    <cellStyle name="Input 5 3 3 2" xfId="12565"/>
    <cellStyle name="Input 5 3 3 3" xfId="17652"/>
    <cellStyle name="Input 5 3 3 4" xfId="35860"/>
    <cellStyle name="Input 5 3 3 5" xfId="42596"/>
    <cellStyle name="Input 5 3 3 6" xfId="49078"/>
    <cellStyle name="Input 5 3 4" xfId="8259"/>
    <cellStyle name="Input 5 3 5" xfId="16523"/>
    <cellStyle name="Input 5 3 6" xfId="24277"/>
    <cellStyle name="Input 5 3 7" xfId="26735"/>
    <cellStyle name="Input 5 3 8" xfId="29608"/>
    <cellStyle name="Input 5 3 9" xfId="31549"/>
    <cellStyle name="Input 5 4" xfId="2136"/>
    <cellStyle name="Input 5 4 10" xfId="31686"/>
    <cellStyle name="Input 5 4 11" xfId="38427"/>
    <cellStyle name="Input 5 4 12" xfId="45432"/>
    <cellStyle name="Input 5 4 13" xfId="49079"/>
    <cellStyle name="Input 5 4 14" xfId="54314"/>
    <cellStyle name="Input 5 4 15" xfId="56929"/>
    <cellStyle name="Input 5 4 2" xfId="4346"/>
    <cellStyle name="Input 5 4 2 2" xfId="10585"/>
    <cellStyle name="Input 5 4 2 3" xfId="19117"/>
    <cellStyle name="Input 5 4 2 4" xfId="33875"/>
    <cellStyle name="Input 5 4 2 5" xfId="40616"/>
    <cellStyle name="Input 5 4 2 6" xfId="49080"/>
    <cellStyle name="Input 5 4 3" xfId="6475"/>
    <cellStyle name="Input 5 4 3 2" xfId="12702"/>
    <cellStyle name="Input 5 4 3 3" xfId="17809"/>
    <cellStyle name="Input 5 4 3 4" xfId="35997"/>
    <cellStyle name="Input 5 4 3 5" xfId="42733"/>
    <cellStyle name="Input 5 4 3 6" xfId="49081"/>
    <cellStyle name="Input 5 4 4" xfId="8396"/>
    <cellStyle name="Input 5 4 5" xfId="14508"/>
    <cellStyle name="Input 5 4 6" xfId="16660"/>
    <cellStyle name="Input 5 4 7" xfId="24414"/>
    <cellStyle name="Input 5 4 8" xfId="26872"/>
    <cellStyle name="Input 5 4 9" xfId="29745"/>
    <cellStyle name="Input 5 5" xfId="3539"/>
    <cellStyle name="Input 5 5 10" xfId="39827"/>
    <cellStyle name="Input 5 5 11" xfId="44643"/>
    <cellStyle name="Input 5 5 12" xfId="49082"/>
    <cellStyle name="Input 5 5 13" xfId="53525"/>
    <cellStyle name="Input 5 5 14" xfId="56140"/>
    <cellStyle name="Input 5 5 2" xfId="5686"/>
    <cellStyle name="Input 5 5 2 2" xfId="11913"/>
    <cellStyle name="Input 5 5 2 3" xfId="18515"/>
    <cellStyle name="Input 5 5 2 4" xfId="35208"/>
    <cellStyle name="Input 5 5 2 5" xfId="41944"/>
    <cellStyle name="Input 5 5 2 6" xfId="49083"/>
    <cellStyle name="Input 5 5 3" xfId="9796"/>
    <cellStyle name="Input 5 5 4" xfId="14009"/>
    <cellStyle name="Input 5 5 5" xfId="15871"/>
    <cellStyle name="Input 5 5 6" xfId="23625"/>
    <cellStyle name="Input 5 5 7" xfId="26083"/>
    <cellStyle name="Input 5 5 8" xfId="28956"/>
    <cellStyle name="Input 5 5 9" xfId="33086"/>
    <cellStyle name="Input 5 6" xfId="2761"/>
    <cellStyle name="Input 5 6 2" xfId="9018"/>
    <cellStyle name="Input 5 6 3" xfId="17745"/>
    <cellStyle name="Input 5 6 4" xfId="32308"/>
    <cellStyle name="Input 5 6 5" xfId="39049"/>
    <cellStyle name="Input 5 6 6" xfId="49084"/>
    <cellStyle name="Input 5 7" xfId="5111"/>
    <cellStyle name="Input 5 7 2" xfId="11350"/>
    <cellStyle name="Input 5 7 3" xfId="19094"/>
    <cellStyle name="Input 5 7 4" xfId="34640"/>
    <cellStyle name="Input 5 7 5" xfId="41381"/>
    <cellStyle name="Input 5 7 6" xfId="49085"/>
    <cellStyle name="Input 5 8" xfId="7607"/>
    <cellStyle name="Input 5 9" xfId="15308"/>
    <cellStyle name="Input 6" xfId="7133"/>
    <cellStyle name="Input 6 2" xfId="20099"/>
    <cellStyle name="Input 6 2 2" xfId="36619"/>
    <cellStyle name="Input 6 2 3" xfId="43355"/>
    <cellStyle name="Input 6 2 4" xfId="49087"/>
    <cellStyle name="Input 6 3" xfId="30389"/>
    <cellStyle name="Input 6 4" xfId="37170"/>
    <cellStyle name="Input 6 5" xfId="49086"/>
    <cellStyle name="Insatisfaisant" xfId="595"/>
    <cellStyle name="Insatisfaisant 2" xfId="596"/>
    <cellStyle name="Insatisfaisant 2 2" xfId="597"/>
    <cellStyle name="Insatisfaisant 3" xfId="598"/>
    <cellStyle name="Insatisfaisant 3 2" xfId="599"/>
    <cellStyle name="Linked Cell" xfId="43" builtinId="24" customBuiltin="1"/>
    <cellStyle name="Linked Cell 2" xfId="600"/>
    <cellStyle name="Linked Cell 3" xfId="601"/>
    <cellStyle name="Linked Cell 4" xfId="1281"/>
    <cellStyle name="Linked Cell 5" xfId="7122"/>
    <cellStyle name="Neutral" xfId="40" builtinId="28" customBuiltin="1"/>
    <cellStyle name="Neutral 2" xfId="602"/>
    <cellStyle name="Neutral 3" xfId="603"/>
    <cellStyle name="Neutral 4" xfId="1282"/>
    <cellStyle name="Neutral 5" xfId="7119"/>
    <cellStyle name="Neutre" xfId="604"/>
    <cellStyle name="Neutre 2" xfId="605"/>
    <cellStyle name="Neutre 2 2" xfId="606"/>
    <cellStyle name="Neutre 3" xfId="607"/>
    <cellStyle name="Neutre 3 2" xfId="608"/>
    <cellStyle name="Normal" xfId="0" builtinId="0"/>
    <cellStyle name="Normal 10" xfId="684"/>
    <cellStyle name="Normal 10 2" xfId="945"/>
    <cellStyle name="Normal 10 2 2" xfId="1443"/>
    <cellStyle name="Normal 10 2 2 2" xfId="31017"/>
    <cellStyle name="Normal 10 2 2 3" xfId="55096"/>
    <cellStyle name="Normal 10 2 3" xfId="30625"/>
    <cellStyle name="Normal 10 2 4" xfId="54959"/>
    <cellStyle name="Normal 10 3" xfId="1442"/>
    <cellStyle name="Normal 10 3 2" xfId="31016"/>
    <cellStyle name="Normal 10 3 3" xfId="55095"/>
    <cellStyle name="Normal 10 4" xfId="30423"/>
    <cellStyle name="Normal 10 5" xfId="54951"/>
    <cellStyle name="Normal 11" xfId="691"/>
    <cellStyle name="Normal 11 2" xfId="1019"/>
    <cellStyle name="Normal 11 3" xfId="5243"/>
    <cellStyle name="Normal 12" xfId="735"/>
    <cellStyle name="Normal 13" xfId="738"/>
    <cellStyle name="Normal 14" xfId="1420"/>
    <cellStyle name="Normal 14 2" xfId="609"/>
    <cellStyle name="Normal 14 3" xfId="2683"/>
    <cellStyle name="Normal 15" xfId="1020"/>
    <cellStyle name="Normal 15 2" xfId="1444"/>
    <cellStyle name="Normal 15 2 2" xfId="31018"/>
    <cellStyle name="Normal 15 2 3" xfId="55097"/>
    <cellStyle name="Normal 15 3" xfId="2684"/>
    <cellStyle name="Normal 15 4" xfId="30685"/>
    <cellStyle name="Normal 15 5" xfId="55054"/>
    <cellStyle name="Normal 16" xfId="610"/>
    <cellStyle name="Normal 17" xfId="27652"/>
    <cellStyle name="Normal 18" xfId="30363"/>
    <cellStyle name="Normal 19" xfId="1052"/>
    <cellStyle name="Normal 19 2" xfId="1053"/>
    <cellStyle name="Normal 2" xfId="70"/>
    <cellStyle name="Normal 2 10" xfId="612"/>
    <cellStyle name="Normal 2 10 2" xfId="1054"/>
    <cellStyle name="Normal 2 11" xfId="613"/>
    <cellStyle name="Normal 2 12" xfId="614"/>
    <cellStyle name="Normal 2 13" xfId="611"/>
    <cellStyle name="Normal 2 14" xfId="740"/>
    <cellStyle name="Normal 2 14 2" xfId="1055"/>
    <cellStyle name="Normal 2 14 3" xfId="5250"/>
    <cellStyle name="Normal 2 15" xfId="1283"/>
    <cellStyle name="Normal 2 2" xfId="615"/>
    <cellStyle name="Normal 2 2 2" xfId="616"/>
    <cellStyle name="Normal 2 2_Tarif MMCL 12-2008" xfId="617"/>
    <cellStyle name="Normal 2 3" xfId="618"/>
    <cellStyle name="Normal 2 3 2" xfId="619"/>
    <cellStyle name="Normal 2 3_Tarif export Le Havre" xfId="620"/>
    <cellStyle name="Normal 2 4" xfId="621"/>
    <cellStyle name="Normal 2 5" xfId="622"/>
    <cellStyle name="Normal 2 6" xfId="623"/>
    <cellStyle name="Normal 2 7" xfId="624"/>
    <cellStyle name="Normal 2 8" xfId="625"/>
    <cellStyle name="Normal 2 9" xfId="626"/>
    <cellStyle name="Normal 2_USA SACO" xfId="627"/>
    <cellStyle name="Normal 20" xfId="30369"/>
    <cellStyle name="Normal 21" xfId="30370"/>
    <cellStyle name="Normal 22" xfId="30371"/>
    <cellStyle name="Normal 23" xfId="37160"/>
    <cellStyle name="Normal 24" xfId="43896"/>
    <cellStyle name="Normal 25" xfId="43897"/>
    <cellStyle name="Normal 26" xfId="54932"/>
    <cellStyle name="Normal 27" xfId="54933"/>
    <cellStyle name="Normal 28" xfId="57547"/>
    <cellStyle name="Normal 29" xfId="57548"/>
    <cellStyle name="Normal 3" xfId="628"/>
    <cellStyle name="Normal 3 2" xfId="689"/>
    <cellStyle name="Normal 3 2 10" xfId="13320"/>
    <cellStyle name="Normal 3 2 11" xfId="15145"/>
    <cellStyle name="Normal 3 2 12" xfId="28049"/>
    <cellStyle name="Normal 3 2 13" xfId="28230"/>
    <cellStyle name="Normal 3 2 14" xfId="43917"/>
    <cellStyle name="Normal 3 2 15" xfId="52799"/>
    <cellStyle name="Normal 3 2 16" xfId="55409"/>
    <cellStyle name="Normal 3 2 2" xfId="1057"/>
    <cellStyle name="Normal 3 2 2 10" xfId="3377"/>
    <cellStyle name="Normal 3 2 2 10 10" xfId="23463"/>
    <cellStyle name="Normal 3 2 2 10 11" xfId="25123"/>
    <cellStyle name="Normal 3 2 2 10 12" xfId="25921"/>
    <cellStyle name="Normal 3 2 2 10 13" xfId="27744"/>
    <cellStyle name="Normal 3 2 2 10 14" xfId="28068"/>
    <cellStyle name="Normal 3 2 2 10 15" xfId="28794"/>
    <cellStyle name="Normal 3 2 2 10 16" xfId="32924"/>
    <cellStyle name="Normal 3 2 2 10 17" xfId="39665"/>
    <cellStyle name="Normal 3 2 2 10 18" xfId="44481"/>
    <cellStyle name="Normal 3 2 2 10 19" xfId="49089"/>
    <cellStyle name="Normal 3 2 2 10 2" xfId="5524"/>
    <cellStyle name="Normal 3 2 2 10 2 10" xfId="49090"/>
    <cellStyle name="Normal 3 2 2 10 2 11" xfId="55247"/>
    <cellStyle name="Normal 3 2 2 10 2 2" xfId="11751"/>
    <cellStyle name="Normal 3 2 2 10 2 2 2" xfId="37017"/>
    <cellStyle name="Normal 3 2 2 10 2 2 3" xfId="43753"/>
    <cellStyle name="Normal 3 2 2 10 2 2 4" xfId="49091"/>
    <cellStyle name="Normal 3 2 2 10 2 3" xfId="19619"/>
    <cellStyle name="Normal 3 2 2 10 2 4" xfId="21868"/>
    <cellStyle name="Normal 3 2 2 10 2 5" xfId="22731"/>
    <cellStyle name="Normal 3 2 2 10 2 6" xfId="27509"/>
    <cellStyle name="Normal 3 2 2 10 2 7" xfId="27906"/>
    <cellStyle name="Normal 3 2 2 10 2 8" xfId="35046"/>
    <cellStyle name="Normal 3 2 2 10 2 9" xfId="41782"/>
    <cellStyle name="Normal 3 2 2 10 20" xfId="53363"/>
    <cellStyle name="Normal 3 2 2 10 21" xfId="55056"/>
    <cellStyle name="Normal 3 2 2 10 22" xfId="55978"/>
    <cellStyle name="Normal 3 2 2 10 3" xfId="9634"/>
    <cellStyle name="Normal 3 2 2 10 3 2" xfId="36855"/>
    <cellStyle name="Normal 3 2 2 10 3 3" xfId="43591"/>
    <cellStyle name="Normal 3 2 2 10 3 4" xfId="49092"/>
    <cellStyle name="Normal 3 2 2 10 4" xfId="13339"/>
    <cellStyle name="Normal 3 2 2 10 5" xfId="13847"/>
    <cellStyle name="Normal 3 2 2 10 6" xfId="15709"/>
    <cellStyle name="Normal 3 2 2 10 7" xfId="18762"/>
    <cellStyle name="Normal 3 2 2 10 8" xfId="21262"/>
    <cellStyle name="Normal 3 2 2 10 9" xfId="22569"/>
    <cellStyle name="Normal 3 2 2 11" xfId="3085"/>
    <cellStyle name="Normal 3 2 2 11 10" xfId="32632"/>
    <cellStyle name="Normal 3 2 2 11 11" xfId="39373"/>
    <cellStyle name="Normal 3 2 2 11 12" xfId="49093"/>
    <cellStyle name="Normal 3 2 2 11 13" xfId="55037"/>
    <cellStyle name="Normal 3 2 2 11 2" xfId="9342"/>
    <cellStyle name="Normal 3 2 2 11 2 2" xfId="36837"/>
    <cellStyle name="Normal 3 2 2 11 2 3" xfId="43573"/>
    <cellStyle name="Normal 3 2 2 11 2 4" xfId="49094"/>
    <cellStyle name="Normal 3 2 2 11 3" xfId="13555"/>
    <cellStyle name="Normal 3 2 2 11 4" xfId="18645"/>
    <cellStyle name="Normal 3 2 2 11 5" xfId="21181"/>
    <cellStyle name="Normal 3 2 2 11 6" xfId="22551"/>
    <cellStyle name="Normal 3 2 2 11 7" xfId="25051"/>
    <cellStyle name="Normal 3 2 2 11 8" xfId="25629"/>
    <cellStyle name="Normal 3 2 2 11 9" xfId="27726"/>
    <cellStyle name="Normal 3 2 2 12" xfId="3013"/>
    <cellStyle name="Normal 3 2 2 12 10" xfId="49095"/>
    <cellStyle name="Normal 3 2 2 12 11" xfId="55229"/>
    <cellStyle name="Normal 3 2 2 12 2" xfId="9270"/>
    <cellStyle name="Normal 3 2 2 12 2 2" xfId="36765"/>
    <cellStyle name="Normal 3 2 2 12 2 3" xfId="43501"/>
    <cellStyle name="Normal 3 2 2 12 2 4" xfId="49096"/>
    <cellStyle name="Normal 3 2 2 12 3" xfId="18573"/>
    <cellStyle name="Normal 3 2 2 12 4" xfId="21109"/>
    <cellStyle name="Normal 3 2 2 12 5" xfId="22479"/>
    <cellStyle name="Normal 3 2 2 12 6" xfId="27491"/>
    <cellStyle name="Normal 3 2 2 12 7" xfId="27888"/>
    <cellStyle name="Normal 3 2 2 12 8" xfId="32560"/>
    <cellStyle name="Normal 3 2 2 12 9" xfId="39301"/>
    <cellStyle name="Normal 3 2 2 13" xfId="4949"/>
    <cellStyle name="Normal 3 2 2 13 2" xfId="11188"/>
    <cellStyle name="Normal 3 2 2 13 2 2" xfId="36999"/>
    <cellStyle name="Normal 3 2 2 13 2 3" xfId="43735"/>
    <cellStyle name="Normal 3 2 2 13 2 4" xfId="49098"/>
    <cellStyle name="Normal 3 2 2 13 3" xfId="19408"/>
    <cellStyle name="Normal 3 2 2 13 4" xfId="21726"/>
    <cellStyle name="Normal 3 2 2 13 5" xfId="22713"/>
    <cellStyle name="Normal 3 2 2 13 6" xfId="34478"/>
    <cellStyle name="Normal 3 2 2 13 7" xfId="41219"/>
    <cellStyle name="Normal 3 2 2 13 8" xfId="49097"/>
    <cellStyle name="Normal 3 2 2 14" xfId="7445"/>
    <cellStyle name="Normal 3 2 2 14 2" xfId="36621"/>
    <cellStyle name="Normal 3 2 2 14 3" xfId="43357"/>
    <cellStyle name="Normal 3 2 2 14 4" xfId="49099"/>
    <cellStyle name="Normal 3 2 2 15" xfId="13321"/>
    <cellStyle name="Normal 3 2 2 16" xfId="13483"/>
    <cellStyle name="Normal 3 2 2 17" xfId="15146"/>
    <cellStyle name="Normal 3 2 2 18" xfId="17784"/>
    <cellStyle name="Normal 3 2 2 19" xfId="20645"/>
    <cellStyle name="Normal 3 2 2 2" xfId="1422"/>
    <cellStyle name="Normal 3 2 2 2 10" xfId="20663"/>
    <cellStyle name="Normal 3 2 2 2 11" xfId="22353"/>
    <cellStyle name="Normal 3 2 2 2 12" xfId="23752"/>
    <cellStyle name="Normal 3 2 2 2 13" xfId="25141"/>
    <cellStyle name="Normal 3 2 2 2 14" xfId="25575"/>
    <cellStyle name="Normal 3 2 2 2 15" xfId="27672"/>
    <cellStyle name="Normal 3 2 2 2 16" xfId="28086"/>
    <cellStyle name="Normal 3 2 2 2 17" xfId="29083"/>
    <cellStyle name="Normal 3 2 2 2 18" xfId="30998"/>
    <cellStyle name="Normal 3 2 2 2 19" xfId="37765"/>
    <cellStyle name="Normal 3 2 2 2 2" xfId="3666"/>
    <cellStyle name="Normal 3 2 2 2 2 10" xfId="33213"/>
    <cellStyle name="Normal 3 2 2 2 2 11" xfId="39954"/>
    <cellStyle name="Normal 3 2 2 2 2 12" xfId="49101"/>
    <cellStyle name="Normal 3 2 2 2 2 13" xfId="55077"/>
    <cellStyle name="Normal 3 2 2 2 2 2" xfId="9923"/>
    <cellStyle name="Normal 3 2 2 2 2 2 2" xfId="36873"/>
    <cellStyle name="Normal 3 2 2 2 2 2 3" xfId="43609"/>
    <cellStyle name="Normal 3 2 2 2 2 2 4" xfId="49102"/>
    <cellStyle name="Normal 3 2 2 2 2 3" xfId="14136"/>
    <cellStyle name="Normal 3 2 2 2 2 4" xfId="18873"/>
    <cellStyle name="Normal 3 2 2 2 2 5" xfId="21341"/>
    <cellStyle name="Normal 3 2 2 2 2 6" xfId="22587"/>
    <cellStyle name="Normal 3 2 2 2 2 7" xfId="25068"/>
    <cellStyle name="Normal 3 2 2 2 2 8" xfId="26210"/>
    <cellStyle name="Normal 3 2 2 2 2 9" xfId="27762"/>
    <cellStyle name="Normal 3 2 2 2 20" xfId="44770"/>
    <cellStyle name="Normal 3 2 2 2 21" xfId="49100"/>
    <cellStyle name="Normal 3 2 2 2 22" xfId="53652"/>
    <cellStyle name="Normal 3 2 2 2 23" xfId="54983"/>
    <cellStyle name="Normal 3 2 2 2 24" xfId="56267"/>
    <cellStyle name="Normal 3 2 2 2 3" xfId="3031"/>
    <cellStyle name="Normal 3 2 2 2 3 10" xfId="49103"/>
    <cellStyle name="Normal 3 2 2 2 3 11" xfId="55265"/>
    <cellStyle name="Normal 3 2 2 2 3 2" xfId="9288"/>
    <cellStyle name="Normal 3 2 2 2 3 2 2" xfId="36783"/>
    <cellStyle name="Normal 3 2 2 2 3 2 3" xfId="43519"/>
    <cellStyle name="Normal 3 2 2 2 3 2 4" xfId="49104"/>
    <cellStyle name="Normal 3 2 2 2 3 3" xfId="18591"/>
    <cellStyle name="Normal 3 2 2 2 3 4" xfId="21127"/>
    <cellStyle name="Normal 3 2 2 2 3 5" xfId="22497"/>
    <cellStyle name="Normal 3 2 2 2 3 6" xfId="27527"/>
    <cellStyle name="Normal 3 2 2 2 3 7" xfId="27924"/>
    <cellStyle name="Normal 3 2 2 2 3 8" xfId="32578"/>
    <cellStyle name="Normal 3 2 2 2 3 9" xfId="39319"/>
    <cellStyle name="Normal 3 2 2 2 4" xfId="5813"/>
    <cellStyle name="Normal 3 2 2 2 4 2" xfId="12040"/>
    <cellStyle name="Normal 3 2 2 2 4 2 2" xfId="37035"/>
    <cellStyle name="Normal 3 2 2 2 4 2 3" xfId="43771"/>
    <cellStyle name="Normal 3 2 2 2 4 2 4" xfId="49106"/>
    <cellStyle name="Normal 3 2 2 2 4 3" xfId="19733"/>
    <cellStyle name="Normal 3 2 2 2 4 4" xfId="21947"/>
    <cellStyle name="Normal 3 2 2 2 4 5" xfId="22749"/>
    <cellStyle name="Normal 3 2 2 2 4 6" xfId="35335"/>
    <cellStyle name="Normal 3 2 2 2 4 7" xfId="42071"/>
    <cellStyle name="Normal 3 2 2 2 4 8" xfId="49105"/>
    <cellStyle name="Normal 3 2 2 2 5" xfId="7734"/>
    <cellStyle name="Normal 3 2 2 2 5 2" xfId="36639"/>
    <cellStyle name="Normal 3 2 2 2 5 3" xfId="43375"/>
    <cellStyle name="Normal 3 2 2 2 5 4" xfId="49107"/>
    <cellStyle name="Normal 3 2 2 2 6" xfId="13357"/>
    <cellStyle name="Normal 3 2 2 2 7" xfId="13501"/>
    <cellStyle name="Normal 3 2 2 2 8" xfId="15998"/>
    <cellStyle name="Normal 3 2 2 2 9" xfId="17923"/>
    <cellStyle name="Normal 3 2 2 20" xfId="22335"/>
    <cellStyle name="Normal 3 2 2 21" xfId="23171"/>
    <cellStyle name="Normal 3 2 2 22" xfId="25105"/>
    <cellStyle name="Normal 3 2 2 23" xfId="25557"/>
    <cellStyle name="Normal 3 2 2 24" xfId="27654"/>
    <cellStyle name="Normal 3 2 2 25" xfId="28050"/>
    <cellStyle name="Normal 3 2 2 26" xfId="28231"/>
    <cellStyle name="Normal 3 2 2 27" xfId="30706"/>
    <cellStyle name="Normal 3 2 2 28" xfId="37476"/>
    <cellStyle name="Normal 3 2 2 29" xfId="43918"/>
    <cellStyle name="Normal 3 2 2 3" xfId="1445"/>
    <cellStyle name="Normal 3 2 2 3 2" xfId="3683"/>
    <cellStyle name="Normal 3 2 2 3 3" xfId="3049"/>
    <cellStyle name="Normal 3 2 2 3 3 2" xfId="9306"/>
    <cellStyle name="Normal 3 2 2 3 3 2 2" xfId="36801"/>
    <cellStyle name="Normal 3 2 2 3 3 2 3" xfId="43537"/>
    <cellStyle name="Normal 3 2 2 3 3 2 4" xfId="49109"/>
    <cellStyle name="Normal 3 2 2 3 3 3" xfId="18609"/>
    <cellStyle name="Normal 3 2 2 3 3 4" xfId="21145"/>
    <cellStyle name="Normal 3 2 2 3 3 5" xfId="22515"/>
    <cellStyle name="Normal 3 2 2 3 3 6" xfId="32596"/>
    <cellStyle name="Normal 3 2 2 3 3 7" xfId="39337"/>
    <cellStyle name="Normal 3 2 2 3 3 8" xfId="49108"/>
    <cellStyle name="Normal 3 2 2 3 4" xfId="13519"/>
    <cellStyle name="Normal 3 2 2 3 5" xfId="25038"/>
    <cellStyle name="Normal 3 2 2 3 6" xfId="25593"/>
    <cellStyle name="Normal 3 2 2 3 7" xfId="27690"/>
    <cellStyle name="Normal 3 2 2 3 8" xfId="55001"/>
    <cellStyle name="Normal 3 2 2 30" xfId="49088"/>
    <cellStyle name="Normal 3 2 2 31" xfId="52800"/>
    <cellStyle name="Normal 3 2 2 32" xfId="54965"/>
    <cellStyle name="Normal 3 2 2 33" xfId="55410"/>
    <cellStyle name="Normal 3 2 2 4" xfId="1778"/>
    <cellStyle name="Normal 3 2 2 4 10" xfId="20747"/>
    <cellStyle name="Normal 3 2 2 4 11" xfId="22371"/>
    <cellStyle name="Normal 3 2 2 4 12" xfId="24060"/>
    <cellStyle name="Normal 3 2 2 4 13" xfId="25159"/>
    <cellStyle name="Normal 3 2 2 4 14" xfId="25611"/>
    <cellStyle name="Normal 3 2 2 4 15" xfId="27708"/>
    <cellStyle name="Normal 3 2 2 4 16" xfId="28104"/>
    <cellStyle name="Normal 3 2 2 4 17" xfId="29391"/>
    <cellStyle name="Normal 3 2 2 4 18" xfId="31332"/>
    <cellStyle name="Normal 3 2 2 4 19" xfId="38073"/>
    <cellStyle name="Normal 3 2 2 4 2" xfId="3992"/>
    <cellStyle name="Normal 3 2 2 4 2 10" xfId="33521"/>
    <cellStyle name="Normal 3 2 2 4 2 11" xfId="40262"/>
    <cellStyle name="Normal 3 2 2 4 2 12" xfId="49111"/>
    <cellStyle name="Normal 3 2 2 4 2 13" xfId="55121"/>
    <cellStyle name="Normal 3 2 2 4 2 2" xfId="10231"/>
    <cellStyle name="Normal 3 2 2 4 2 2 2" xfId="36891"/>
    <cellStyle name="Normal 3 2 2 4 2 2 3" xfId="43627"/>
    <cellStyle name="Normal 3 2 2 4 2 2 4" xfId="49112"/>
    <cellStyle name="Normal 3 2 2 4 2 3" xfId="14444"/>
    <cellStyle name="Normal 3 2 2 4 2 4" xfId="18994"/>
    <cellStyle name="Normal 3 2 2 4 2 5" xfId="21425"/>
    <cellStyle name="Normal 3 2 2 4 2 6" xfId="22605"/>
    <cellStyle name="Normal 3 2 2 4 2 7" xfId="25081"/>
    <cellStyle name="Normal 3 2 2 4 2 8" xfId="26518"/>
    <cellStyle name="Normal 3 2 2 4 2 9" xfId="27780"/>
    <cellStyle name="Normal 3 2 2 4 20" xfId="45078"/>
    <cellStyle name="Normal 3 2 2 4 21" xfId="49110"/>
    <cellStyle name="Normal 3 2 2 4 22" xfId="53960"/>
    <cellStyle name="Normal 3 2 2 4 23" xfId="55019"/>
    <cellStyle name="Normal 3 2 2 4 24" xfId="56575"/>
    <cellStyle name="Normal 3 2 2 4 3" xfId="3067"/>
    <cellStyle name="Normal 3 2 2 4 3 10" xfId="49113"/>
    <cellStyle name="Normal 3 2 2 4 3 11" xfId="55283"/>
    <cellStyle name="Normal 3 2 2 4 3 2" xfId="9324"/>
    <cellStyle name="Normal 3 2 2 4 3 2 2" xfId="36819"/>
    <cellStyle name="Normal 3 2 2 4 3 2 3" xfId="43555"/>
    <cellStyle name="Normal 3 2 2 4 3 2 4" xfId="49114"/>
    <cellStyle name="Normal 3 2 2 4 3 3" xfId="18627"/>
    <cellStyle name="Normal 3 2 2 4 3 4" xfId="21163"/>
    <cellStyle name="Normal 3 2 2 4 3 5" xfId="22533"/>
    <cellStyle name="Normal 3 2 2 4 3 6" xfId="27545"/>
    <cellStyle name="Normal 3 2 2 4 3 7" xfId="27942"/>
    <cellStyle name="Normal 3 2 2 4 3 8" xfId="32614"/>
    <cellStyle name="Normal 3 2 2 4 3 9" xfId="39355"/>
    <cellStyle name="Normal 3 2 2 4 4" xfId="6121"/>
    <cellStyle name="Normal 3 2 2 4 4 2" xfId="12348"/>
    <cellStyle name="Normal 3 2 2 4 4 2 2" xfId="37053"/>
    <cellStyle name="Normal 3 2 2 4 4 2 3" xfId="43789"/>
    <cellStyle name="Normal 3 2 2 4 4 2 4" xfId="49116"/>
    <cellStyle name="Normal 3 2 2 4 4 3" xfId="19850"/>
    <cellStyle name="Normal 3 2 2 4 4 4" xfId="22031"/>
    <cellStyle name="Normal 3 2 2 4 4 5" xfId="22767"/>
    <cellStyle name="Normal 3 2 2 4 4 6" xfId="35643"/>
    <cellStyle name="Normal 3 2 2 4 4 7" xfId="42379"/>
    <cellStyle name="Normal 3 2 2 4 4 8" xfId="49115"/>
    <cellStyle name="Normal 3 2 2 4 5" xfId="8042"/>
    <cellStyle name="Normal 3 2 2 4 5 2" xfId="36657"/>
    <cellStyle name="Normal 3 2 2 4 5 3" xfId="43393"/>
    <cellStyle name="Normal 3 2 2 4 5 4" xfId="49117"/>
    <cellStyle name="Normal 3 2 2 4 6" xfId="13375"/>
    <cellStyle name="Normal 3 2 2 4 7" xfId="13537"/>
    <cellStyle name="Normal 3 2 2 4 8" xfId="16306"/>
    <cellStyle name="Normal 3 2 2 4 9" xfId="18062"/>
    <cellStyle name="Normal 3 2 2 5" xfId="1798"/>
    <cellStyle name="Normal 3 2 2 5 10" xfId="22389"/>
    <cellStyle name="Normal 3 2 2 5 11" xfId="24078"/>
    <cellStyle name="Normal 3 2 2 5 12" xfId="25177"/>
    <cellStyle name="Normal 3 2 2 5 13" xfId="26536"/>
    <cellStyle name="Normal 3 2 2 5 14" xfId="27798"/>
    <cellStyle name="Normal 3 2 2 5 15" xfId="28122"/>
    <cellStyle name="Normal 3 2 2 5 16" xfId="29409"/>
    <cellStyle name="Normal 3 2 2 5 17" xfId="31350"/>
    <cellStyle name="Normal 3 2 2 5 18" xfId="38091"/>
    <cellStyle name="Normal 3 2 2 5 19" xfId="45096"/>
    <cellStyle name="Normal 3 2 2 5 2" xfId="4010"/>
    <cellStyle name="Normal 3 2 2 5 2 10" xfId="49119"/>
    <cellStyle name="Normal 3 2 2 5 2 11" xfId="55301"/>
    <cellStyle name="Normal 3 2 2 5 2 2" xfId="10249"/>
    <cellStyle name="Normal 3 2 2 5 2 2 2" xfId="36909"/>
    <cellStyle name="Normal 3 2 2 5 2 2 3" xfId="43645"/>
    <cellStyle name="Normal 3 2 2 5 2 2 4" xfId="49120"/>
    <cellStyle name="Normal 3 2 2 5 2 3" xfId="19012"/>
    <cellStyle name="Normal 3 2 2 5 2 4" xfId="21443"/>
    <cellStyle name="Normal 3 2 2 5 2 5" xfId="22623"/>
    <cellStyle name="Normal 3 2 2 5 2 6" xfId="27563"/>
    <cellStyle name="Normal 3 2 2 5 2 7" xfId="27960"/>
    <cellStyle name="Normal 3 2 2 5 2 8" xfId="33539"/>
    <cellStyle name="Normal 3 2 2 5 2 9" xfId="40280"/>
    <cellStyle name="Normal 3 2 2 5 20" xfId="49118"/>
    <cellStyle name="Normal 3 2 2 5 21" xfId="53978"/>
    <cellStyle name="Normal 3 2 2 5 22" xfId="55139"/>
    <cellStyle name="Normal 3 2 2 5 23" xfId="56593"/>
    <cellStyle name="Normal 3 2 2 5 3" xfId="6139"/>
    <cellStyle name="Normal 3 2 2 5 3 2" xfId="12366"/>
    <cellStyle name="Normal 3 2 2 5 3 2 2" xfId="37071"/>
    <cellStyle name="Normal 3 2 2 5 3 2 3" xfId="43807"/>
    <cellStyle name="Normal 3 2 2 5 3 2 4" xfId="49122"/>
    <cellStyle name="Normal 3 2 2 5 3 3" xfId="19868"/>
    <cellStyle name="Normal 3 2 2 5 3 4" xfId="22049"/>
    <cellStyle name="Normal 3 2 2 5 3 5" xfId="22785"/>
    <cellStyle name="Normal 3 2 2 5 3 6" xfId="35661"/>
    <cellStyle name="Normal 3 2 2 5 3 7" xfId="42397"/>
    <cellStyle name="Normal 3 2 2 5 3 8" xfId="49121"/>
    <cellStyle name="Normal 3 2 2 5 4" xfId="8060"/>
    <cellStyle name="Normal 3 2 2 5 4 2" xfId="36675"/>
    <cellStyle name="Normal 3 2 2 5 4 3" xfId="43411"/>
    <cellStyle name="Normal 3 2 2 5 4 4" xfId="49123"/>
    <cellStyle name="Normal 3 2 2 5 5" xfId="13393"/>
    <cellStyle name="Normal 3 2 2 5 6" xfId="14462"/>
    <cellStyle name="Normal 3 2 2 5 7" xfId="16324"/>
    <cellStyle name="Normal 3 2 2 5 8" xfId="18080"/>
    <cellStyle name="Normal 3 2 2 5 9" xfId="20765"/>
    <cellStyle name="Normal 3 2 2 6" xfId="1835"/>
    <cellStyle name="Normal 3 2 2 6 10" xfId="22407"/>
    <cellStyle name="Normal 3 2 2 6 11" xfId="24115"/>
    <cellStyle name="Normal 3 2 2 6 12" xfId="25195"/>
    <cellStyle name="Normal 3 2 2 6 13" xfId="26573"/>
    <cellStyle name="Normal 3 2 2 6 14" xfId="27816"/>
    <cellStyle name="Normal 3 2 2 6 15" xfId="28140"/>
    <cellStyle name="Normal 3 2 2 6 16" xfId="29446"/>
    <cellStyle name="Normal 3 2 2 6 17" xfId="31387"/>
    <cellStyle name="Normal 3 2 2 6 18" xfId="38128"/>
    <cellStyle name="Normal 3 2 2 6 19" xfId="45133"/>
    <cellStyle name="Normal 3 2 2 6 2" xfId="4047"/>
    <cellStyle name="Normal 3 2 2 6 2 10" xfId="49125"/>
    <cellStyle name="Normal 3 2 2 6 2 11" xfId="55319"/>
    <cellStyle name="Normal 3 2 2 6 2 2" xfId="10286"/>
    <cellStyle name="Normal 3 2 2 6 2 2 2" xfId="36927"/>
    <cellStyle name="Normal 3 2 2 6 2 2 3" xfId="43663"/>
    <cellStyle name="Normal 3 2 2 6 2 2 4" xfId="49126"/>
    <cellStyle name="Normal 3 2 2 6 2 3" xfId="19042"/>
    <cellStyle name="Normal 3 2 2 6 2 4" xfId="21466"/>
    <cellStyle name="Normal 3 2 2 6 2 5" xfId="22641"/>
    <cellStyle name="Normal 3 2 2 6 2 6" xfId="27581"/>
    <cellStyle name="Normal 3 2 2 6 2 7" xfId="27978"/>
    <cellStyle name="Normal 3 2 2 6 2 8" xfId="33576"/>
    <cellStyle name="Normal 3 2 2 6 2 9" xfId="40317"/>
    <cellStyle name="Normal 3 2 2 6 20" xfId="49124"/>
    <cellStyle name="Normal 3 2 2 6 21" xfId="54015"/>
    <cellStyle name="Normal 3 2 2 6 22" xfId="55157"/>
    <cellStyle name="Normal 3 2 2 6 23" xfId="56630"/>
    <cellStyle name="Normal 3 2 2 6 3" xfId="6176"/>
    <cellStyle name="Normal 3 2 2 6 3 2" xfId="12403"/>
    <cellStyle name="Normal 3 2 2 6 3 2 2" xfId="37089"/>
    <cellStyle name="Normal 3 2 2 6 3 2 3" xfId="43825"/>
    <cellStyle name="Normal 3 2 2 6 3 2 4" xfId="49128"/>
    <cellStyle name="Normal 3 2 2 6 3 3" xfId="19899"/>
    <cellStyle name="Normal 3 2 2 6 3 4" xfId="22072"/>
    <cellStyle name="Normal 3 2 2 6 3 5" xfId="22803"/>
    <cellStyle name="Normal 3 2 2 6 3 6" xfId="35698"/>
    <cellStyle name="Normal 3 2 2 6 3 7" xfId="42434"/>
    <cellStyle name="Normal 3 2 2 6 3 8" xfId="49127"/>
    <cellStyle name="Normal 3 2 2 6 4" xfId="8097"/>
    <cellStyle name="Normal 3 2 2 6 4 2" xfId="36693"/>
    <cellStyle name="Normal 3 2 2 6 4 3" xfId="43429"/>
    <cellStyle name="Normal 3 2 2 6 4 4" xfId="49129"/>
    <cellStyle name="Normal 3 2 2 6 5" xfId="13411"/>
    <cellStyle name="Normal 3 2 2 6 6" xfId="14480"/>
    <cellStyle name="Normal 3 2 2 6 7" xfId="16361"/>
    <cellStyle name="Normal 3 2 2 6 8" xfId="18110"/>
    <cellStyle name="Normal 3 2 2 6 9" xfId="20788"/>
    <cellStyle name="Normal 3 2 2 7" xfId="2415"/>
    <cellStyle name="Normal 3 2 2 7 10" xfId="22425"/>
    <cellStyle name="Normal 3 2 2 7 11" xfId="24693"/>
    <cellStyle name="Normal 3 2 2 7 12" xfId="25213"/>
    <cellStyle name="Normal 3 2 2 7 13" xfId="27151"/>
    <cellStyle name="Normal 3 2 2 7 14" xfId="27834"/>
    <cellStyle name="Normal 3 2 2 7 15" xfId="28158"/>
    <cellStyle name="Normal 3 2 2 7 16" xfId="30024"/>
    <cellStyle name="Normal 3 2 2 7 17" xfId="31965"/>
    <cellStyle name="Normal 3 2 2 7 18" xfId="38706"/>
    <cellStyle name="Normal 3 2 2 7 19" xfId="45711"/>
    <cellStyle name="Normal 3 2 2 7 2" xfId="4625"/>
    <cellStyle name="Normal 3 2 2 7 2 10" xfId="49131"/>
    <cellStyle name="Normal 3 2 2 7 2 11" xfId="55337"/>
    <cellStyle name="Normal 3 2 2 7 2 2" xfId="10864"/>
    <cellStyle name="Normal 3 2 2 7 2 2 2" xfId="36945"/>
    <cellStyle name="Normal 3 2 2 7 2 2 3" xfId="43681"/>
    <cellStyle name="Normal 3 2 2 7 2 2 4" xfId="49132"/>
    <cellStyle name="Normal 3 2 2 7 2 3" xfId="19241"/>
    <cellStyle name="Normal 3 2 2 7 2 4" xfId="21610"/>
    <cellStyle name="Normal 3 2 2 7 2 5" xfId="22659"/>
    <cellStyle name="Normal 3 2 2 7 2 6" xfId="27599"/>
    <cellStyle name="Normal 3 2 2 7 2 7" xfId="27996"/>
    <cellStyle name="Normal 3 2 2 7 2 8" xfId="34154"/>
    <cellStyle name="Normal 3 2 2 7 2 9" xfId="40895"/>
    <cellStyle name="Normal 3 2 2 7 20" xfId="49130"/>
    <cellStyle name="Normal 3 2 2 7 21" xfId="54593"/>
    <cellStyle name="Normal 3 2 2 7 22" xfId="55175"/>
    <cellStyle name="Normal 3 2 2 7 23" xfId="57208"/>
    <cellStyle name="Normal 3 2 2 7 3" xfId="6754"/>
    <cellStyle name="Normal 3 2 2 7 3 2" xfId="12981"/>
    <cellStyle name="Normal 3 2 2 7 3 2 2" xfId="37107"/>
    <cellStyle name="Normal 3 2 2 7 3 2 3" xfId="43843"/>
    <cellStyle name="Normal 3 2 2 7 3 2 4" xfId="49134"/>
    <cellStyle name="Normal 3 2 2 7 3 3" xfId="20102"/>
    <cellStyle name="Normal 3 2 2 7 3 4" xfId="22216"/>
    <cellStyle name="Normal 3 2 2 7 3 5" xfId="22821"/>
    <cellStyle name="Normal 3 2 2 7 3 6" xfId="36276"/>
    <cellStyle name="Normal 3 2 2 7 3 7" xfId="43012"/>
    <cellStyle name="Normal 3 2 2 7 3 8" xfId="49133"/>
    <cellStyle name="Normal 3 2 2 7 4" xfId="8675"/>
    <cellStyle name="Normal 3 2 2 7 4 2" xfId="36711"/>
    <cellStyle name="Normal 3 2 2 7 4 3" xfId="43447"/>
    <cellStyle name="Normal 3 2 2 7 4 4" xfId="49135"/>
    <cellStyle name="Normal 3 2 2 7 5" xfId="13429"/>
    <cellStyle name="Normal 3 2 2 7 6" xfId="14787"/>
    <cellStyle name="Normal 3 2 2 7 7" xfId="16939"/>
    <cellStyle name="Normal 3 2 2 7 8" xfId="18315"/>
    <cellStyle name="Normal 3 2 2 7 9" xfId="20932"/>
    <cellStyle name="Normal 3 2 2 8" xfId="2434"/>
    <cellStyle name="Normal 3 2 2 8 10" xfId="22443"/>
    <cellStyle name="Normal 3 2 2 8 11" xfId="24712"/>
    <cellStyle name="Normal 3 2 2 8 12" xfId="25231"/>
    <cellStyle name="Normal 3 2 2 8 13" xfId="27170"/>
    <cellStyle name="Normal 3 2 2 8 14" xfId="27852"/>
    <cellStyle name="Normal 3 2 2 8 15" xfId="28176"/>
    <cellStyle name="Normal 3 2 2 8 16" xfId="30043"/>
    <cellStyle name="Normal 3 2 2 8 17" xfId="31984"/>
    <cellStyle name="Normal 3 2 2 8 18" xfId="38725"/>
    <cellStyle name="Normal 3 2 2 8 19" xfId="45730"/>
    <cellStyle name="Normal 3 2 2 8 2" xfId="4644"/>
    <cellStyle name="Normal 3 2 2 8 2 10" xfId="49137"/>
    <cellStyle name="Normal 3 2 2 8 2 11" xfId="55355"/>
    <cellStyle name="Normal 3 2 2 8 2 2" xfId="10883"/>
    <cellStyle name="Normal 3 2 2 8 2 2 2" xfId="36963"/>
    <cellStyle name="Normal 3 2 2 8 2 2 3" xfId="43699"/>
    <cellStyle name="Normal 3 2 2 8 2 2 4" xfId="49138"/>
    <cellStyle name="Normal 3 2 2 8 2 3" xfId="19259"/>
    <cellStyle name="Normal 3 2 2 8 2 4" xfId="21629"/>
    <cellStyle name="Normal 3 2 2 8 2 5" xfId="22677"/>
    <cellStyle name="Normal 3 2 2 8 2 6" xfId="27617"/>
    <cellStyle name="Normal 3 2 2 8 2 7" xfId="28014"/>
    <cellStyle name="Normal 3 2 2 8 2 8" xfId="34173"/>
    <cellStyle name="Normal 3 2 2 8 2 9" xfId="40914"/>
    <cellStyle name="Normal 3 2 2 8 20" xfId="49136"/>
    <cellStyle name="Normal 3 2 2 8 21" xfId="54612"/>
    <cellStyle name="Normal 3 2 2 8 22" xfId="55193"/>
    <cellStyle name="Normal 3 2 2 8 23" xfId="57227"/>
    <cellStyle name="Normal 3 2 2 8 3" xfId="6773"/>
    <cellStyle name="Normal 3 2 2 8 3 2" xfId="13000"/>
    <cellStyle name="Normal 3 2 2 8 3 2 2" xfId="37125"/>
    <cellStyle name="Normal 3 2 2 8 3 2 3" xfId="43861"/>
    <cellStyle name="Normal 3 2 2 8 3 2 4" xfId="49140"/>
    <cellStyle name="Normal 3 2 2 8 3 3" xfId="20120"/>
    <cellStyle name="Normal 3 2 2 8 3 4" xfId="22235"/>
    <cellStyle name="Normal 3 2 2 8 3 5" xfId="22839"/>
    <cellStyle name="Normal 3 2 2 8 3 6" xfId="36295"/>
    <cellStyle name="Normal 3 2 2 8 3 7" xfId="43031"/>
    <cellStyle name="Normal 3 2 2 8 3 8" xfId="49139"/>
    <cellStyle name="Normal 3 2 2 8 4" xfId="8694"/>
    <cellStyle name="Normal 3 2 2 8 4 2" xfId="36729"/>
    <cellStyle name="Normal 3 2 2 8 4 3" xfId="43465"/>
    <cellStyle name="Normal 3 2 2 8 4 4" xfId="49141"/>
    <cellStyle name="Normal 3 2 2 8 5" xfId="13447"/>
    <cellStyle name="Normal 3 2 2 8 6" xfId="14806"/>
    <cellStyle name="Normal 3 2 2 8 7" xfId="16958"/>
    <cellStyle name="Normal 3 2 2 8 8" xfId="18333"/>
    <cellStyle name="Normal 3 2 2 8 9" xfId="20951"/>
    <cellStyle name="Normal 3 2 2 9" xfId="2452"/>
    <cellStyle name="Normal 3 2 2 9 10" xfId="22461"/>
    <cellStyle name="Normal 3 2 2 9 11" xfId="24730"/>
    <cellStyle name="Normal 3 2 2 9 12" xfId="25249"/>
    <cellStyle name="Normal 3 2 2 9 13" xfId="27188"/>
    <cellStyle name="Normal 3 2 2 9 14" xfId="27870"/>
    <cellStyle name="Normal 3 2 2 9 15" xfId="28194"/>
    <cellStyle name="Normal 3 2 2 9 16" xfId="30061"/>
    <cellStyle name="Normal 3 2 2 9 17" xfId="32002"/>
    <cellStyle name="Normal 3 2 2 9 18" xfId="38743"/>
    <cellStyle name="Normal 3 2 2 9 19" xfId="45748"/>
    <cellStyle name="Normal 3 2 2 9 2" xfId="4662"/>
    <cellStyle name="Normal 3 2 2 9 2 10" xfId="49143"/>
    <cellStyle name="Normal 3 2 2 9 2 11" xfId="55373"/>
    <cellStyle name="Normal 3 2 2 9 2 2" xfId="10901"/>
    <cellStyle name="Normal 3 2 2 9 2 2 2" xfId="36981"/>
    <cellStyle name="Normal 3 2 2 9 2 2 3" xfId="43717"/>
    <cellStyle name="Normal 3 2 2 9 2 2 4" xfId="49144"/>
    <cellStyle name="Normal 3 2 2 9 2 3" xfId="19277"/>
    <cellStyle name="Normal 3 2 2 9 2 4" xfId="21647"/>
    <cellStyle name="Normal 3 2 2 9 2 5" xfId="22695"/>
    <cellStyle name="Normal 3 2 2 9 2 6" xfId="27635"/>
    <cellStyle name="Normal 3 2 2 9 2 7" xfId="28032"/>
    <cellStyle name="Normal 3 2 2 9 2 8" xfId="34191"/>
    <cellStyle name="Normal 3 2 2 9 2 9" xfId="40932"/>
    <cellStyle name="Normal 3 2 2 9 20" xfId="49142"/>
    <cellStyle name="Normal 3 2 2 9 21" xfId="54630"/>
    <cellStyle name="Normal 3 2 2 9 22" xfId="55211"/>
    <cellStyle name="Normal 3 2 2 9 23" xfId="57245"/>
    <cellStyle name="Normal 3 2 2 9 3" xfId="6791"/>
    <cellStyle name="Normal 3 2 2 9 3 2" xfId="13018"/>
    <cellStyle name="Normal 3 2 2 9 3 2 2" xfId="37143"/>
    <cellStyle name="Normal 3 2 2 9 3 2 3" xfId="43879"/>
    <cellStyle name="Normal 3 2 2 9 3 2 4" xfId="49146"/>
    <cellStyle name="Normal 3 2 2 9 3 3" xfId="20138"/>
    <cellStyle name="Normal 3 2 2 9 3 4" xfId="22253"/>
    <cellStyle name="Normal 3 2 2 9 3 5" xfId="22857"/>
    <cellStyle name="Normal 3 2 2 9 3 6" xfId="36313"/>
    <cellStyle name="Normal 3 2 2 9 3 7" xfId="43049"/>
    <cellStyle name="Normal 3 2 2 9 3 8" xfId="49145"/>
    <cellStyle name="Normal 3 2 2 9 4" xfId="8712"/>
    <cellStyle name="Normal 3 2 2 9 4 2" xfId="36747"/>
    <cellStyle name="Normal 3 2 2 9 4 3" xfId="43483"/>
    <cellStyle name="Normal 3 2 2 9 4 4" xfId="49147"/>
    <cellStyle name="Normal 3 2 2 9 5" xfId="13465"/>
    <cellStyle name="Normal 3 2 2 9 6" xfId="14824"/>
    <cellStyle name="Normal 3 2 2 9 7" xfId="16976"/>
    <cellStyle name="Normal 3 2 2 9 8" xfId="18351"/>
    <cellStyle name="Normal 3 2 2 9 9" xfId="20969"/>
    <cellStyle name="Normal 3 2 3" xfId="1058"/>
    <cellStyle name="Normal 3 2 3 10" xfId="3378"/>
    <cellStyle name="Normal 3 2 3 10 10" xfId="23464"/>
    <cellStyle name="Normal 3 2 3 10 11" xfId="25124"/>
    <cellStyle name="Normal 3 2 3 10 12" xfId="25922"/>
    <cellStyle name="Normal 3 2 3 10 13" xfId="27745"/>
    <cellStyle name="Normal 3 2 3 10 14" xfId="28069"/>
    <cellStyle name="Normal 3 2 3 10 15" xfId="28795"/>
    <cellStyle name="Normal 3 2 3 10 16" xfId="32925"/>
    <cellStyle name="Normal 3 2 3 10 17" xfId="39666"/>
    <cellStyle name="Normal 3 2 3 10 18" xfId="44482"/>
    <cellStyle name="Normal 3 2 3 10 19" xfId="49149"/>
    <cellStyle name="Normal 3 2 3 10 2" xfId="5525"/>
    <cellStyle name="Normal 3 2 3 10 2 10" xfId="49150"/>
    <cellStyle name="Normal 3 2 3 10 2 11" xfId="55248"/>
    <cellStyle name="Normal 3 2 3 10 2 2" xfId="11752"/>
    <cellStyle name="Normal 3 2 3 10 2 2 2" xfId="37018"/>
    <cellStyle name="Normal 3 2 3 10 2 2 3" xfId="43754"/>
    <cellStyle name="Normal 3 2 3 10 2 2 4" xfId="49151"/>
    <cellStyle name="Normal 3 2 3 10 2 3" xfId="19620"/>
    <cellStyle name="Normal 3 2 3 10 2 4" xfId="21869"/>
    <cellStyle name="Normal 3 2 3 10 2 5" xfId="22732"/>
    <cellStyle name="Normal 3 2 3 10 2 6" xfId="27510"/>
    <cellStyle name="Normal 3 2 3 10 2 7" xfId="27907"/>
    <cellStyle name="Normal 3 2 3 10 2 8" xfId="35047"/>
    <cellStyle name="Normal 3 2 3 10 2 9" xfId="41783"/>
    <cellStyle name="Normal 3 2 3 10 20" xfId="53364"/>
    <cellStyle name="Normal 3 2 3 10 21" xfId="55057"/>
    <cellStyle name="Normal 3 2 3 10 22" xfId="55979"/>
    <cellStyle name="Normal 3 2 3 10 3" xfId="9635"/>
    <cellStyle name="Normal 3 2 3 10 3 2" xfId="36856"/>
    <cellStyle name="Normal 3 2 3 10 3 3" xfId="43592"/>
    <cellStyle name="Normal 3 2 3 10 3 4" xfId="49152"/>
    <cellStyle name="Normal 3 2 3 10 4" xfId="13340"/>
    <cellStyle name="Normal 3 2 3 10 5" xfId="13848"/>
    <cellStyle name="Normal 3 2 3 10 6" xfId="15710"/>
    <cellStyle name="Normal 3 2 3 10 7" xfId="18763"/>
    <cellStyle name="Normal 3 2 3 10 8" xfId="21263"/>
    <cellStyle name="Normal 3 2 3 10 9" xfId="22570"/>
    <cellStyle name="Normal 3 2 3 11" xfId="3086"/>
    <cellStyle name="Normal 3 2 3 11 10" xfId="32633"/>
    <cellStyle name="Normal 3 2 3 11 11" xfId="39374"/>
    <cellStyle name="Normal 3 2 3 11 12" xfId="49153"/>
    <cellStyle name="Normal 3 2 3 11 13" xfId="55038"/>
    <cellStyle name="Normal 3 2 3 11 2" xfId="9343"/>
    <cellStyle name="Normal 3 2 3 11 2 2" xfId="36838"/>
    <cellStyle name="Normal 3 2 3 11 2 3" xfId="43574"/>
    <cellStyle name="Normal 3 2 3 11 2 4" xfId="49154"/>
    <cellStyle name="Normal 3 2 3 11 3" xfId="13556"/>
    <cellStyle name="Normal 3 2 3 11 4" xfId="18646"/>
    <cellStyle name="Normal 3 2 3 11 5" xfId="21182"/>
    <cellStyle name="Normal 3 2 3 11 6" xfId="22552"/>
    <cellStyle name="Normal 3 2 3 11 7" xfId="25052"/>
    <cellStyle name="Normal 3 2 3 11 8" xfId="25630"/>
    <cellStyle name="Normal 3 2 3 11 9" xfId="27727"/>
    <cellStyle name="Normal 3 2 3 12" xfId="3014"/>
    <cellStyle name="Normal 3 2 3 12 10" xfId="49155"/>
    <cellStyle name="Normal 3 2 3 12 11" xfId="55230"/>
    <cellStyle name="Normal 3 2 3 12 2" xfId="9271"/>
    <cellStyle name="Normal 3 2 3 12 2 2" xfId="36766"/>
    <cellStyle name="Normal 3 2 3 12 2 3" xfId="43502"/>
    <cellStyle name="Normal 3 2 3 12 2 4" xfId="49156"/>
    <cellStyle name="Normal 3 2 3 12 3" xfId="18574"/>
    <cellStyle name="Normal 3 2 3 12 4" xfId="21110"/>
    <cellStyle name="Normal 3 2 3 12 5" xfId="22480"/>
    <cellStyle name="Normal 3 2 3 12 6" xfId="27492"/>
    <cellStyle name="Normal 3 2 3 12 7" xfId="27889"/>
    <cellStyle name="Normal 3 2 3 12 8" xfId="32561"/>
    <cellStyle name="Normal 3 2 3 12 9" xfId="39302"/>
    <cellStyle name="Normal 3 2 3 13" xfId="4950"/>
    <cellStyle name="Normal 3 2 3 13 2" xfId="11189"/>
    <cellStyle name="Normal 3 2 3 13 2 2" xfId="37000"/>
    <cellStyle name="Normal 3 2 3 13 2 3" xfId="43736"/>
    <cellStyle name="Normal 3 2 3 13 2 4" xfId="49158"/>
    <cellStyle name="Normal 3 2 3 13 3" xfId="19409"/>
    <cellStyle name="Normal 3 2 3 13 4" xfId="21727"/>
    <cellStyle name="Normal 3 2 3 13 5" xfId="22714"/>
    <cellStyle name="Normal 3 2 3 13 6" xfId="34479"/>
    <cellStyle name="Normal 3 2 3 13 7" xfId="41220"/>
    <cellStyle name="Normal 3 2 3 13 8" xfId="49157"/>
    <cellStyle name="Normal 3 2 3 14" xfId="7446"/>
    <cellStyle name="Normal 3 2 3 14 2" xfId="36622"/>
    <cellStyle name="Normal 3 2 3 14 3" xfId="43358"/>
    <cellStyle name="Normal 3 2 3 14 4" xfId="49159"/>
    <cellStyle name="Normal 3 2 3 15" xfId="13322"/>
    <cellStyle name="Normal 3 2 3 16" xfId="13484"/>
    <cellStyle name="Normal 3 2 3 17" xfId="15147"/>
    <cellStyle name="Normal 3 2 3 18" xfId="17785"/>
    <cellStyle name="Normal 3 2 3 19" xfId="20646"/>
    <cellStyle name="Normal 3 2 3 2" xfId="1423"/>
    <cellStyle name="Normal 3 2 3 2 10" xfId="20664"/>
    <cellStyle name="Normal 3 2 3 2 11" xfId="22354"/>
    <cellStyle name="Normal 3 2 3 2 12" xfId="23753"/>
    <cellStyle name="Normal 3 2 3 2 13" xfId="25142"/>
    <cellStyle name="Normal 3 2 3 2 14" xfId="25576"/>
    <cellStyle name="Normal 3 2 3 2 15" xfId="27673"/>
    <cellStyle name="Normal 3 2 3 2 16" xfId="28087"/>
    <cellStyle name="Normal 3 2 3 2 17" xfId="29084"/>
    <cellStyle name="Normal 3 2 3 2 18" xfId="30999"/>
    <cellStyle name="Normal 3 2 3 2 19" xfId="37766"/>
    <cellStyle name="Normal 3 2 3 2 2" xfId="3667"/>
    <cellStyle name="Normal 3 2 3 2 2 10" xfId="33214"/>
    <cellStyle name="Normal 3 2 3 2 2 11" xfId="39955"/>
    <cellStyle name="Normal 3 2 3 2 2 12" xfId="49161"/>
    <cellStyle name="Normal 3 2 3 2 2 13" xfId="55078"/>
    <cellStyle name="Normal 3 2 3 2 2 2" xfId="9924"/>
    <cellStyle name="Normal 3 2 3 2 2 2 2" xfId="36874"/>
    <cellStyle name="Normal 3 2 3 2 2 2 3" xfId="43610"/>
    <cellStyle name="Normal 3 2 3 2 2 2 4" xfId="49162"/>
    <cellStyle name="Normal 3 2 3 2 2 3" xfId="14137"/>
    <cellStyle name="Normal 3 2 3 2 2 4" xfId="18874"/>
    <cellStyle name="Normal 3 2 3 2 2 5" xfId="21342"/>
    <cellStyle name="Normal 3 2 3 2 2 6" xfId="22588"/>
    <cellStyle name="Normal 3 2 3 2 2 7" xfId="25069"/>
    <cellStyle name="Normal 3 2 3 2 2 8" xfId="26211"/>
    <cellStyle name="Normal 3 2 3 2 2 9" xfId="27763"/>
    <cellStyle name="Normal 3 2 3 2 20" xfId="44771"/>
    <cellStyle name="Normal 3 2 3 2 21" xfId="49160"/>
    <cellStyle name="Normal 3 2 3 2 22" xfId="53653"/>
    <cellStyle name="Normal 3 2 3 2 23" xfId="54984"/>
    <cellStyle name="Normal 3 2 3 2 24" xfId="56268"/>
    <cellStyle name="Normal 3 2 3 2 3" xfId="3032"/>
    <cellStyle name="Normal 3 2 3 2 3 10" xfId="49163"/>
    <cellStyle name="Normal 3 2 3 2 3 11" xfId="55266"/>
    <cellStyle name="Normal 3 2 3 2 3 2" xfId="9289"/>
    <cellStyle name="Normal 3 2 3 2 3 2 2" xfId="36784"/>
    <cellStyle name="Normal 3 2 3 2 3 2 3" xfId="43520"/>
    <cellStyle name="Normal 3 2 3 2 3 2 4" xfId="49164"/>
    <cellStyle name="Normal 3 2 3 2 3 3" xfId="18592"/>
    <cellStyle name="Normal 3 2 3 2 3 4" xfId="21128"/>
    <cellStyle name="Normal 3 2 3 2 3 5" xfId="22498"/>
    <cellStyle name="Normal 3 2 3 2 3 6" xfId="27528"/>
    <cellStyle name="Normal 3 2 3 2 3 7" xfId="27925"/>
    <cellStyle name="Normal 3 2 3 2 3 8" xfId="32579"/>
    <cellStyle name="Normal 3 2 3 2 3 9" xfId="39320"/>
    <cellStyle name="Normal 3 2 3 2 4" xfId="5814"/>
    <cellStyle name="Normal 3 2 3 2 4 2" xfId="12041"/>
    <cellStyle name="Normal 3 2 3 2 4 2 2" xfId="37036"/>
    <cellStyle name="Normal 3 2 3 2 4 2 3" xfId="43772"/>
    <cellStyle name="Normal 3 2 3 2 4 2 4" xfId="49166"/>
    <cellStyle name="Normal 3 2 3 2 4 3" xfId="19734"/>
    <cellStyle name="Normal 3 2 3 2 4 4" xfId="21948"/>
    <cellStyle name="Normal 3 2 3 2 4 5" xfId="22750"/>
    <cellStyle name="Normal 3 2 3 2 4 6" xfId="35336"/>
    <cellStyle name="Normal 3 2 3 2 4 7" xfId="42072"/>
    <cellStyle name="Normal 3 2 3 2 4 8" xfId="49165"/>
    <cellStyle name="Normal 3 2 3 2 5" xfId="7735"/>
    <cellStyle name="Normal 3 2 3 2 5 2" xfId="36640"/>
    <cellStyle name="Normal 3 2 3 2 5 3" xfId="43376"/>
    <cellStyle name="Normal 3 2 3 2 5 4" xfId="49167"/>
    <cellStyle name="Normal 3 2 3 2 6" xfId="13358"/>
    <cellStyle name="Normal 3 2 3 2 7" xfId="13502"/>
    <cellStyle name="Normal 3 2 3 2 8" xfId="15999"/>
    <cellStyle name="Normal 3 2 3 2 9" xfId="17924"/>
    <cellStyle name="Normal 3 2 3 20" xfId="22336"/>
    <cellStyle name="Normal 3 2 3 21" xfId="23172"/>
    <cellStyle name="Normal 3 2 3 22" xfId="25106"/>
    <cellStyle name="Normal 3 2 3 23" xfId="25558"/>
    <cellStyle name="Normal 3 2 3 24" xfId="27655"/>
    <cellStyle name="Normal 3 2 3 25" xfId="28051"/>
    <cellStyle name="Normal 3 2 3 26" xfId="28232"/>
    <cellStyle name="Normal 3 2 3 27" xfId="30707"/>
    <cellStyle name="Normal 3 2 3 28" xfId="37477"/>
    <cellStyle name="Normal 3 2 3 29" xfId="43919"/>
    <cellStyle name="Normal 3 2 3 3" xfId="1446"/>
    <cellStyle name="Normal 3 2 3 3 2" xfId="3684"/>
    <cellStyle name="Normal 3 2 3 3 3" xfId="3050"/>
    <cellStyle name="Normal 3 2 3 3 3 2" xfId="9307"/>
    <cellStyle name="Normal 3 2 3 3 3 2 2" xfId="36802"/>
    <cellStyle name="Normal 3 2 3 3 3 2 3" xfId="43538"/>
    <cellStyle name="Normal 3 2 3 3 3 2 4" xfId="49169"/>
    <cellStyle name="Normal 3 2 3 3 3 3" xfId="18610"/>
    <cellStyle name="Normal 3 2 3 3 3 4" xfId="21146"/>
    <cellStyle name="Normal 3 2 3 3 3 5" xfId="22516"/>
    <cellStyle name="Normal 3 2 3 3 3 6" xfId="32597"/>
    <cellStyle name="Normal 3 2 3 3 3 7" xfId="39338"/>
    <cellStyle name="Normal 3 2 3 3 3 8" xfId="49168"/>
    <cellStyle name="Normal 3 2 3 3 4" xfId="13520"/>
    <cellStyle name="Normal 3 2 3 3 5" xfId="25039"/>
    <cellStyle name="Normal 3 2 3 3 6" xfId="25594"/>
    <cellStyle name="Normal 3 2 3 3 7" xfId="27691"/>
    <cellStyle name="Normal 3 2 3 3 8" xfId="55002"/>
    <cellStyle name="Normal 3 2 3 30" xfId="49148"/>
    <cellStyle name="Normal 3 2 3 31" xfId="52801"/>
    <cellStyle name="Normal 3 2 3 32" xfId="54966"/>
    <cellStyle name="Normal 3 2 3 33" xfId="55411"/>
    <cellStyle name="Normal 3 2 3 4" xfId="1779"/>
    <cellStyle name="Normal 3 2 3 4 10" xfId="20748"/>
    <cellStyle name="Normal 3 2 3 4 11" xfId="22372"/>
    <cellStyle name="Normal 3 2 3 4 12" xfId="24061"/>
    <cellStyle name="Normal 3 2 3 4 13" xfId="25160"/>
    <cellStyle name="Normal 3 2 3 4 14" xfId="25612"/>
    <cellStyle name="Normal 3 2 3 4 15" xfId="27709"/>
    <cellStyle name="Normal 3 2 3 4 16" xfId="28105"/>
    <cellStyle name="Normal 3 2 3 4 17" xfId="29392"/>
    <cellStyle name="Normal 3 2 3 4 18" xfId="31333"/>
    <cellStyle name="Normal 3 2 3 4 19" xfId="38074"/>
    <cellStyle name="Normal 3 2 3 4 2" xfId="3993"/>
    <cellStyle name="Normal 3 2 3 4 2 10" xfId="33522"/>
    <cellStyle name="Normal 3 2 3 4 2 11" xfId="40263"/>
    <cellStyle name="Normal 3 2 3 4 2 12" xfId="49171"/>
    <cellStyle name="Normal 3 2 3 4 2 13" xfId="55122"/>
    <cellStyle name="Normal 3 2 3 4 2 2" xfId="10232"/>
    <cellStyle name="Normal 3 2 3 4 2 2 2" xfId="36892"/>
    <cellStyle name="Normal 3 2 3 4 2 2 3" xfId="43628"/>
    <cellStyle name="Normal 3 2 3 4 2 2 4" xfId="49172"/>
    <cellStyle name="Normal 3 2 3 4 2 3" xfId="14445"/>
    <cellStyle name="Normal 3 2 3 4 2 4" xfId="18995"/>
    <cellStyle name="Normal 3 2 3 4 2 5" xfId="21426"/>
    <cellStyle name="Normal 3 2 3 4 2 6" xfId="22606"/>
    <cellStyle name="Normal 3 2 3 4 2 7" xfId="25082"/>
    <cellStyle name="Normal 3 2 3 4 2 8" xfId="26519"/>
    <cellStyle name="Normal 3 2 3 4 2 9" xfId="27781"/>
    <cellStyle name="Normal 3 2 3 4 20" xfId="45079"/>
    <cellStyle name="Normal 3 2 3 4 21" xfId="49170"/>
    <cellStyle name="Normal 3 2 3 4 22" xfId="53961"/>
    <cellStyle name="Normal 3 2 3 4 23" xfId="55020"/>
    <cellStyle name="Normal 3 2 3 4 24" xfId="56576"/>
    <cellStyle name="Normal 3 2 3 4 3" xfId="3068"/>
    <cellStyle name="Normal 3 2 3 4 3 10" xfId="49173"/>
    <cellStyle name="Normal 3 2 3 4 3 11" xfId="55284"/>
    <cellStyle name="Normal 3 2 3 4 3 2" xfId="9325"/>
    <cellStyle name="Normal 3 2 3 4 3 2 2" xfId="36820"/>
    <cellStyle name="Normal 3 2 3 4 3 2 3" xfId="43556"/>
    <cellStyle name="Normal 3 2 3 4 3 2 4" xfId="49174"/>
    <cellStyle name="Normal 3 2 3 4 3 3" xfId="18628"/>
    <cellStyle name="Normal 3 2 3 4 3 4" xfId="21164"/>
    <cellStyle name="Normal 3 2 3 4 3 5" xfId="22534"/>
    <cellStyle name="Normal 3 2 3 4 3 6" xfId="27546"/>
    <cellStyle name="Normal 3 2 3 4 3 7" xfId="27943"/>
    <cellStyle name="Normal 3 2 3 4 3 8" xfId="32615"/>
    <cellStyle name="Normal 3 2 3 4 3 9" xfId="39356"/>
    <cellStyle name="Normal 3 2 3 4 4" xfId="6122"/>
    <cellStyle name="Normal 3 2 3 4 4 2" xfId="12349"/>
    <cellStyle name="Normal 3 2 3 4 4 2 2" xfId="37054"/>
    <cellStyle name="Normal 3 2 3 4 4 2 3" xfId="43790"/>
    <cellStyle name="Normal 3 2 3 4 4 2 4" xfId="49176"/>
    <cellStyle name="Normal 3 2 3 4 4 3" xfId="19851"/>
    <cellStyle name="Normal 3 2 3 4 4 4" xfId="22032"/>
    <cellStyle name="Normal 3 2 3 4 4 5" xfId="22768"/>
    <cellStyle name="Normal 3 2 3 4 4 6" xfId="35644"/>
    <cellStyle name="Normal 3 2 3 4 4 7" xfId="42380"/>
    <cellStyle name="Normal 3 2 3 4 4 8" xfId="49175"/>
    <cellStyle name="Normal 3 2 3 4 5" xfId="8043"/>
    <cellStyle name="Normal 3 2 3 4 5 2" xfId="36658"/>
    <cellStyle name="Normal 3 2 3 4 5 3" xfId="43394"/>
    <cellStyle name="Normal 3 2 3 4 5 4" xfId="49177"/>
    <cellStyle name="Normal 3 2 3 4 6" xfId="13376"/>
    <cellStyle name="Normal 3 2 3 4 7" xfId="13538"/>
    <cellStyle name="Normal 3 2 3 4 8" xfId="16307"/>
    <cellStyle name="Normal 3 2 3 4 9" xfId="18063"/>
    <cellStyle name="Normal 3 2 3 5" xfId="1799"/>
    <cellStyle name="Normal 3 2 3 5 10" xfId="22390"/>
    <cellStyle name="Normal 3 2 3 5 11" xfId="24079"/>
    <cellStyle name="Normal 3 2 3 5 12" xfId="25178"/>
    <cellStyle name="Normal 3 2 3 5 13" xfId="26537"/>
    <cellStyle name="Normal 3 2 3 5 14" xfId="27799"/>
    <cellStyle name="Normal 3 2 3 5 15" xfId="28123"/>
    <cellStyle name="Normal 3 2 3 5 16" xfId="29410"/>
    <cellStyle name="Normal 3 2 3 5 17" xfId="31351"/>
    <cellStyle name="Normal 3 2 3 5 18" xfId="38092"/>
    <cellStyle name="Normal 3 2 3 5 19" xfId="45097"/>
    <cellStyle name="Normal 3 2 3 5 2" xfId="4011"/>
    <cellStyle name="Normal 3 2 3 5 2 10" xfId="49179"/>
    <cellStyle name="Normal 3 2 3 5 2 11" xfId="55302"/>
    <cellStyle name="Normal 3 2 3 5 2 2" xfId="10250"/>
    <cellStyle name="Normal 3 2 3 5 2 2 2" xfId="36910"/>
    <cellStyle name="Normal 3 2 3 5 2 2 3" xfId="43646"/>
    <cellStyle name="Normal 3 2 3 5 2 2 4" xfId="49180"/>
    <cellStyle name="Normal 3 2 3 5 2 3" xfId="19013"/>
    <cellStyle name="Normal 3 2 3 5 2 4" xfId="21444"/>
    <cellStyle name="Normal 3 2 3 5 2 5" xfId="22624"/>
    <cellStyle name="Normal 3 2 3 5 2 6" xfId="27564"/>
    <cellStyle name="Normal 3 2 3 5 2 7" xfId="27961"/>
    <cellStyle name="Normal 3 2 3 5 2 8" xfId="33540"/>
    <cellStyle name="Normal 3 2 3 5 2 9" xfId="40281"/>
    <cellStyle name="Normal 3 2 3 5 20" xfId="49178"/>
    <cellStyle name="Normal 3 2 3 5 21" xfId="53979"/>
    <cellStyle name="Normal 3 2 3 5 22" xfId="55140"/>
    <cellStyle name="Normal 3 2 3 5 23" xfId="56594"/>
    <cellStyle name="Normal 3 2 3 5 3" xfId="6140"/>
    <cellStyle name="Normal 3 2 3 5 3 2" xfId="12367"/>
    <cellStyle name="Normal 3 2 3 5 3 2 2" xfId="37072"/>
    <cellStyle name="Normal 3 2 3 5 3 2 3" xfId="43808"/>
    <cellStyle name="Normal 3 2 3 5 3 2 4" xfId="49182"/>
    <cellStyle name="Normal 3 2 3 5 3 3" xfId="19869"/>
    <cellStyle name="Normal 3 2 3 5 3 4" xfId="22050"/>
    <cellStyle name="Normal 3 2 3 5 3 5" xfId="22786"/>
    <cellStyle name="Normal 3 2 3 5 3 6" xfId="35662"/>
    <cellStyle name="Normal 3 2 3 5 3 7" xfId="42398"/>
    <cellStyle name="Normal 3 2 3 5 3 8" xfId="49181"/>
    <cellStyle name="Normal 3 2 3 5 4" xfId="8061"/>
    <cellStyle name="Normal 3 2 3 5 4 2" xfId="36676"/>
    <cellStyle name="Normal 3 2 3 5 4 3" xfId="43412"/>
    <cellStyle name="Normal 3 2 3 5 4 4" xfId="49183"/>
    <cellStyle name="Normal 3 2 3 5 5" xfId="13394"/>
    <cellStyle name="Normal 3 2 3 5 6" xfId="14463"/>
    <cellStyle name="Normal 3 2 3 5 7" xfId="16325"/>
    <cellStyle name="Normal 3 2 3 5 8" xfId="18081"/>
    <cellStyle name="Normal 3 2 3 5 9" xfId="20766"/>
    <cellStyle name="Normal 3 2 3 6" xfId="1836"/>
    <cellStyle name="Normal 3 2 3 6 10" xfId="22408"/>
    <cellStyle name="Normal 3 2 3 6 11" xfId="24116"/>
    <cellStyle name="Normal 3 2 3 6 12" xfId="25196"/>
    <cellStyle name="Normal 3 2 3 6 13" xfId="26574"/>
    <cellStyle name="Normal 3 2 3 6 14" xfId="27817"/>
    <cellStyle name="Normal 3 2 3 6 15" xfId="28141"/>
    <cellStyle name="Normal 3 2 3 6 16" xfId="29447"/>
    <cellStyle name="Normal 3 2 3 6 17" xfId="31388"/>
    <cellStyle name="Normal 3 2 3 6 18" xfId="38129"/>
    <cellStyle name="Normal 3 2 3 6 19" xfId="45134"/>
    <cellStyle name="Normal 3 2 3 6 2" xfId="4048"/>
    <cellStyle name="Normal 3 2 3 6 2 10" xfId="49185"/>
    <cellStyle name="Normal 3 2 3 6 2 11" xfId="55320"/>
    <cellStyle name="Normal 3 2 3 6 2 2" xfId="10287"/>
    <cellStyle name="Normal 3 2 3 6 2 2 2" xfId="36928"/>
    <cellStyle name="Normal 3 2 3 6 2 2 3" xfId="43664"/>
    <cellStyle name="Normal 3 2 3 6 2 2 4" xfId="49186"/>
    <cellStyle name="Normal 3 2 3 6 2 3" xfId="19043"/>
    <cellStyle name="Normal 3 2 3 6 2 4" xfId="21467"/>
    <cellStyle name="Normal 3 2 3 6 2 5" xfId="22642"/>
    <cellStyle name="Normal 3 2 3 6 2 6" xfId="27582"/>
    <cellStyle name="Normal 3 2 3 6 2 7" xfId="27979"/>
    <cellStyle name="Normal 3 2 3 6 2 8" xfId="33577"/>
    <cellStyle name="Normal 3 2 3 6 2 9" xfId="40318"/>
    <cellStyle name="Normal 3 2 3 6 20" xfId="49184"/>
    <cellStyle name="Normal 3 2 3 6 21" xfId="54016"/>
    <cellStyle name="Normal 3 2 3 6 22" xfId="55158"/>
    <cellStyle name="Normal 3 2 3 6 23" xfId="56631"/>
    <cellStyle name="Normal 3 2 3 6 3" xfId="6177"/>
    <cellStyle name="Normal 3 2 3 6 3 2" xfId="12404"/>
    <cellStyle name="Normal 3 2 3 6 3 2 2" xfId="37090"/>
    <cellStyle name="Normal 3 2 3 6 3 2 3" xfId="43826"/>
    <cellStyle name="Normal 3 2 3 6 3 2 4" xfId="49188"/>
    <cellStyle name="Normal 3 2 3 6 3 3" xfId="19900"/>
    <cellStyle name="Normal 3 2 3 6 3 4" xfId="22073"/>
    <cellStyle name="Normal 3 2 3 6 3 5" xfId="22804"/>
    <cellStyle name="Normal 3 2 3 6 3 6" xfId="35699"/>
    <cellStyle name="Normal 3 2 3 6 3 7" xfId="42435"/>
    <cellStyle name="Normal 3 2 3 6 3 8" xfId="49187"/>
    <cellStyle name="Normal 3 2 3 6 4" xfId="8098"/>
    <cellStyle name="Normal 3 2 3 6 4 2" xfId="36694"/>
    <cellStyle name="Normal 3 2 3 6 4 3" xfId="43430"/>
    <cellStyle name="Normal 3 2 3 6 4 4" xfId="49189"/>
    <cellStyle name="Normal 3 2 3 6 5" xfId="13412"/>
    <cellStyle name="Normal 3 2 3 6 6" xfId="14481"/>
    <cellStyle name="Normal 3 2 3 6 7" xfId="16362"/>
    <cellStyle name="Normal 3 2 3 6 8" xfId="18111"/>
    <cellStyle name="Normal 3 2 3 6 9" xfId="20789"/>
    <cellStyle name="Normal 3 2 3 7" xfId="2416"/>
    <cellStyle name="Normal 3 2 3 7 10" xfId="22426"/>
    <cellStyle name="Normal 3 2 3 7 11" xfId="24694"/>
    <cellStyle name="Normal 3 2 3 7 12" xfId="25214"/>
    <cellStyle name="Normal 3 2 3 7 13" xfId="27152"/>
    <cellStyle name="Normal 3 2 3 7 14" xfId="27835"/>
    <cellStyle name="Normal 3 2 3 7 15" xfId="28159"/>
    <cellStyle name="Normal 3 2 3 7 16" xfId="30025"/>
    <cellStyle name="Normal 3 2 3 7 17" xfId="31966"/>
    <cellStyle name="Normal 3 2 3 7 18" xfId="38707"/>
    <cellStyle name="Normal 3 2 3 7 19" xfId="45712"/>
    <cellStyle name="Normal 3 2 3 7 2" xfId="4626"/>
    <cellStyle name="Normal 3 2 3 7 2 10" xfId="49191"/>
    <cellStyle name="Normal 3 2 3 7 2 11" xfId="55338"/>
    <cellStyle name="Normal 3 2 3 7 2 2" xfId="10865"/>
    <cellStyle name="Normal 3 2 3 7 2 2 2" xfId="36946"/>
    <cellStyle name="Normal 3 2 3 7 2 2 3" xfId="43682"/>
    <cellStyle name="Normal 3 2 3 7 2 2 4" xfId="49192"/>
    <cellStyle name="Normal 3 2 3 7 2 3" xfId="19242"/>
    <cellStyle name="Normal 3 2 3 7 2 4" xfId="21611"/>
    <cellStyle name="Normal 3 2 3 7 2 5" xfId="22660"/>
    <cellStyle name="Normal 3 2 3 7 2 6" xfId="27600"/>
    <cellStyle name="Normal 3 2 3 7 2 7" xfId="27997"/>
    <cellStyle name="Normal 3 2 3 7 2 8" xfId="34155"/>
    <cellStyle name="Normal 3 2 3 7 2 9" xfId="40896"/>
    <cellStyle name="Normal 3 2 3 7 20" xfId="49190"/>
    <cellStyle name="Normal 3 2 3 7 21" xfId="54594"/>
    <cellStyle name="Normal 3 2 3 7 22" xfId="55176"/>
    <cellStyle name="Normal 3 2 3 7 23" xfId="57209"/>
    <cellStyle name="Normal 3 2 3 7 3" xfId="6755"/>
    <cellStyle name="Normal 3 2 3 7 3 2" xfId="12982"/>
    <cellStyle name="Normal 3 2 3 7 3 2 2" xfId="37108"/>
    <cellStyle name="Normal 3 2 3 7 3 2 3" xfId="43844"/>
    <cellStyle name="Normal 3 2 3 7 3 2 4" xfId="49194"/>
    <cellStyle name="Normal 3 2 3 7 3 3" xfId="20103"/>
    <cellStyle name="Normal 3 2 3 7 3 4" xfId="22217"/>
    <cellStyle name="Normal 3 2 3 7 3 5" xfId="22822"/>
    <cellStyle name="Normal 3 2 3 7 3 6" xfId="36277"/>
    <cellStyle name="Normal 3 2 3 7 3 7" xfId="43013"/>
    <cellStyle name="Normal 3 2 3 7 3 8" xfId="49193"/>
    <cellStyle name="Normal 3 2 3 7 4" xfId="8676"/>
    <cellStyle name="Normal 3 2 3 7 4 2" xfId="36712"/>
    <cellStyle name="Normal 3 2 3 7 4 3" xfId="43448"/>
    <cellStyle name="Normal 3 2 3 7 4 4" xfId="49195"/>
    <cellStyle name="Normal 3 2 3 7 5" xfId="13430"/>
    <cellStyle name="Normal 3 2 3 7 6" xfId="14788"/>
    <cellStyle name="Normal 3 2 3 7 7" xfId="16940"/>
    <cellStyle name="Normal 3 2 3 7 8" xfId="18316"/>
    <cellStyle name="Normal 3 2 3 7 9" xfId="20933"/>
    <cellStyle name="Normal 3 2 3 8" xfId="2435"/>
    <cellStyle name="Normal 3 2 3 8 10" xfId="22444"/>
    <cellStyle name="Normal 3 2 3 8 11" xfId="24713"/>
    <cellStyle name="Normal 3 2 3 8 12" xfId="25232"/>
    <cellStyle name="Normal 3 2 3 8 13" xfId="27171"/>
    <cellStyle name="Normal 3 2 3 8 14" xfId="27853"/>
    <cellStyle name="Normal 3 2 3 8 15" xfId="28177"/>
    <cellStyle name="Normal 3 2 3 8 16" xfId="30044"/>
    <cellStyle name="Normal 3 2 3 8 17" xfId="31985"/>
    <cellStyle name="Normal 3 2 3 8 18" xfId="38726"/>
    <cellStyle name="Normal 3 2 3 8 19" xfId="45731"/>
    <cellStyle name="Normal 3 2 3 8 2" xfId="4645"/>
    <cellStyle name="Normal 3 2 3 8 2 10" xfId="49197"/>
    <cellStyle name="Normal 3 2 3 8 2 11" xfId="55356"/>
    <cellStyle name="Normal 3 2 3 8 2 2" xfId="10884"/>
    <cellStyle name="Normal 3 2 3 8 2 2 2" xfId="36964"/>
    <cellStyle name="Normal 3 2 3 8 2 2 3" xfId="43700"/>
    <cellStyle name="Normal 3 2 3 8 2 2 4" xfId="49198"/>
    <cellStyle name="Normal 3 2 3 8 2 3" xfId="19260"/>
    <cellStyle name="Normal 3 2 3 8 2 4" xfId="21630"/>
    <cellStyle name="Normal 3 2 3 8 2 5" xfId="22678"/>
    <cellStyle name="Normal 3 2 3 8 2 6" xfId="27618"/>
    <cellStyle name="Normal 3 2 3 8 2 7" xfId="28015"/>
    <cellStyle name="Normal 3 2 3 8 2 8" xfId="34174"/>
    <cellStyle name="Normal 3 2 3 8 2 9" xfId="40915"/>
    <cellStyle name="Normal 3 2 3 8 20" xfId="49196"/>
    <cellStyle name="Normal 3 2 3 8 21" xfId="54613"/>
    <cellStyle name="Normal 3 2 3 8 22" xfId="55194"/>
    <cellStyle name="Normal 3 2 3 8 23" xfId="57228"/>
    <cellStyle name="Normal 3 2 3 8 3" xfId="6774"/>
    <cellStyle name="Normal 3 2 3 8 3 2" xfId="13001"/>
    <cellStyle name="Normal 3 2 3 8 3 2 2" xfId="37126"/>
    <cellStyle name="Normal 3 2 3 8 3 2 3" xfId="43862"/>
    <cellStyle name="Normal 3 2 3 8 3 2 4" xfId="49200"/>
    <cellStyle name="Normal 3 2 3 8 3 3" xfId="20121"/>
    <cellStyle name="Normal 3 2 3 8 3 4" xfId="22236"/>
    <cellStyle name="Normal 3 2 3 8 3 5" xfId="22840"/>
    <cellStyle name="Normal 3 2 3 8 3 6" xfId="36296"/>
    <cellStyle name="Normal 3 2 3 8 3 7" xfId="43032"/>
    <cellStyle name="Normal 3 2 3 8 3 8" xfId="49199"/>
    <cellStyle name="Normal 3 2 3 8 4" xfId="8695"/>
    <cellStyle name="Normal 3 2 3 8 4 2" xfId="36730"/>
    <cellStyle name="Normal 3 2 3 8 4 3" xfId="43466"/>
    <cellStyle name="Normal 3 2 3 8 4 4" xfId="49201"/>
    <cellStyle name="Normal 3 2 3 8 5" xfId="13448"/>
    <cellStyle name="Normal 3 2 3 8 6" xfId="14807"/>
    <cellStyle name="Normal 3 2 3 8 7" xfId="16959"/>
    <cellStyle name="Normal 3 2 3 8 8" xfId="18334"/>
    <cellStyle name="Normal 3 2 3 8 9" xfId="20952"/>
    <cellStyle name="Normal 3 2 3 9" xfId="2453"/>
    <cellStyle name="Normal 3 2 3 9 10" xfId="22462"/>
    <cellStyle name="Normal 3 2 3 9 11" xfId="24731"/>
    <cellStyle name="Normal 3 2 3 9 12" xfId="25250"/>
    <cellStyle name="Normal 3 2 3 9 13" xfId="27189"/>
    <cellStyle name="Normal 3 2 3 9 14" xfId="27871"/>
    <cellStyle name="Normal 3 2 3 9 15" xfId="28195"/>
    <cellStyle name="Normal 3 2 3 9 16" xfId="30062"/>
    <cellStyle name="Normal 3 2 3 9 17" xfId="32003"/>
    <cellStyle name="Normal 3 2 3 9 18" xfId="38744"/>
    <cellStyle name="Normal 3 2 3 9 19" xfId="45749"/>
    <cellStyle name="Normal 3 2 3 9 2" xfId="4663"/>
    <cellStyle name="Normal 3 2 3 9 2 10" xfId="49203"/>
    <cellStyle name="Normal 3 2 3 9 2 11" xfId="55374"/>
    <cellStyle name="Normal 3 2 3 9 2 2" xfId="10902"/>
    <cellStyle name="Normal 3 2 3 9 2 2 2" xfId="36982"/>
    <cellStyle name="Normal 3 2 3 9 2 2 3" xfId="43718"/>
    <cellStyle name="Normal 3 2 3 9 2 2 4" xfId="49204"/>
    <cellStyle name="Normal 3 2 3 9 2 3" xfId="19278"/>
    <cellStyle name="Normal 3 2 3 9 2 4" xfId="21648"/>
    <cellStyle name="Normal 3 2 3 9 2 5" xfId="22696"/>
    <cellStyle name="Normal 3 2 3 9 2 6" xfId="27636"/>
    <cellStyle name="Normal 3 2 3 9 2 7" xfId="28033"/>
    <cellStyle name="Normal 3 2 3 9 2 8" xfId="34192"/>
    <cellStyle name="Normal 3 2 3 9 2 9" xfId="40933"/>
    <cellStyle name="Normal 3 2 3 9 20" xfId="49202"/>
    <cellStyle name="Normal 3 2 3 9 21" xfId="54631"/>
    <cellStyle name="Normal 3 2 3 9 22" xfId="55212"/>
    <cellStyle name="Normal 3 2 3 9 23" xfId="57246"/>
    <cellStyle name="Normal 3 2 3 9 3" xfId="6792"/>
    <cellStyle name="Normal 3 2 3 9 3 2" xfId="13019"/>
    <cellStyle name="Normal 3 2 3 9 3 2 2" xfId="37144"/>
    <cellStyle name="Normal 3 2 3 9 3 2 3" xfId="43880"/>
    <cellStyle name="Normal 3 2 3 9 3 2 4" xfId="49206"/>
    <cellStyle name="Normal 3 2 3 9 3 3" xfId="20139"/>
    <cellStyle name="Normal 3 2 3 9 3 4" xfId="22254"/>
    <cellStyle name="Normal 3 2 3 9 3 5" xfId="22858"/>
    <cellStyle name="Normal 3 2 3 9 3 6" xfId="36314"/>
    <cellStyle name="Normal 3 2 3 9 3 7" xfId="43050"/>
    <cellStyle name="Normal 3 2 3 9 3 8" xfId="49205"/>
    <cellStyle name="Normal 3 2 3 9 4" xfId="8713"/>
    <cellStyle name="Normal 3 2 3 9 4 2" xfId="36748"/>
    <cellStyle name="Normal 3 2 3 9 4 3" xfId="43484"/>
    <cellStyle name="Normal 3 2 3 9 4 4" xfId="49207"/>
    <cellStyle name="Normal 3 2 3 9 5" xfId="13466"/>
    <cellStyle name="Normal 3 2 3 9 6" xfId="14825"/>
    <cellStyle name="Normal 3 2 3 9 7" xfId="16977"/>
    <cellStyle name="Normal 3 2 3 9 8" xfId="18352"/>
    <cellStyle name="Normal 3 2 3 9 9" xfId="20970"/>
    <cellStyle name="Normal 3 2 4" xfId="1056"/>
    <cellStyle name="Normal 3 2 4 10" xfId="5523"/>
    <cellStyle name="Normal 3 2 4 10 2" xfId="11750"/>
    <cellStyle name="Normal 3 2 4 10 2 2" xfId="37016"/>
    <cellStyle name="Normal 3 2 4 10 2 3" xfId="43752"/>
    <cellStyle name="Normal 3 2 4 10 2 4" xfId="49210"/>
    <cellStyle name="Normal 3 2 4 10 3" xfId="19618"/>
    <cellStyle name="Normal 3 2 4 10 4" xfId="21867"/>
    <cellStyle name="Normal 3 2 4 10 5" xfId="22730"/>
    <cellStyle name="Normal 3 2 4 10 6" xfId="35045"/>
    <cellStyle name="Normal 3 2 4 10 7" xfId="41781"/>
    <cellStyle name="Normal 3 2 4 10 8" xfId="49209"/>
    <cellStyle name="Normal 3 2 4 11" xfId="7444"/>
    <cellStyle name="Normal 3 2 4 11 2" xfId="36620"/>
    <cellStyle name="Normal 3 2 4 11 3" xfId="43356"/>
    <cellStyle name="Normal 3 2 4 11 4" xfId="49211"/>
    <cellStyle name="Normal 3 2 4 12" xfId="13338"/>
    <cellStyle name="Normal 3 2 4 13" xfId="13482"/>
    <cellStyle name="Normal 3 2 4 14" xfId="15708"/>
    <cellStyle name="Normal 3 2 4 15" xfId="17783"/>
    <cellStyle name="Normal 3 2 4 16" xfId="20644"/>
    <cellStyle name="Normal 3 2 4 17" xfId="22334"/>
    <cellStyle name="Normal 3 2 4 18" xfId="23170"/>
    <cellStyle name="Normal 3 2 4 19" xfId="25104"/>
    <cellStyle name="Normal 3 2 4 2" xfId="1447"/>
    <cellStyle name="Normal 3 2 4 2 2" xfId="3685"/>
    <cellStyle name="Normal 3 2 4 2 3" xfId="3030"/>
    <cellStyle name="Normal 3 2 4 2 3 2" xfId="9287"/>
    <cellStyle name="Normal 3 2 4 2 3 2 2" xfId="36782"/>
    <cellStyle name="Normal 3 2 4 2 3 2 3" xfId="43518"/>
    <cellStyle name="Normal 3 2 4 2 3 2 4" xfId="49213"/>
    <cellStyle name="Normal 3 2 4 2 3 3" xfId="18590"/>
    <cellStyle name="Normal 3 2 4 2 3 4" xfId="21126"/>
    <cellStyle name="Normal 3 2 4 2 3 5" xfId="22496"/>
    <cellStyle name="Normal 3 2 4 2 3 6" xfId="32577"/>
    <cellStyle name="Normal 3 2 4 2 3 7" xfId="39318"/>
    <cellStyle name="Normal 3 2 4 2 3 8" xfId="49212"/>
    <cellStyle name="Normal 3 2 4 2 4" xfId="13500"/>
    <cellStyle name="Normal 3 2 4 2 5" xfId="25032"/>
    <cellStyle name="Normal 3 2 4 2 6" xfId="25574"/>
    <cellStyle name="Normal 3 2 4 2 7" xfId="27671"/>
    <cellStyle name="Normal 3 2 4 2 8" xfId="54982"/>
    <cellStyle name="Normal 3 2 4 20" xfId="25556"/>
    <cellStyle name="Normal 3 2 4 21" xfId="27653"/>
    <cellStyle name="Normal 3 2 4 22" xfId="28067"/>
    <cellStyle name="Normal 3 2 4 23" xfId="28793"/>
    <cellStyle name="Normal 3 2 4 24" xfId="30705"/>
    <cellStyle name="Normal 3 2 4 25" xfId="37475"/>
    <cellStyle name="Normal 3 2 4 26" xfId="44480"/>
    <cellStyle name="Normal 3 2 4 27" xfId="49208"/>
    <cellStyle name="Normal 3 2 4 28" xfId="53362"/>
    <cellStyle name="Normal 3 2 4 29" xfId="54964"/>
    <cellStyle name="Normal 3 2 4 3" xfId="1777"/>
    <cellStyle name="Normal 3 2 4 3 10" xfId="20746"/>
    <cellStyle name="Normal 3 2 4 3 11" xfId="22370"/>
    <cellStyle name="Normal 3 2 4 3 12" xfId="24059"/>
    <cellStyle name="Normal 3 2 4 3 13" xfId="25158"/>
    <cellStyle name="Normal 3 2 4 3 14" xfId="25592"/>
    <cellStyle name="Normal 3 2 4 3 15" xfId="27689"/>
    <cellStyle name="Normal 3 2 4 3 16" xfId="28103"/>
    <cellStyle name="Normal 3 2 4 3 17" xfId="29390"/>
    <cellStyle name="Normal 3 2 4 3 18" xfId="31331"/>
    <cellStyle name="Normal 3 2 4 3 19" xfId="38072"/>
    <cellStyle name="Normal 3 2 4 3 2" xfId="3991"/>
    <cellStyle name="Normal 3 2 4 3 2 10" xfId="33520"/>
    <cellStyle name="Normal 3 2 4 3 2 11" xfId="40261"/>
    <cellStyle name="Normal 3 2 4 3 2 12" xfId="49215"/>
    <cellStyle name="Normal 3 2 4 3 2 13" xfId="55120"/>
    <cellStyle name="Normal 3 2 4 3 2 2" xfId="10230"/>
    <cellStyle name="Normal 3 2 4 3 2 2 2" xfId="36890"/>
    <cellStyle name="Normal 3 2 4 3 2 2 3" xfId="43626"/>
    <cellStyle name="Normal 3 2 4 3 2 2 4" xfId="49216"/>
    <cellStyle name="Normal 3 2 4 3 2 3" xfId="14443"/>
    <cellStyle name="Normal 3 2 4 3 2 4" xfId="18993"/>
    <cellStyle name="Normal 3 2 4 3 2 5" xfId="21424"/>
    <cellStyle name="Normal 3 2 4 3 2 6" xfId="22604"/>
    <cellStyle name="Normal 3 2 4 3 2 7" xfId="25080"/>
    <cellStyle name="Normal 3 2 4 3 2 8" xfId="26517"/>
    <cellStyle name="Normal 3 2 4 3 2 9" xfId="27779"/>
    <cellStyle name="Normal 3 2 4 3 20" xfId="45077"/>
    <cellStyle name="Normal 3 2 4 3 21" xfId="49214"/>
    <cellStyle name="Normal 3 2 4 3 22" xfId="53959"/>
    <cellStyle name="Normal 3 2 4 3 23" xfId="55000"/>
    <cellStyle name="Normal 3 2 4 3 24" xfId="56574"/>
    <cellStyle name="Normal 3 2 4 3 3" xfId="3048"/>
    <cellStyle name="Normal 3 2 4 3 3 10" xfId="49217"/>
    <cellStyle name="Normal 3 2 4 3 3 11" xfId="55282"/>
    <cellStyle name="Normal 3 2 4 3 3 2" xfId="9305"/>
    <cellStyle name="Normal 3 2 4 3 3 2 2" xfId="36800"/>
    <cellStyle name="Normal 3 2 4 3 3 2 3" xfId="43536"/>
    <cellStyle name="Normal 3 2 4 3 3 2 4" xfId="49218"/>
    <cellStyle name="Normal 3 2 4 3 3 3" xfId="18608"/>
    <cellStyle name="Normal 3 2 4 3 3 4" xfId="21144"/>
    <cellStyle name="Normal 3 2 4 3 3 5" xfId="22514"/>
    <cellStyle name="Normal 3 2 4 3 3 6" xfId="27544"/>
    <cellStyle name="Normal 3 2 4 3 3 7" xfId="27941"/>
    <cellStyle name="Normal 3 2 4 3 3 8" xfId="32595"/>
    <cellStyle name="Normal 3 2 4 3 3 9" xfId="39336"/>
    <cellStyle name="Normal 3 2 4 3 4" xfId="6120"/>
    <cellStyle name="Normal 3 2 4 3 4 2" xfId="12347"/>
    <cellStyle name="Normal 3 2 4 3 4 2 2" xfId="37052"/>
    <cellStyle name="Normal 3 2 4 3 4 2 3" xfId="43788"/>
    <cellStyle name="Normal 3 2 4 3 4 2 4" xfId="49220"/>
    <cellStyle name="Normal 3 2 4 3 4 3" xfId="19849"/>
    <cellStyle name="Normal 3 2 4 3 4 4" xfId="22030"/>
    <cellStyle name="Normal 3 2 4 3 4 5" xfId="22766"/>
    <cellStyle name="Normal 3 2 4 3 4 6" xfId="35642"/>
    <cellStyle name="Normal 3 2 4 3 4 7" xfId="42378"/>
    <cellStyle name="Normal 3 2 4 3 4 8" xfId="49219"/>
    <cellStyle name="Normal 3 2 4 3 5" xfId="8041"/>
    <cellStyle name="Normal 3 2 4 3 5 2" xfId="36656"/>
    <cellStyle name="Normal 3 2 4 3 5 3" xfId="43392"/>
    <cellStyle name="Normal 3 2 4 3 5 4" xfId="49221"/>
    <cellStyle name="Normal 3 2 4 3 6" xfId="13374"/>
    <cellStyle name="Normal 3 2 4 3 7" xfId="13518"/>
    <cellStyle name="Normal 3 2 4 3 8" xfId="16305"/>
    <cellStyle name="Normal 3 2 4 3 9" xfId="18061"/>
    <cellStyle name="Normal 3 2 4 30" xfId="55977"/>
    <cellStyle name="Normal 3 2 4 4" xfId="1797"/>
    <cellStyle name="Normal 3 2 4 4 10" xfId="20764"/>
    <cellStyle name="Normal 3 2 4 4 11" xfId="22388"/>
    <cellStyle name="Normal 3 2 4 4 12" xfId="24077"/>
    <cellStyle name="Normal 3 2 4 4 13" xfId="25176"/>
    <cellStyle name="Normal 3 2 4 4 14" xfId="25610"/>
    <cellStyle name="Normal 3 2 4 4 15" xfId="27707"/>
    <cellStyle name="Normal 3 2 4 4 16" xfId="28121"/>
    <cellStyle name="Normal 3 2 4 4 17" xfId="29408"/>
    <cellStyle name="Normal 3 2 4 4 18" xfId="31349"/>
    <cellStyle name="Normal 3 2 4 4 19" xfId="38090"/>
    <cellStyle name="Normal 3 2 4 4 2" xfId="4009"/>
    <cellStyle name="Normal 3 2 4 4 2 10" xfId="33538"/>
    <cellStyle name="Normal 3 2 4 4 2 11" xfId="40279"/>
    <cellStyle name="Normal 3 2 4 4 2 12" xfId="49223"/>
    <cellStyle name="Normal 3 2 4 4 2 13" xfId="55138"/>
    <cellStyle name="Normal 3 2 4 4 2 2" xfId="10248"/>
    <cellStyle name="Normal 3 2 4 4 2 2 2" xfId="36908"/>
    <cellStyle name="Normal 3 2 4 4 2 2 3" xfId="43644"/>
    <cellStyle name="Normal 3 2 4 4 2 2 4" xfId="49224"/>
    <cellStyle name="Normal 3 2 4 4 2 3" xfId="14461"/>
    <cellStyle name="Normal 3 2 4 4 2 4" xfId="19011"/>
    <cellStyle name="Normal 3 2 4 4 2 5" xfId="21442"/>
    <cellStyle name="Normal 3 2 4 4 2 6" xfId="22622"/>
    <cellStyle name="Normal 3 2 4 4 2 7" xfId="25098"/>
    <cellStyle name="Normal 3 2 4 4 2 8" xfId="26535"/>
    <cellStyle name="Normal 3 2 4 4 2 9" xfId="27797"/>
    <cellStyle name="Normal 3 2 4 4 20" xfId="45095"/>
    <cellStyle name="Normal 3 2 4 4 21" xfId="49222"/>
    <cellStyle name="Normal 3 2 4 4 22" xfId="53977"/>
    <cellStyle name="Normal 3 2 4 4 23" xfId="55018"/>
    <cellStyle name="Normal 3 2 4 4 24" xfId="56592"/>
    <cellStyle name="Normal 3 2 4 4 3" xfId="3066"/>
    <cellStyle name="Normal 3 2 4 4 3 10" xfId="49225"/>
    <cellStyle name="Normal 3 2 4 4 3 11" xfId="55300"/>
    <cellStyle name="Normal 3 2 4 4 3 2" xfId="9323"/>
    <cellStyle name="Normal 3 2 4 4 3 2 2" xfId="36818"/>
    <cellStyle name="Normal 3 2 4 4 3 2 3" xfId="43554"/>
    <cellStyle name="Normal 3 2 4 4 3 2 4" xfId="49226"/>
    <cellStyle name="Normal 3 2 4 4 3 3" xfId="18626"/>
    <cellStyle name="Normal 3 2 4 4 3 4" xfId="21162"/>
    <cellStyle name="Normal 3 2 4 4 3 5" xfId="22532"/>
    <cellStyle name="Normal 3 2 4 4 3 6" xfId="27562"/>
    <cellStyle name="Normal 3 2 4 4 3 7" xfId="27959"/>
    <cellStyle name="Normal 3 2 4 4 3 8" xfId="32613"/>
    <cellStyle name="Normal 3 2 4 4 3 9" xfId="39354"/>
    <cellStyle name="Normal 3 2 4 4 4" xfId="6138"/>
    <cellStyle name="Normal 3 2 4 4 4 2" xfId="12365"/>
    <cellStyle name="Normal 3 2 4 4 4 2 2" xfId="37070"/>
    <cellStyle name="Normal 3 2 4 4 4 2 3" xfId="43806"/>
    <cellStyle name="Normal 3 2 4 4 4 2 4" xfId="49228"/>
    <cellStyle name="Normal 3 2 4 4 4 3" xfId="19867"/>
    <cellStyle name="Normal 3 2 4 4 4 4" xfId="22048"/>
    <cellStyle name="Normal 3 2 4 4 4 5" xfId="22784"/>
    <cellStyle name="Normal 3 2 4 4 4 6" xfId="35660"/>
    <cellStyle name="Normal 3 2 4 4 4 7" xfId="42396"/>
    <cellStyle name="Normal 3 2 4 4 4 8" xfId="49227"/>
    <cellStyle name="Normal 3 2 4 4 5" xfId="8059"/>
    <cellStyle name="Normal 3 2 4 4 5 2" xfId="36674"/>
    <cellStyle name="Normal 3 2 4 4 5 3" xfId="43410"/>
    <cellStyle name="Normal 3 2 4 4 5 4" xfId="49229"/>
    <cellStyle name="Normal 3 2 4 4 6" xfId="13392"/>
    <cellStyle name="Normal 3 2 4 4 7" xfId="13536"/>
    <cellStyle name="Normal 3 2 4 4 8" xfId="16323"/>
    <cellStyle name="Normal 3 2 4 4 9" xfId="18079"/>
    <cellStyle name="Normal 3 2 4 5" xfId="2414"/>
    <cellStyle name="Normal 3 2 4 5 10" xfId="22424"/>
    <cellStyle name="Normal 3 2 4 5 11" xfId="24692"/>
    <cellStyle name="Normal 3 2 4 5 12" xfId="25212"/>
    <cellStyle name="Normal 3 2 4 5 13" xfId="27150"/>
    <cellStyle name="Normal 3 2 4 5 14" xfId="27833"/>
    <cellStyle name="Normal 3 2 4 5 15" xfId="28157"/>
    <cellStyle name="Normal 3 2 4 5 16" xfId="30023"/>
    <cellStyle name="Normal 3 2 4 5 17" xfId="31964"/>
    <cellStyle name="Normal 3 2 4 5 18" xfId="38705"/>
    <cellStyle name="Normal 3 2 4 5 19" xfId="45710"/>
    <cellStyle name="Normal 3 2 4 5 2" xfId="4624"/>
    <cellStyle name="Normal 3 2 4 5 2 10" xfId="49231"/>
    <cellStyle name="Normal 3 2 4 5 2 11" xfId="55336"/>
    <cellStyle name="Normal 3 2 4 5 2 2" xfId="10863"/>
    <cellStyle name="Normal 3 2 4 5 2 2 2" xfId="36944"/>
    <cellStyle name="Normal 3 2 4 5 2 2 3" xfId="43680"/>
    <cellStyle name="Normal 3 2 4 5 2 2 4" xfId="49232"/>
    <cellStyle name="Normal 3 2 4 5 2 3" xfId="19240"/>
    <cellStyle name="Normal 3 2 4 5 2 4" xfId="21609"/>
    <cellStyle name="Normal 3 2 4 5 2 5" xfId="22658"/>
    <cellStyle name="Normal 3 2 4 5 2 6" xfId="27598"/>
    <cellStyle name="Normal 3 2 4 5 2 7" xfId="27995"/>
    <cellStyle name="Normal 3 2 4 5 2 8" xfId="34153"/>
    <cellStyle name="Normal 3 2 4 5 2 9" xfId="40894"/>
    <cellStyle name="Normal 3 2 4 5 20" xfId="49230"/>
    <cellStyle name="Normal 3 2 4 5 21" xfId="54592"/>
    <cellStyle name="Normal 3 2 4 5 22" xfId="55174"/>
    <cellStyle name="Normal 3 2 4 5 23" xfId="57207"/>
    <cellStyle name="Normal 3 2 4 5 3" xfId="6753"/>
    <cellStyle name="Normal 3 2 4 5 3 2" xfId="12980"/>
    <cellStyle name="Normal 3 2 4 5 3 2 2" xfId="37106"/>
    <cellStyle name="Normal 3 2 4 5 3 2 3" xfId="43842"/>
    <cellStyle name="Normal 3 2 4 5 3 2 4" xfId="49234"/>
    <cellStyle name="Normal 3 2 4 5 3 3" xfId="20101"/>
    <cellStyle name="Normal 3 2 4 5 3 4" xfId="22215"/>
    <cellStyle name="Normal 3 2 4 5 3 5" xfId="22820"/>
    <cellStyle name="Normal 3 2 4 5 3 6" xfId="36275"/>
    <cellStyle name="Normal 3 2 4 5 3 7" xfId="43011"/>
    <cellStyle name="Normal 3 2 4 5 3 8" xfId="49233"/>
    <cellStyle name="Normal 3 2 4 5 4" xfId="8674"/>
    <cellStyle name="Normal 3 2 4 5 4 2" xfId="36710"/>
    <cellStyle name="Normal 3 2 4 5 4 3" xfId="43446"/>
    <cellStyle name="Normal 3 2 4 5 4 4" xfId="49235"/>
    <cellStyle name="Normal 3 2 4 5 5" xfId="13428"/>
    <cellStyle name="Normal 3 2 4 5 6" xfId="14786"/>
    <cellStyle name="Normal 3 2 4 5 7" xfId="16938"/>
    <cellStyle name="Normal 3 2 4 5 8" xfId="18314"/>
    <cellStyle name="Normal 3 2 4 5 9" xfId="20931"/>
    <cellStyle name="Normal 3 2 4 6" xfId="2451"/>
    <cellStyle name="Normal 3 2 4 6 10" xfId="22460"/>
    <cellStyle name="Normal 3 2 4 6 11" xfId="24729"/>
    <cellStyle name="Normal 3 2 4 6 12" xfId="25248"/>
    <cellStyle name="Normal 3 2 4 6 13" xfId="27187"/>
    <cellStyle name="Normal 3 2 4 6 14" xfId="27869"/>
    <cellStyle name="Normal 3 2 4 6 15" xfId="28193"/>
    <cellStyle name="Normal 3 2 4 6 16" xfId="30060"/>
    <cellStyle name="Normal 3 2 4 6 17" xfId="32001"/>
    <cellStyle name="Normal 3 2 4 6 18" xfId="38742"/>
    <cellStyle name="Normal 3 2 4 6 19" xfId="45747"/>
    <cellStyle name="Normal 3 2 4 6 2" xfId="4661"/>
    <cellStyle name="Normal 3 2 4 6 2 10" xfId="49237"/>
    <cellStyle name="Normal 3 2 4 6 2 11" xfId="55372"/>
    <cellStyle name="Normal 3 2 4 6 2 2" xfId="10900"/>
    <cellStyle name="Normal 3 2 4 6 2 2 2" xfId="36980"/>
    <cellStyle name="Normal 3 2 4 6 2 2 3" xfId="43716"/>
    <cellStyle name="Normal 3 2 4 6 2 2 4" xfId="49238"/>
    <cellStyle name="Normal 3 2 4 6 2 3" xfId="19276"/>
    <cellStyle name="Normal 3 2 4 6 2 4" xfId="21646"/>
    <cellStyle name="Normal 3 2 4 6 2 5" xfId="22694"/>
    <cellStyle name="Normal 3 2 4 6 2 6" xfId="27634"/>
    <cellStyle name="Normal 3 2 4 6 2 7" xfId="28031"/>
    <cellStyle name="Normal 3 2 4 6 2 8" xfId="34190"/>
    <cellStyle name="Normal 3 2 4 6 2 9" xfId="40931"/>
    <cellStyle name="Normal 3 2 4 6 20" xfId="49236"/>
    <cellStyle name="Normal 3 2 4 6 21" xfId="54629"/>
    <cellStyle name="Normal 3 2 4 6 22" xfId="55210"/>
    <cellStyle name="Normal 3 2 4 6 23" xfId="57244"/>
    <cellStyle name="Normal 3 2 4 6 3" xfId="6790"/>
    <cellStyle name="Normal 3 2 4 6 3 2" xfId="13017"/>
    <cellStyle name="Normal 3 2 4 6 3 2 2" xfId="37142"/>
    <cellStyle name="Normal 3 2 4 6 3 2 3" xfId="43878"/>
    <cellStyle name="Normal 3 2 4 6 3 2 4" xfId="49240"/>
    <cellStyle name="Normal 3 2 4 6 3 3" xfId="20137"/>
    <cellStyle name="Normal 3 2 4 6 3 4" xfId="22252"/>
    <cellStyle name="Normal 3 2 4 6 3 5" xfId="22856"/>
    <cellStyle name="Normal 3 2 4 6 3 6" xfId="36312"/>
    <cellStyle name="Normal 3 2 4 6 3 7" xfId="43048"/>
    <cellStyle name="Normal 3 2 4 6 3 8" xfId="49239"/>
    <cellStyle name="Normal 3 2 4 6 4" xfId="8711"/>
    <cellStyle name="Normal 3 2 4 6 4 2" xfId="36746"/>
    <cellStyle name="Normal 3 2 4 6 4 3" xfId="43482"/>
    <cellStyle name="Normal 3 2 4 6 4 4" xfId="49241"/>
    <cellStyle name="Normal 3 2 4 6 5" xfId="13464"/>
    <cellStyle name="Normal 3 2 4 6 6" xfId="14823"/>
    <cellStyle name="Normal 3 2 4 6 7" xfId="16975"/>
    <cellStyle name="Normal 3 2 4 6 8" xfId="18350"/>
    <cellStyle name="Normal 3 2 4 6 9" xfId="20968"/>
    <cellStyle name="Normal 3 2 4 7" xfId="3376"/>
    <cellStyle name="Normal 3 2 4 7 10" xfId="27743"/>
    <cellStyle name="Normal 3 2 4 7 11" xfId="32923"/>
    <cellStyle name="Normal 3 2 4 7 12" xfId="39664"/>
    <cellStyle name="Normal 3 2 4 7 13" xfId="49242"/>
    <cellStyle name="Normal 3 2 4 7 14" xfId="55055"/>
    <cellStyle name="Normal 3 2 4 7 2" xfId="9633"/>
    <cellStyle name="Normal 3 2 4 7 2 2" xfId="27508"/>
    <cellStyle name="Normal 3 2 4 7 2 3" xfId="27905"/>
    <cellStyle name="Normal 3 2 4 7 2 4" xfId="36854"/>
    <cellStyle name="Normal 3 2 4 7 2 5" xfId="43590"/>
    <cellStyle name="Normal 3 2 4 7 2 6" xfId="49243"/>
    <cellStyle name="Normal 3 2 4 7 2 7" xfId="55246"/>
    <cellStyle name="Normal 3 2 4 7 3" xfId="13846"/>
    <cellStyle name="Normal 3 2 4 7 4" xfId="18761"/>
    <cellStyle name="Normal 3 2 4 7 5" xfId="21261"/>
    <cellStyle name="Normal 3 2 4 7 6" xfId="22568"/>
    <cellStyle name="Normal 3 2 4 7 7" xfId="23462"/>
    <cellStyle name="Normal 3 2 4 7 8" xfId="25122"/>
    <cellStyle name="Normal 3 2 4 7 9" xfId="25920"/>
    <cellStyle name="Normal 3 2 4 8" xfId="3084"/>
    <cellStyle name="Normal 3 2 4 8 10" xfId="32631"/>
    <cellStyle name="Normal 3 2 4 8 11" xfId="39372"/>
    <cellStyle name="Normal 3 2 4 8 12" xfId="49244"/>
    <cellStyle name="Normal 3 2 4 8 13" xfId="55036"/>
    <cellStyle name="Normal 3 2 4 8 2" xfId="9341"/>
    <cellStyle name="Normal 3 2 4 8 2 2" xfId="36836"/>
    <cellStyle name="Normal 3 2 4 8 2 3" xfId="43572"/>
    <cellStyle name="Normal 3 2 4 8 2 4" xfId="49245"/>
    <cellStyle name="Normal 3 2 4 8 3" xfId="13554"/>
    <cellStyle name="Normal 3 2 4 8 4" xfId="18644"/>
    <cellStyle name="Normal 3 2 4 8 5" xfId="21180"/>
    <cellStyle name="Normal 3 2 4 8 6" xfId="22550"/>
    <cellStyle name="Normal 3 2 4 8 7" xfId="25050"/>
    <cellStyle name="Normal 3 2 4 8 8" xfId="25628"/>
    <cellStyle name="Normal 3 2 4 8 9" xfId="27725"/>
    <cellStyle name="Normal 3 2 4 9" xfId="3012"/>
    <cellStyle name="Normal 3 2 4 9 10" xfId="49246"/>
    <cellStyle name="Normal 3 2 4 9 11" xfId="55228"/>
    <cellStyle name="Normal 3 2 4 9 2" xfId="9269"/>
    <cellStyle name="Normal 3 2 4 9 2 2" xfId="36764"/>
    <cellStyle name="Normal 3 2 4 9 2 3" xfId="43500"/>
    <cellStyle name="Normal 3 2 4 9 2 4" xfId="49247"/>
    <cellStyle name="Normal 3 2 4 9 3" xfId="18572"/>
    <cellStyle name="Normal 3 2 4 9 4" xfId="21108"/>
    <cellStyle name="Normal 3 2 4 9 5" xfId="22478"/>
    <cellStyle name="Normal 3 2 4 9 6" xfId="27490"/>
    <cellStyle name="Normal 3 2 4 9 7" xfId="27887"/>
    <cellStyle name="Normal 3 2 4 9 8" xfId="32559"/>
    <cellStyle name="Normal 3 2 4 9 9" xfId="39300"/>
    <cellStyle name="Normal 3 2 5" xfId="1421"/>
    <cellStyle name="Normal 3 2 5 10" xfId="22352"/>
    <cellStyle name="Normal 3 2 5 11" xfId="23751"/>
    <cellStyle name="Normal 3 2 5 12" xfId="25140"/>
    <cellStyle name="Normal 3 2 5 13" xfId="26209"/>
    <cellStyle name="Normal 3 2 5 14" xfId="27761"/>
    <cellStyle name="Normal 3 2 5 15" xfId="28085"/>
    <cellStyle name="Normal 3 2 5 16" xfId="29082"/>
    <cellStyle name="Normal 3 2 5 17" xfId="30997"/>
    <cellStyle name="Normal 3 2 5 18" xfId="37764"/>
    <cellStyle name="Normal 3 2 5 19" xfId="44769"/>
    <cellStyle name="Normal 3 2 5 2" xfId="3665"/>
    <cellStyle name="Normal 3 2 5 2 10" xfId="49249"/>
    <cellStyle name="Normal 3 2 5 2 11" xfId="55264"/>
    <cellStyle name="Normal 3 2 5 2 2" xfId="9922"/>
    <cellStyle name="Normal 3 2 5 2 2 2" xfId="36872"/>
    <cellStyle name="Normal 3 2 5 2 2 3" xfId="43608"/>
    <cellStyle name="Normal 3 2 5 2 2 4" xfId="49250"/>
    <cellStyle name="Normal 3 2 5 2 3" xfId="18872"/>
    <cellStyle name="Normal 3 2 5 2 4" xfId="21340"/>
    <cellStyle name="Normal 3 2 5 2 5" xfId="22586"/>
    <cellStyle name="Normal 3 2 5 2 6" xfId="27526"/>
    <cellStyle name="Normal 3 2 5 2 7" xfId="27923"/>
    <cellStyle name="Normal 3 2 5 2 8" xfId="33212"/>
    <cellStyle name="Normal 3 2 5 2 9" xfId="39953"/>
    <cellStyle name="Normal 3 2 5 20" xfId="49248"/>
    <cellStyle name="Normal 3 2 5 21" xfId="53651"/>
    <cellStyle name="Normal 3 2 5 22" xfId="55076"/>
    <cellStyle name="Normal 3 2 5 23" xfId="56266"/>
    <cellStyle name="Normal 3 2 5 3" xfId="5812"/>
    <cellStyle name="Normal 3 2 5 3 2" xfId="12039"/>
    <cellStyle name="Normal 3 2 5 3 2 2" xfId="37034"/>
    <cellStyle name="Normal 3 2 5 3 2 3" xfId="43770"/>
    <cellStyle name="Normal 3 2 5 3 2 4" xfId="49252"/>
    <cellStyle name="Normal 3 2 5 3 3" xfId="19732"/>
    <cellStyle name="Normal 3 2 5 3 4" xfId="21946"/>
    <cellStyle name="Normal 3 2 5 3 5" xfId="22748"/>
    <cellStyle name="Normal 3 2 5 3 6" xfId="35334"/>
    <cellStyle name="Normal 3 2 5 3 7" xfId="42070"/>
    <cellStyle name="Normal 3 2 5 3 8" xfId="49251"/>
    <cellStyle name="Normal 3 2 5 4" xfId="7733"/>
    <cellStyle name="Normal 3 2 5 4 2" xfId="36638"/>
    <cellStyle name="Normal 3 2 5 4 3" xfId="43374"/>
    <cellStyle name="Normal 3 2 5 4 4" xfId="49253"/>
    <cellStyle name="Normal 3 2 5 5" xfId="13356"/>
    <cellStyle name="Normal 3 2 5 6" xfId="14135"/>
    <cellStyle name="Normal 3 2 5 7" xfId="15997"/>
    <cellStyle name="Normal 3 2 5 8" xfId="17922"/>
    <cellStyle name="Normal 3 2 5 9" xfId="20662"/>
    <cellStyle name="Normal 3 2 6" xfId="1834"/>
    <cellStyle name="Normal 3 2 6 10" xfId="22406"/>
    <cellStyle name="Normal 3 2 6 11" xfId="24114"/>
    <cellStyle name="Normal 3 2 6 12" xfId="25194"/>
    <cellStyle name="Normal 3 2 6 13" xfId="26572"/>
    <cellStyle name="Normal 3 2 6 14" xfId="27815"/>
    <cellStyle name="Normal 3 2 6 15" xfId="28139"/>
    <cellStyle name="Normal 3 2 6 16" xfId="29445"/>
    <cellStyle name="Normal 3 2 6 17" xfId="31386"/>
    <cellStyle name="Normal 3 2 6 18" xfId="38127"/>
    <cellStyle name="Normal 3 2 6 19" xfId="45132"/>
    <cellStyle name="Normal 3 2 6 2" xfId="4046"/>
    <cellStyle name="Normal 3 2 6 2 10" xfId="49255"/>
    <cellStyle name="Normal 3 2 6 2 11" xfId="55318"/>
    <cellStyle name="Normal 3 2 6 2 2" xfId="10285"/>
    <cellStyle name="Normal 3 2 6 2 2 2" xfId="36926"/>
    <cellStyle name="Normal 3 2 6 2 2 3" xfId="43662"/>
    <cellStyle name="Normal 3 2 6 2 2 4" xfId="49256"/>
    <cellStyle name="Normal 3 2 6 2 3" xfId="19041"/>
    <cellStyle name="Normal 3 2 6 2 4" xfId="21465"/>
    <cellStyle name="Normal 3 2 6 2 5" xfId="22640"/>
    <cellStyle name="Normal 3 2 6 2 6" xfId="27580"/>
    <cellStyle name="Normal 3 2 6 2 7" xfId="27977"/>
    <cellStyle name="Normal 3 2 6 2 8" xfId="33575"/>
    <cellStyle name="Normal 3 2 6 2 9" xfId="40316"/>
    <cellStyle name="Normal 3 2 6 20" xfId="49254"/>
    <cellStyle name="Normal 3 2 6 21" xfId="54014"/>
    <cellStyle name="Normal 3 2 6 22" xfId="55156"/>
    <cellStyle name="Normal 3 2 6 23" xfId="56629"/>
    <cellStyle name="Normal 3 2 6 3" xfId="6175"/>
    <cellStyle name="Normal 3 2 6 3 2" xfId="12402"/>
    <cellStyle name="Normal 3 2 6 3 2 2" xfId="37088"/>
    <cellStyle name="Normal 3 2 6 3 2 3" xfId="43824"/>
    <cellStyle name="Normal 3 2 6 3 2 4" xfId="49258"/>
    <cellStyle name="Normal 3 2 6 3 3" xfId="19898"/>
    <cellStyle name="Normal 3 2 6 3 4" xfId="22071"/>
    <cellStyle name="Normal 3 2 6 3 5" xfId="22802"/>
    <cellStyle name="Normal 3 2 6 3 6" xfId="35697"/>
    <cellStyle name="Normal 3 2 6 3 7" xfId="42433"/>
    <cellStyle name="Normal 3 2 6 3 8" xfId="49257"/>
    <cellStyle name="Normal 3 2 6 4" xfId="8096"/>
    <cellStyle name="Normal 3 2 6 4 2" xfId="36692"/>
    <cellStyle name="Normal 3 2 6 4 3" xfId="43428"/>
    <cellStyle name="Normal 3 2 6 4 4" xfId="49259"/>
    <cellStyle name="Normal 3 2 6 5" xfId="13410"/>
    <cellStyle name="Normal 3 2 6 6" xfId="14479"/>
    <cellStyle name="Normal 3 2 6 7" xfId="16360"/>
    <cellStyle name="Normal 3 2 6 8" xfId="18109"/>
    <cellStyle name="Normal 3 2 6 9" xfId="20787"/>
    <cellStyle name="Normal 3 2 7" xfId="2433"/>
    <cellStyle name="Normal 3 2 7 10" xfId="22442"/>
    <cellStyle name="Normal 3 2 7 11" xfId="24711"/>
    <cellStyle name="Normal 3 2 7 12" xfId="25230"/>
    <cellStyle name="Normal 3 2 7 13" xfId="27169"/>
    <cellStyle name="Normal 3 2 7 14" xfId="27851"/>
    <cellStyle name="Normal 3 2 7 15" xfId="28175"/>
    <cellStyle name="Normal 3 2 7 16" xfId="30042"/>
    <cellStyle name="Normal 3 2 7 17" xfId="31983"/>
    <cellStyle name="Normal 3 2 7 18" xfId="38724"/>
    <cellStyle name="Normal 3 2 7 19" xfId="45729"/>
    <cellStyle name="Normal 3 2 7 2" xfId="4643"/>
    <cellStyle name="Normal 3 2 7 2 10" xfId="49261"/>
    <cellStyle name="Normal 3 2 7 2 11" xfId="55354"/>
    <cellStyle name="Normal 3 2 7 2 2" xfId="10882"/>
    <cellStyle name="Normal 3 2 7 2 2 2" xfId="36962"/>
    <cellStyle name="Normal 3 2 7 2 2 3" xfId="43698"/>
    <cellStyle name="Normal 3 2 7 2 2 4" xfId="49262"/>
    <cellStyle name="Normal 3 2 7 2 3" xfId="19258"/>
    <cellStyle name="Normal 3 2 7 2 4" xfId="21628"/>
    <cellStyle name="Normal 3 2 7 2 5" xfId="22676"/>
    <cellStyle name="Normal 3 2 7 2 6" xfId="27616"/>
    <cellStyle name="Normal 3 2 7 2 7" xfId="28013"/>
    <cellStyle name="Normal 3 2 7 2 8" xfId="34172"/>
    <cellStyle name="Normal 3 2 7 2 9" xfId="40913"/>
    <cellStyle name="Normal 3 2 7 20" xfId="49260"/>
    <cellStyle name="Normal 3 2 7 21" xfId="54611"/>
    <cellStyle name="Normal 3 2 7 22" xfId="55192"/>
    <cellStyle name="Normal 3 2 7 23" xfId="57226"/>
    <cellStyle name="Normal 3 2 7 3" xfId="6772"/>
    <cellStyle name="Normal 3 2 7 3 2" xfId="12999"/>
    <cellStyle name="Normal 3 2 7 3 2 2" xfId="37124"/>
    <cellStyle name="Normal 3 2 7 3 2 3" xfId="43860"/>
    <cellStyle name="Normal 3 2 7 3 2 4" xfId="49264"/>
    <cellStyle name="Normal 3 2 7 3 3" xfId="20119"/>
    <cellStyle name="Normal 3 2 7 3 4" xfId="22234"/>
    <cellStyle name="Normal 3 2 7 3 5" xfId="22838"/>
    <cellStyle name="Normal 3 2 7 3 6" xfId="36294"/>
    <cellStyle name="Normal 3 2 7 3 7" xfId="43030"/>
    <cellStyle name="Normal 3 2 7 3 8" xfId="49263"/>
    <cellStyle name="Normal 3 2 7 4" xfId="8693"/>
    <cellStyle name="Normal 3 2 7 4 2" xfId="36728"/>
    <cellStyle name="Normal 3 2 7 4 3" xfId="43464"/>
    <cellStyle name="Normal 3 2 7 4 4" xfId="49265"/>
    <cellStyle name="Normal 3 2 7 5" xfId="13446"/>
    <cellStyle name="Normal 3 2 7 6" xfId="14805"/>
    <cellStyle name="Normal 3 2 7 7" xfId="16957"/>
    <cellStyle name="Normal 3 2 7 8" xfId="18332"/>
    <cellStyle name="Normal 3 2 7 9" xfId="20950"/>
    <cellStyle name="Normal 3 2 8" xfId="5242"/>
    <cellStyle name="Normal 3 2 9" xfId="4948"/>
    <cellStyle name="Normal 3 2 9 2" xfId="11187"/>
    <cellStyle name="Normal 3 2 9 2 2" xfId="36998"/>
    <cellStyle name="Normal 3 2 9 2 3" xfId="43734"/>
    <cellStyle name="Normal 3 2 9 2 4" xfId="49267"/>
    <cellStyle name="Normal 3 2 9 3" xfId="19407"/>
    <cellStyle name="Normal 3 2 9 4" xfId="21725"/>
    <cellStyle name="Normal 3 2 9 5" xfId="22712"/>
    <cellStyle name="Normal 3 2 9 6" xfId="34477"/>
    <cellStyle name="Normal 3 2 9 7" xfId="41218"/>
    <cellStyle name="Normal 3 2 9 8" xfId="49266"/>
    <cellStyle name="Normal 3 3" xfId="1003"/>
    <cellStyle name="Normal 3 3 2" xfId="1059"/>
    <cellStyle name="Normal 3 3 3" xfId="1448"/>
    <cellStyle name="Normal 3 3 3 2" xfId="31019"/>
    <cellStyle name="Normal 3 3 3 3" xfId="55098"/>
    <cellStyle name="Normal 3 3 4" xfId="5503"/>
    <cellStyle name="Normal 3 3 4 2" xfId="35025"/>
    <cellStyle name="Normal 3 3 4 3" xfId="55957"/>
    <cellStyle name="Normal 3 3 5" xfId="30683"/>
    <cellStyle name="Normal 3 3 6" xfId="54962"/>
    <cellStyle name="Normal 3 4" xfId="629"/>
    <cellStyle name="Normal 3 5" xfId="1284"/>
    <cellStyle name="Normal 3 6" xfId="7155"/>
    <cellStyle name="Normal 3 7" xfId="54947"/>
    <cellStyle name="Normal 4" xfId="630"/>
    <cellStyle name="Normal 4 2" xfId="736"/>
    <cellStyle name="Normal 4 2 10" xfId="13323"/>
    <cellStyle name="Normal 4 2 11" xfId="15148"/>
    <cellStyle name="Normal 4 2 12" xfId="28052"/>
    <cellStyle name="Normal 4 2 13" xfId="28233"/>
    <cellStyle name="Normal 4 2 14" xfId="43920"/>
    <cellStyle name="Normal 4 2 15" xfId="52802"/>
    <cellStyle name="Normal 4 2 16" xfId="55412"/>
    <cellStyle name="Normal 4 2 2" xfId="1061"/>
    <cellStyle name="Normal 4 2 2 10" xfId="3380"/>
    <cellStyle name="Normal 4 2 2 10 10" xfId="23466"/>
    <cellStyle name="Normal 4 2 2 10 11" xfId="25126"/>
    <cellStyle name="Normal 4 2 2 10 12" xfId="25924"/>
    <cellStyle name="Normal 4 2 2 10 13" xfId="27747"/>
    <cellStyle name="Normal 4 2 2 10 14" xfId="28071"/>
    <cellStyle name="Normal 4 2 2 10 15" xfId="28797"/>
    <cellStyle name="Normal 4 2 2 10 16" xfId="32927"/>
    <cellStyle name="Normal 4 2 2 10 17" xfId="39668"/>
    <cellStyle name="Normal 4 2 2 10 18" xfId="44484"/>
    <cellStyle name="Normal 4 2 2 10 19" xfId="49269"/>
    <cellStyle name="Normal 4 2 2 10 2" xfId="5527"/>
    <cellStyle name="Normal 4 2 2 10 2 10" xfId="49270"/>
    <cellStyle name="Normal 4 2 2 10 2 11" xfId="55250"/>
    <cellStyle name="Normal 4 2 2 10 2 2" xfId="11754"/>
    <cellStyle name="Normal 4 2 2 10 2 2 2" xfId="37020"/>
    <cellStyle name="Normal 4 2 2 10 2 2 3" xfId="43756"/>
    <cellStyle name="Normal 4 2 2 10 2 2 4" xfId="49271"/>
    <cellStyle name="Normal 4 2 2 10 2 3" xfId="19622"/>
    <cellStyle name="Normal 4 2 2 10 2 4" xfId="21871"/>
    <cellStyle name="Normal 4 2 2 10 2 5" xfId="22734"/>
    <cellStyle name="Normal 4 2 2 10 2 6" xfId="27512"/>
    <cellStyle name="Normal 4 2 2 10 2 7" xfId="27909"/>
    <cellStyle name="Normal 4 2 2 10 2 8" xfId="35049"/>
    <cellStyle name="Normal 4 2 2 10 2 9" xfId="41785"/>
    <cellStyle name="Normal 4 2 2 10 20" xfId="53366"/>
    <cellStyle name="Normal 4 2 2 10 21" xfId="55059"/>
    <cellStyle name="Normal 4 2 2 10 22" xfId="55981"/>
    <cellStyle name="Normal 4 2 2 10 3" xfId="9637"/>
    <cellStyle name="Normal 4 2 2 10 3 2" xfId="36858"/>
    <cellStyle name="Normal 4 2 2 10 3 3" xfId="43594"/>
    <cellStyle name="Normal 4 2 2 10 3 4" xfId="49272"/>
    <cellStyle name="Normal 4 2 2 10 4" xfId="13342"/>
    <cellStyle name="Normal 4 2 2 10 5" xfId="13850"/>
    <cellStyle name="Normal 4 2 2 10 6" xfId="15712"/>
    <cellStyle name="Normal 4 2 2 10 7" xfId="18765"/>
    <cellStyle name="Normal 4 2 2 10 8" xfId="21265"/>
    <cellStyle name="Normal 4 2 2 10 9" xfId="22572"/>
    <cellStyle name="Normal 4 2 2 11" xfId="3088"/>
    <cellStyle name="Normal 4 2 2 11 10" xfId="32635"/>
    <cellStyle name="Normal 4 2 2 11 11" xfId="39376"/>
    <cellStyle name="Normal 4 2 2 11 12" xfId="49273"/>
    <cellStyle name="Normal 4 2 2 11 13" xfId="55040"/>
    <cellStyle name="Normal 4 2 2 11 2" xfId="9345"/>
    <cellStyle name="Normal 4 2 2 11 2 2" xfId="36840"/>
    <cellStyle name="Normal 4 2 2 11 2 3" xfId="43576"/>
    <cellStyle name="Normal 4 2 2 11 2 4" xfId="49274"/>
    <cellStyle name="Normal 4 2 2 11 3" xfId="13558"/>
    <cellStyle name="Normal 4 2 2 11 4" xfId="18648"/>
    <cellStyle name="Normal 4 2 2 11 5" xfId="21184"/>
    <cellStyle name="Normal 4 2 2 11 6" xfId="22554"/>
    <cellStyle name="Normal 4 2 2 11 7" xfId="25054"/>
    <cellStyle name="Normal 4 2 2 11 8" xfId="25632"/>
    <cellStyle name="Normal 4 2 2 11 9" xfId="27729"/>
    <cellStyle name="Normal 4 2 2 12" xfId="3016"/>
    <cellStyle name="Normal 4 2 2 12 10" xfId="49275"/>
    <cellStyle name="Normal 4 2 2 12 11" xfId="55232"/>
    <cellStyle name="Normal 4 2 2 12 2" xfId="9273"/>
    <cellStyle name="Normal 4 2 2 12 2 2" xfId="36768"/>
    <cellStyle name="Normal 4 2 2 12 2 3" xfId="43504"/>
    <cellStyle name="Normal 4 2 2 12 2 4" xfId="49276"/>
    <cellStyle name="Normal 4 2 2 12 3" xfId="18576"/>
    <cellStyle name="Normal 4 2 2 12 4" xfId="21112"/>
    <cellStyle name="Normal 4 2 2 12 5" xfId="22482"/>
    <cellStyle name="Normal 4 2 2 12 6" xfId="27494"/>
    <cellStyle name="Normal 4 2 2 12 7" xfId="27891"/>
    <cellStyle name="Normal 4 2 2 12 8" xfId="32563"/>
    <cellStyle name="Normal 4 2 2 12 9" xfId="39304"/>
    <cellStyle name="Normal 4 2 2 13" xfId="4952"/>
    <cellStyle name="Normal 4 2 2 13 2" xfId="11191"/>
    <cellStyle name="Normal 4 2 2 13 2 2" xfId="37002"/>
    <cellStyle name="Normal 4 2 2 13 2 3" xfId="43738"/>
    <cellStyle name="Normal 4 2 2 13 2 4" xfId="49278"/>
    <cellStyle name="Normal 4 2 2 13 3" xfId="19411"/>
    <cellStyle name="Normal 4 2 2 13 4" xfId="21729"/>
    <cellStyle name="Normal 4 2 2 13 5" xfId="22716"/>
    <cellStyle name="Normal 4 2 2 13 6" xfId="34481"/>
    <cellStyle name="Normal 4 2 2 13 7" xfId="41222"/>
    <cellStyle name="Normal 4 2 2 13 8" xfId="49277"/>
    <cellStyle name="Normal 4 2 2 14" xfId="7448"/>
    <cellStyle name="Normal 4 2 2 14 2" xfId="36624"/>
    <cellStyle name="Normal 4 2 2 14 3" xfId="43360"/>
    <cellStyle name="Normal 4 2 2 14 4" xfId="49279"/>
    <cellStyle name="Normal 4 2 2 15" xfId="13324"/>
    <cellStyle name="Normal 4 2 2 16" xfId="13486"/>
    <cellStyle name="Normal 4 2 2 17" xfId="15149"/>
    <cellStyle name="Normal 4 2 2 18" xfId="17788"/>
    <cellStyle name="Normal 4 2 2 19" xfId="20648"/>
    <cellStyle name="Normal 4 2 2 2" xfId="1425"/>
    <cellStyle name="Normal 4 2 2 2 10" xfId="20666"/>
    <cellStyle name="Normal 4 2 2 2 11" xfId="22356"/>
    <cellStyle name="Normal 4 2 2 2 12" xfId="23755"/>
    <cellStyle name="Normal 4 2 2 2 13" xfId="25144"/>
    <cellStyle name="Normal 4 2 2 2 14" xfId="25578"/>
    <cellStyle name="Normal 4 2 2 2 15" xfId="27675"/>
    <cellStyle name="Normal 4 2 2 2 16" xfId="28089"/>
    <cellStyle name="Normal 4 2 2 2 17" xfId="29086"/>
    <cellStyle name="Normal 4 2 2 2 18" xfId="31001"/>
    <cellStyle name="Normal 4 2 2 2 19" xfId="37768"/>
    <cellStyle name="Normal 4 2 2 2 2" xfId="3669"/>
    <cellStyle name="Normal 4 2 2 2 2 10" xfId="33216"/>
    <cellStyle name="Normal 4 2 2 2 2 11" xfId="39957"/>
    <cellStyle name="Normal 4 2 2 2 2 12" xfId="49281"/>
    <cellStyle name="Normal 4 2 2 2 2 13" xfId="55080"/>
    <cellStyle name="Normal 4 2 2 2 2 2" xfId="9926"/>
    <cellStyle name="Normal 4 2 2 2 2 2 2" xfId="36876"/>
    <cellStyle name="Normal 4 2 2 2 2 2 3" xfId="43612"/>
    <cellStyle name="Normal 4 2 2 2 2 2 4" xfId="49282"/>
    <cellStyle name="Normal 4 2 2 2 2 3" xfId="14139"/>
    <cellStyle name="Normal 4 2 2 2 2 4" xfId="18876"/>
    <cellStyle name="Normal 4 2 2 2 2 5" xfId="21344"/>
    <cellStyle name="Normal 4 2 2 2 2 6" xfId="22590"/>
    <cellStyle name="Normal 4 2 2 2 2 7" xfId="25070"/>
    <cellStyle name="Normal 4 2 2 2 2 8" xfId="26213"/>
    <cellStyle name="Normal 4 2 2 2 2 9" xfId="27765"/>
    <cellStyle name="Normal 4 2 2 2 20" xfId="44773"/>
    <cellStyle name="Normal 4 2 2 2 21" xfId="49280"/>
    <cellStyle name="Normal 4 2 2 2 22" xfId="53655"/>
    <cellStyle name="Normal 4 2 2 2 23" xfId="54986"/>
    <cellStyle name="Normal 4 2 2 2 24" xfId="56270"/>
    <cellStyle name="Normal 4 2 2 2 3" xfId="3034"/>
    <cellStyle name="Normal 4 2 2 2 3 10" xfId="49283"/>
    <cellStyle name="Normal 4 2 2 2 3 11" xfId="55268"/>
    <cellStyle name="Normal 4 2 2 2 3 2" xfId="9291"/>
    <cellStyle name="Normal 4 2 2 2 3 2 2" xfId="36786"/>
    <cellStyle name="Normal 4 2 2 2 3 2 3" xfId="43522"/>
    <cellStyle name="Normal 4 2 2 2 3 2 4" xfId="49284"/>
    <cellStyle name="Normal 4 2 2 2 3 3" xfId="18594"/>
    <cellStyle name="Normal 4 2 2 2 3 4" xfId="21130"/>
    <cellStyle name="Normal 4 2 2 2 3 5" xfId="22500"/>
    <cellStyle name="Normal 4 2 2 2 3 6" xfId="27530"/>
    <cellStyle name="Normal 4 2 2 2 3 7" xfId="27927"/>
    <cellStyle name="Normal 4 2 2 2 3 8" xfId="32581"/>
    <cellStyle name="Normal 4 2 2 2 3 9" xfId="39322"/>
    <cellStyle name="Normal 4 2 2 2 4" xfId="5816"/>
    <cellStyle name="Normal 4 2 2 2 4 2" xfId="12043"/>
    <cellStyle name="Normal 4 2 2 2 4 2 2" xfId="37038"/>
    <cellStyle name="Normal 4 2 2 2 4 2 3" xfId="43774"/>
    <cellStyle name="Normal 4 2 2 2 4 2 4" xfId="49286"/>
    <cellStyle name="Normal 4 2 2 2 4 3" xfId="19736"/>
    <cellStyle name="Normal 4 2 2 2 4 4" xfId="21950"/>
    <cellStyle name="Normal 4 2 2 2 4 5" xfId="22752"/>
    <cellStyle name="Normal 4 2 2 2 4 6" xfId="35338"/>
    <cellStyle name="Normal 4 2 2 2 4 7" xfId="42074"/>
    <cellStyle name="Normal 4 2 2 2 4 8" xfId="49285"/>
    <cellStyle name="Normal 4 2 2 2 5" xfId="7737"/>
    <cellStyle name="Normal 4 2 2 2 5 2" xfId="36642"/>
    <cellStyle name="Normal 4 2 2 2 5 3" xfId="43378"/>
    <cellStyle name="Normal 4 2 2 2 5 4" xfId="49287"/>
    <cellStyle name="Normal 4 2 2 2 6" xfId="13360"/>
    <cellStyle name="Normal 4 2 2 2 7" xfId="13504"/>
    <cellStyle name="Normal 4 2 2 2 8" xfId="16001"/>
    <cellStyle name="Normal 4 2 2 2 9" xfId="17926"/>
    <cellStyle name="Normal 4 2 2 20" xfId="22338"/>
    <cellStyle name="Normal 4 2 2 21" xfId="23174"/>
    <cellStyle name="Normal 4 2 2 22" xfId="25108"/>
    <cellStyle name="Normal 4 2 2 23" xfId="25560"/>
    <cellStyle name="Normal 4 2 2 24" xfId="27657"/>
    <cellStyle name="Normal 4 2 2 25" xfId="28053"/>
    <cellStyle name="Normal 4 2 2 26" xfId="28234"/>
    <cellStyle name="Normal 4 2 2 27" xfId="30709"/>
    <cellStyle name="Normal 4 2 2 28" xfId="37479"/>
    <cellStyle name="Normal 4 2 2 29" xfId="43921"/>
    <cellStyle name="Normal 4 2 2 3" xfId="1449"/>
    <cellStyle name="Normal 4 2 2 3 2" xfId="3686"/>
    <cellStyle name="Normal 4 2 2 3 3" xfId="3052"/>
    <cellStyle name="Normal 4 2 2 3 3 2" xfId="9309"/>
    <cellStyle name="Normal 4 2 2 3 3 2 2" xfId="36804"/>
    <cellStyle name="Normal 4 2 2 3 3 2 3" xfId="43540"/>
    <cellStyle name="Normal 4 2 2 3 3 2 4" xfId="49289"/>
    <cellStyle name="Normal 4 2 2 3 3 3" xfId="18612"/>
    <cellStyle name="Normal 4 2 2 3 3 4" xfId="21148"/>
    <cellStyle name="Normal 4 2 2 3 3 5" xfId="22518"/>
    <cellStyle name="Normal 4 2 2 3 3 6" xfId="32599"/>
    <cellStyle name="Normal 4 2 2 3 3 7" xfId="39340"/>
    <cellStyle name="Normal 4 2 2 3 3 8" xfId="49288"/>
    <cellStyle name="Normal 4 2 2 3 4" xfId="13522"/>
    <cellStyle name="Normal 4 2 2 3 5" xfId="25040"/>
    <cellStyle name="Normal 4 2 2 3 6" xfId="25596"/>
    <cellStyle name="Normal 4 2 2 3 7" xfId="27693"/>
    <cellStyle name="Normal 4 2 2 3 8" xfId="55004"/>
    <cellStyle name="Normal 4 2 2 30" xfId="49268"/>
    <cellStyle name="Normal 4 2 2 31" xfId="52803"/>
    <cellStyle name="Normal 4 2 2 32" xfId="54968"/>
    <cellStyle name="Normal 4 2 2 33" xfId="55413"/>
    <cellStyle name="Normal 4 2 2 4" xfId="1781"/>
    <cellStyle name="Normal 4 2 2 4 10" xfId="20750"/>
    <cellStyle name="Normal 4 2 2 4 11" xfId="22374"/>
    <cellStyle name="Normal 4 2 2 4 12" xfId="24063"/>
    <cellStyle name="Normal 4 2 2 4 13" xfId="25162"/>
    <cellStyle name="Normal 4 2 2 4 14" xfId="25614"/>
    <cellStyle name="Normal 4 2 2 4 15" xfId="27711"/>
    <cellStyle name="Normal 4 2 2 4 16" xfId="28107"/>
    <cellStyle name="Normal 4 2 2 4 17" xfId="29394"/>
    <cellStyle name="Normal 4 2 2 4 18" xfId="31335"/>
    <cellStyle name="Normal 4 2 2 4 19" xfId="38076"/>
    <cellStyle name="Normal 4 2 2 4 2" xfId="3995"/>
    <cellStyle name="Normal 4 2 2 4 2 10" xfId="33524"/>
    <cellStyle name="Normal 4 2 2 4 2 11" xfId="40265"/>
    <cellStyle name="Normal 4 2 2 4 2 12" xfId="49291"/>
    <cellStyle name="Normal 4 2 2 4 2 13" xfId="55124"/>
    <cellStyle name="Normal 4 2 2 4 2 2" xfId="10234"/>
    <cellStyle name="Normal 4 2 2 4 2 2 2" xfId="36894"/>
    <cellStyle name="Normal 4 2 2 4 2 2 3" xfId="43630"/>
    <cellStyle name="Normal 4 2 2 4 2 2 4" xfId="49292"/>
    <cellStyle name="Normal 4 2 2 4 2 3" xfId="14447"/>
    <cellStyle name="Normal 4 2 2 4 2 4" xfId="18997"/>
    <cellStyle name="Normal 4 2 2 4 2 5" xfId="21428"/>
    <cellStyle name="Normal 4 2 2 4 2 6" xfId="22608"/>
    <cellStyle name="Normal 4 2 2 4 2 7" xfId="25084"/>
    <cellStyle name="Normal 4 2 2 4 2 8" xfId="26521"/>
    <cellStyle name="Normal 4 2 2 4 2 9" xfId="27783"/>
    <cellStyle name="Normal 4 2 2 4 20" xfId="45081"/>
    <cellStyle name="Normal 4 2 2 4 21" xfId="49290"/>
    <cellStyle name="Normal 4 2 2 4 22" xfId="53963"/>
    <cellStyle name="Normal 4 2 2 4 23" xfId="55022"/>
    <cellStyle name="Normal 4 2 2 4 24" xfId="56578"/>
    <cellStyle name="Normal 4 2 2 4 3" xfId="3070"/>
    <cellStyle name="Normal 4 2 2 4 3 10" xfId="49293"/>
    <cellStyle name="Normal 4 2 2 4 3 11" xfId="55286"/>
    <cellStyle name="Normal 4 2 2 4 3 2" xfId="9327"/>
    <cellStyle name="Normal 4 2 2 4 3 2 2" xfId="36822"/>
    <cellStyle name="Normal 4 2 2 4 3 2 3" xfId="43558"/>
    <cellStyle name="Normal 4 2 2 4 3 2 4" xfId="49294"/>
    <cellStyle name="Normal 4 2 2 4 3 3" xfId="18630"/>
    <cellStyle name="Normal 4 2 2 4 3 4" xfId="21166"/>
    <cellStyle name="Normal 4 2 2 4 3 5" xfId="22536"/>
    <cellStyle name="Normal 4 2 2 4 3 6" xfId="27548"/>
    <cellStyle name="Normal 4 2 2 4 3 7" xfId="27945"/>
    <cellStyle name="Normal 4 2 2 4 3 8" xfId="32617"/>
    <cellStyle name="Normal 4 2 2 4 3 9" xfId="39358"/>
    <cellStyle name="Normal 4 2 2 4 4" xfId="6124"/>
    <cellStyle name="Normal 4 2 2 4 4 2" xfId="12351"/>
    <cellStyle name="Normal 4 2 2 4 4 2 2" xfId="37056"/>
    <cellStyle name="Normal 4 2 2 4 4 2 3" xfId="43792"/>
    <cellStyle name="Normal 4 2 2 4 4 2 4" xfId="49296"/>
    <cellStyle name="Normal 4 2 2 4 4 3" xfId="19853"/>
    <cellStyle name="Normal 4 2 2 4 4 4" xfId="22034"/>
    <cellStyle name="Normal 4 2 2 4 4 5" xfId="22770"/>
    <cellStyle name="Normal 4 2 2 4 4 6" xfId="35646"/>
    <cellStyle name="Normal 4 2 2 4 4 7" xfId="42382"/>
    <cellStyle name="Normal 4 2 2 4 4 8" xfId="49295"/>
    <cellStyle name="Normal 4 2 2 4 5" xfId="8045"/>
    <cellStyle name="Normal 4 2 2 4 5 2" xfId="36660"/>
    <cellStyle name="Normal 4 2 2 4 5 3" xfId="43396"/>
    <cellStyle name="Normal 4 2 2 4 5 4" xfId="49297"/>
    <cellStyle name="Normal 4 2 2 4 6" xfId="13378"/>
    <cellStyle name="Normal 4 2 2 4 7" xfId="13540"/>
    <cellStyle name="Normal 4 2 2 4 8" xfId="16309"/>
    <cellStyle name="Normal 4 2 2 4 9" xfId="18065"/>
    <cellStyle name="Normal 4 2 2 5" xfId="1801"/>
    <cellStyle name="Normal 4 2 2 5 10" xfId="22392"/>
    <cellStyle name="Normal 4 2 2 5 11" xfId="24081"/>
    <cellStyle name="Normal 4 2 2 5 12" xfId="25180"/>
    <cellStyle name="Normal 4 2 2 5 13" xfId="26539"/>
    <cellStyle name="Normal 4 2 2 5 14" xfId="27801"/>
    <cellStyle name="Normal 4 2 2 5 15" xfId="28125"/>
    <cellStyle name="Normal 4 2 2 5 16" xfId="29412"/>
    <cellStyle name="Normal 4 2 2 5 17" xfId="31353"/>
    <cellStyle name="Normal 4 2 2 5 18" xfId="38094"/>
    <cellStyle name="Normal 4 2 2 5 19" xfId="45099"/>
    <cellStyle name="Normal 4 2 2 5 2" xfId="4013"/>
    <cellStyle name="Normal 4 2 2 5 2 10" xfId="49299"/>
    <cellStyle name="Normal 4 2 2 5 2 11" xfId="55304"/>
    <cellStyle name="Normal 4 2 2 5 2 2" xfId="10252"/>
    <cellStyle name="Normal 4 2 2 5 2 2 2" xfId="36912"/>
    <cellStyle name="Normal 4 2 2 5 2 2 3" xfId="43648"/>
    <cellStyle name="Normal 4 2 2 5 2 2 4" xfId="49300"/>
    <cellStyle name="Normal 4 2 2 5 2 3" xfId="19015"/>
    <cellStyle name="Normal 4 2 2 5 2 4" xfId="21446"/>
    <cellStyle name="Normal 4 2 2 5 2 5" xfId="22626"/>
    <cellStyle name="Normal 4 2 2 5 2 6" xfId="27566"/>
    <cellStyle name="Normal 4 2 2 5 2 7" xfId="27963"/>
    <cellStyle name="Normal 4 2 2 5 2 8" xfId="33542"/>
    <cellStyle name="Normal 4 2 2 5 2 9" xfId="40283"/>
    <cellStyle name="Normal 4 2 2 5 20" xfId="49298"/>
    <cellStyle name="Normal 4 2 2 5 21" xfId="53981"/>
    <cellStyle name="Normal 4 2 2 5 22" xfId="55142"/>
    <cellStyle name="Normal 4 2 2 5 23" xfId="56596"/>
    <cellStyle name="Normal 4 2 2 5 3" xfId="6142"/>
    <cellStyle name="Normal 4 2 2 5 3 2" xfId="12369"/>
    <cellStyle name="Normal 4 2 2 5 3 2 2" xfId="37074"/>
    <cellStyle name="Normal 4 2 2 5 3 2 3" xfId="43810"/>
    <cellStyle name="Normal 4 2 2 5 3 2 4" xfId="49302"/>
    <cellStyle name="Normal 4 2 2 5 3 3" xfId="19871"/>
    <cellStyle name="Normal 4 2 2 5 3 4" xfId="22052"/>
    <cellStyle name="Normal 4 2 2 5 3 5" xfId="22788"/>
    <cellStyle name="Normal 4 2 2 5 3 6" xfId="35664"/>
    <cellStyle name="Normal 4 2 2 5 3 7" xfId="42400"/>
    <cellStyle name="Normal 4 2 2 5 3 8" xfId="49301"/>
    <cellStyle name="Normal 4 2 2 5 4" xfId="8063"/>
    <cellStyle name="Normal 4 2 2 5 4 2" xfId="36678"/>
    <cellStyle name="Normal 4 2 2 5 4 3" xfId="43414"/>
    <cellStyle name="Normal 4 2 2 5 4 4" xfId="49303"/>
    <cellStyle name="Normal 4 2 2 5 5" xfId="13396"/>
    <cellStyle name="Normal 4 2 2 5 6" xfId="14465"/>
    <cellStyle name="Normal 4 2 2 5 7" xfId="16327"/>
    <cellStyle name="Normal 4 2 2 5 8" xfId="18083"/>
    <cellStyle name="Normal 4 2 2 5 9" xfId="20768"/>
    <cellStyle name="Normal 4 2 2 6" xfId="1838"/>
    <cellStyle name="Normal 4 2 2 6 10" xfId="22410"/>
    <cellStyle name="Normal 4 2 2 6 11" xfId="24118"/>
    <cellStyle name="Normal 4 2 2 6 12" xfId="25198"/>
    <cellStyle name="Normal 4 2 2 6 13" xfId="26576"/>
    <cellStyle name="Normal 4 2 2 6 14" xfId="27819"/>
    <cellStyle name="Normal 4 2 2 6 15" xfId="28143"/>
    <cellStyle name="Normal 4 2 2 6 16" xfId="29449"/>
    <cellStyle name="Normal 4 2 2 6 17" xfId="31390"/>
    <cellStyle name="Normal 4 2 2 6 18" xfId="38131"/>
    <cellStyle name="Normal 4 2 2 6 19" xfId="45136"/>
    <cellStyle name="Normal 4 2 2 6 2" xfId="4050"/>
    <cellStyle name="Normal 4 2 2 6 2 10" xfId="49305"/>
    <cellStyle name="Normal 4 2 2 6 2 11" xfId="55322"/>
    <cellStyle name="Normal 4 2 2 6 2 2" xfId="10289"/>
    <cellStyle name="Normal 4 2 2 6 2 2 2" xfId="36930"/>
    <cellStyle name="Normal 4 2 2 6 2 2 3" xfId="43666"/>
    <cellStyle name="Normal 4 2 2 6 2 2 4" xfId="49306"/>
    <cellStyle name="Normal 4 2 2 6 2 3" xfId="19045"/>
    <cellStyle name="Normal 4 2 2 6 2 4" xfId="21469"/>
    <cellStyle name="Normal 4 2 2 6 2 5" xfId="22644"/>
    <cellStyle name="Normal 4 2 2 6 2 6" xfId="27584"/>
    <cellStyle name="Normal 4 2 2 6 2 7" xfId="27981"/>
    <cellStyle name="Normal 4 2 2 6 2 8" xfId="33579"/>
    <cellStyle name="Normal 4 2 2 6 2 9" xfId="40320"/>
    <cellStyle name="Normal 4 2 2 6 20" xfId="49304"/>
    <cellStyle name="Normal 4 2 2 6 21" xfId="54018"/>
    <cellStyle name="Normal 4 2 2 6 22" xfId="55160"/>
    <cellStyle name="Normal 4 2 2 6 23" xfId="56633"/>
    <cellStyle name="Normal 4 2 2 6 3" xfId="6179"/>
    <cellStyle name="Normal 4 2 2 6 3 2" xfId="12406"/>
    <cellStyle name="Normal 4 2 2 6 3 2 2" xfId="37092"/>
    <cellStyle name="Normal 4 2 2 6 3 2 3" xfId="43828"/>
    <cellStyle name="Normal 4 2 2 6 3 2 4" xfId="49308"/>
    <cellStyle name="Normal 4 2 2 6 3 3" xfId="19902"/>
    <cellStyle name="Normal 4 2 2 6 3 4" xfId="22075"/>
    <cellStyle name="Normal 4 2 2 6 3 5" xfId="22806"/>
    <cellStyle name="Normal 4 2 2 6 3 6" xfId="35701"/>
    <cellStyle name="Normal 4 2 2 6 3 7" xfId="42437"/>
    <cellStyle name="Normal 4 2 2 6 3 8" xfId="49307"/>
    <cellStyle name="Normal 4 2 2 6 4" xfId="8100"/>
    <cellStyle name="Normal 4 2 2 6 4 2" xfId="36696"/>
    <cellStyle name="Normal 4 2 2 6 4 3" xfId="43432"/>
    <cellStyle name="Normal 4 2 2 6 4 4" xfId="49309"/>
    <cellStyle name="Normal 4 2 2 6 5" xfId="13414"/>
    <cellStyle name="Normal 4 2 2 6 6" xfId="14483"/>
    <cellStyle name="Normal 4 2 2 6 7" xfId="16364"/>
    <cellStyle name="Normal 4 2 2 6 8" xfId="18113"/>
    <cellStyle name="Normal 4 2 2 6 9" xfId="20791"/>
    <cellStyle name="Normal 4 2 2 7" xfId="2418"/>
    <cellStyle name="Normal 4 2 2 7 10" xfId="22428"/>
    <cellStyle name="Normal 4 2 2 7 11" xfId="24696"/>
    <cellStyle name="Normal 4 2 2 7 12" xfId="25216"/>
    <cellStyle name="Normal 4 2 2 7 13" xfId="27154"/>
    <cellStyle name="Normal 4 2 2 7 14" xfId="27837"/>
    <cellStyle name="Normal 4 2 2 7 15" xfId="28161"/>
    <cellStyle name="Normal 4 2 2 7 16" xfId="30027"/>
    <cellStyle name="Normal 4 2 2 7 17" xfId="31968"/>
    <cellStyle name="Normal 4 2 2 7 18" xfId="38709"/>
    <cellStyle name="Normal 4 2 2 7 19" xfId="45714"/>
    <cellStyle name="Normal 4 2 2 7 2" xfId="4628"/>
    <cellStyle name="Normal 4 2 2 7 2 10" xfId="49311"/>
    <cellStyle name="Normal 4 2 2 7 2 11" xfId="55340"/>
    <cellStyle name="Normal 4 2 2 7 2 2" xfId="10867"/>
    <cellStyle name="Normal 4 2 2 7 2 2 2" xfId="36948"/>
    <cellStyle name="Normal 4 2 2 7 2 2 3" xfId="43684"/>
    <cellStyle name="Normal 4 2 2 7 2 2 4" xfId="49312"/>
    <cellStyle name="Normal 4 2 2 7 2 3" xfId="19244"/>
    <cellStyle name="Normal 4 2 2 7 2 4" xfId="21613"/>
    <cellStyle name="Normal 4 2 2 7 2 5" xfId="22662"/>
    <cellStyle name="Normal 4 2 2 7 2 6" xfId="27602"/>
    <cellStyle name="Normal 4 2 2 7 2 7" xfId="27999"/>
    <cellStyle name="Normal 4 2 2 7 2 8" xfId="34157"/>
    <cellStyle name="Normal 4 2 2 7 2 9" xfId="40898"/>
    <cellStyle name="Normal 4 2 2 7 20" xfId="49310"/>
    <cellStyle name="Normal 4 2 2 7 21" xfId="54596"/>
    <cellStyle name="Normal 4 2 2 7 22" xfId="55178"/>
    <cellStyle name="Normal 4 2 2 7 23" xfId="57211"/>
    <cellStyle name="Normal 4 2 2 7 3" xfId="6757"/>
    <cellStyle name="Normal 4 2 2 7 3 2" xfId="12984"/>
    <cellStyle name="Normal 4 2 2 7 3 2 2" xfId="37110"/>
    <cellStyle name="Normal 4 2 2 7 3 2 3" xfId="43846"/>
    <cellStyle name="Normal 4 2 2 7 3 2 4" xfId="49314"/>
    <cellStyle name="Normal 4 2 2 7 3 3" xfId="20105"/>
    <cellStyle name="Normal 4 2 2 7 3 4" xfId="22219"/>
    <cellStyle name="Normal 4 2 2 7 3 5" xfId="22824"/>
    <cellStyle name="Normal 4 2 2 7 3 6" xfId="36279"/>
    <cellStyle name="Normal 4 2 2 7 3 7" xfId="43015"/>
    <cellStyle name="Normal 4 2 2 7 3 8" xfId="49313"/>
    <cellStyle name="Normal 4 2 2 7 4" xfId="8678"/>
    <cellStyle name="Normal 4 2 2 7 4 2" xfId="36714"/>
    <cellStyle name="Normal 4 2 2 7 4 3" xfId="43450"/>
    <cellStyle name="Normal 4 2 2 7 4 4" xfId="49315"/>
    <cellStyle name="Normal 4 2 2 7 5" xfId="13432"/>
    <cellStyle name="Normal 4 2 2 7 6" xfId="14790"/>
    <cellStyle name="Normal 4 2 2 7 7" xfId="16942"/>
    <cellStyle name="Normal 4 2 2 7 8" xfId="18318"/>
    <cellStyle name="Normal 4 2 2 7 9" xfId="20935"/>
    <cellStyle name="Normal 4 2 2 8" xfId="2437"/>
    <cellStyle name="Normal 4 2 2 8 10" xfId="22446"/>
    <cellStyle name="Normal 4 2 2 8 11" xfId="24715"/>
    <cellStyle name="Normal 4 2 2 8 12" xfId="25234"/>
    <cellStyle name="Normal 4 2 2 8 13" xfId="27173"/>
    <cellStyle name="Normal 4 2 2 8 14" xfId="27855"/>
    <cellStyle name="Normal 4 2 2 8 15" xfId="28179"/>
    <cellStyle name="Normal 4 2 2 8 16" xfId="30046"/>
    <cellStyle name="Normal 4 2 2 8 17" xfId="31987"/>
    <cellStyle name="Normal 4 2 2 8 18" xfId="38728"/>
    <cellStyle name="Normal 4 2 2 8 19" xfId="45733"/>
    <cellStyle name="Normal 4 2 2 8 2" xfId="4647"/>
    <cellStyle name="Normal 4 2 2 8 2 10" xfId="49317"/>
    <cellStyle name="Normal 4 2 2 8 2 11" xfId="55358"/>
    <cellStyle name="Normal 4 2 2 8 2 2" xfId="10886"/>
    <cellStyle name="Normal 4 2 2 8 2 2 2" xfId="36966"/>
    <cellStyle name="Normal 4 2 2 8 2 2 3" xfId="43702"/>
    <cellStyle name="Normal 4 2 2 8 2 2 4" xfId="49318"/>
    <cellStyle name="Normal 4 2 2 8 2 3" xfId="19262"/>
    <cellStyle name="Normal 4 2 2 8 2 4" xfId="21632"/>
    <cellStyle name="Normal 4 2 2 8 2 5" xfId="22680"/>
    <cellStyle name="Normal 4 2 2 8 2 6" xfId="27620"/>
    <cellStyle name="Normal 4 2 2 8 2 7" xfId="28017"/>
    <cellStyle name="Normal 4 2 2 8 2 8" xfId="34176"/>
    <cellStyle name="Normal 4 2 2 8 2 9" xfId="40917"/>
    <cellStyle name="Normal 4 2 2 8 20" xfId="49316"/>
    <cellStyle name="Normal 4 2 2 8 21" xfId="54615"/>
    <cellStyle name="Normal 4 2 2 8 22" xfId="55196"/>
    <cellStyle name="Normal 4 2 2 8 23" xfId="57230"/>
    <cellStyle name="Normal 4 2 2 8 3" xfId="6776"/>
    <cellStyle name="Normal 4 2 2 8 3 2" xfId="13003"/>
    <cellStyle name="Normal 4 2 2 8 3 2 2" xfId="37128"/>
    <cellStyle name="Normal 4 2 2 8 3 2 3" xfId="43864"/>
    <cellStyle name="Normal 4 2 2 8 3 2 4" xfId="49320"/>
    <cellStyle name="Normal 4 2 2 8 3 3" xfId="20123"/>
    <cellStyle name="Normal 4 2 2 8 3 4" xfId="22238"/>
    <cellStyle name="Normal 4 2 2 8 3 5" xfId="22842"/>
    <cellStyle name="Normal 4 2 2 8 3 6" xfId="36298"/>
    <cellStyle name="Normal 4 2 2 8 3 7" xfId="43034"/>
    <cellStyle name="Normal 4 2 2 8 3 8" xfId="49319"/>
    <cellStyle name="Normal 4 2 2 8 4" xfId="8697"/>
    <cellStyle name="Normal 4 2 2 8 4 2" xfId="36732"/>
    <cellStyle name="Normal 4 2 2 8 4 3" xfId="43468"/>
    <cellStyle name="Normal 4 2 2 8 4 4" xfId="49321"/>
    <cellStyle name="Normal 4 2 2 8 5" xfId="13450"/>
    <cellStyle name="Normal 4 2 2 8 6" xfId="14809"/>
    <cellStyle name="Normal 4 2 2 8 7" xfId="16961"/>
    <cellStyle name="Normal 4 2 2 8 8" xfId="18336"/>
    <cellStyle name="Normal 4 2 2 8 9" xfId="20954"/>
    <cellStyle name="Normal 4 2 2 9" xfId="2455"/>
    <cellStyle name="Normal 4 2 2 9 10" xfId="22464"/>
    <cellStyle name="Normal 4 2 2 9 11" xfId="24733"/>
    <cellStyle name="Normal 4 2 2 9 12" xfId="25252"/>
    <cellStyle name="Normal 4 2 2 9 13" xfId="27191"/>
    <cellStyle name="Normal 4 2 2 9 14" xfId="27873"/>
    <cellStyle name="Normal 4 2 2 9 15" xfId="28197"/>
    <cellStyle name="Normal 4 2 2 9 16" xfId="30064"/>
    <cellStyle name="Normal 4 2 2 9 17" xfId="32005"/>
    <cellStyle name="Normal 4 2 2 9 18" xfId="38746"/>
    <cellStyle name="Normal 4 2 2 9 19" xfId="45751"/>
    <cellStyle name="Normal 4 2 2 9 2" xfId="4665"/>
    <cellStyle name="Normal 4 2 2 9 2 10" xfId="49323"/>
    <cellStyle name="Normal 4 2 2 9 2 11" xfId="55376"/>
    <cellStyle name="Normal 4 2 2 9 2 2" xfId="10904"/>
    <cellStyle name="Normal 4 2 2 9 2 2 2" xfId="36984"/>
    <cellStyle name="Normal 4 2 2 9 2 2 3" xfId="43720"/>
    <cellStyle name="Normal 4 2 2 9 2 2 4" xfId="49324"/>
    <cellStyle name="Normal 4 2 2 9 2 3" xfId="19280"/>
    <cellStyle name="Normal 4 2 2 9 2 4" xfId="21650"/>
    <cellStyle name="Normal 4 2 2 9 2 5" xfId="22698"/>
    <cellStyle name="Normal 4 2 2 9 2 6" xfId="27638"/>
    <cellStyle name="Normal 4 2 2 9 2 7" xfId="28035"/>
    <cellStyle name="Normal 4 2 2 9 2 8" xfId="34194"/>
    <cellStyle name="Normal 4 2 2 9 2 9" xfId="40935"/>
    <cellStyle name="Normal 4 2 2 9 20" xfId="49322"/>
    <cellStyle name="Normal 4 2 2 9 21" xfId="54633"/>
    <cellStyle name="Normal 4 2 2 9 22" xfId="55214"/>
    <cellStyle name="Normal 4 2 2 9 23" xfId="57248"/>
    <cellStyle name="Normal 4 2 2 9 3" xfId="6794"/>
    <cellStyle name="Normal 4 2 2 9 3 2" xfId="13021"/>
    <cellStyle name="Normal 4 2 2 9 3 2 2" xfId="37146"/>
    <cellStyle name="Normal 4 2 2 9 3 2 3" xfId="43882"/>
    <cellStyle name="Normal 4 2 2 9 3 2 4" xfId="49326"/>
    <cellStyle name="Normal 4 2 2 9 3 3" xfId="20141"/>
    <cellStyle name="Normal 4 2 2 9 3 4" xfId="22256"/>
    <cellStyle name="Normal 4 2 2 9 3 5" xfId="22860"/>
    <cellStyle name="Normal 4 2 2 9 3 6" xfId="36316"/>
    <cellStyle name="Normal 4 2 2 9 3 7" xfId="43052"/>
    <cellStyle name="Normal 4 2 2 9 3 8" xfId="49325"/>
    <cellStyle name="Normal 4 2 2 9 4" xfId="8715"/>
    <cellStyle name="Normal 4 2 2 9 4 2" xfId="36750"/>
    <cellStyle name="Normal 4 2 2 9 4 3" xfId="43486"/>
    <cellStyle name="Normal 4 2 2 9 4 4" xfId="49327"/>
    <cellStyle name="Normal 4 2 2 9 5" xfId="13468"/>
    <cellStyle name="Normal 4 2 2 9 6" xfId="14827"/>
    <cellStyle name="Normal 4 2 2 9 7" xfId="16979"/>
    <cellStyle name="Normal 4 2 2 9 8" xfId="18354"/>
    <cellStyle name="Normal 4 2 2 9 9" xfId="20972"/>
    <cellStyle name="Normal 4 2 3" xfId="1062"/>
    <cellStyle name="Normal 4 2 3 10" xfId="3381"/>
    <cellStyle name="Normal 4 2 3 10 10" xfId="23467"/>
    <cellStyle name="Normal 4 2 3 10 11" xfId="25127"/>
    <cellStyle name="Normal 4 2 3 10 12" xfId="25925"/>
    <cellStyle name="Normal 4 2 3 10 13" xfId="27748"/>
    <cellStyle name="Normal 4 2 3 10 14" xfId="28072"/>
    <cellStyle name="Normal 4 2 3 10 15" xfId="28798"/>
    <cellStyle name="Normal 4 2 3 10 16" xfId="32928"/>
    <cellStyle name="Normal 4 2 3 10 17" xfId="39669"/>
    <cellStyle name="Normal 4 2 3 10 18" xfId="44485"/>
    <cellStyle name="Normal 4 2 3 10 19" xfId="49329"/>
    <cellStyle name="Normal 4 2 3 10 2" xfId="5528"/>
    <cellStyle name="Normal 4 2 3 10 2 10" xfId="49330"/>
    <cellStyle name="Normal 4 2 3 10 2 11" xfId="55251"/>
    <cellStyle name="Normal 4 2 3 10 2 2" xfId="11755"/>
    <cellStyle name="Normal 4 2 3 10 2 2 2" xfId="37021"/>
    <cellStyle name="Normal 4 2 3 10 2 2 3" xfId="43757"/>
    <cellStyle name="Normal 4 2 3 10 2 2 4" xfId="49331"/>
    <cellStyle name="Normal 4 2 3 10 2 3" xfId="19623"/>
    <cellStyle name="Normal 4 2 3 10 2 4" xfId="21872"/>
    <cellStyle name="Normal 4 2 3 10 2 5" xfId="22735"/>
    <cellStyle name="Normal 4 2 3 10 2 6" xfId="27513"/>
    <cellStyle name="Normal 4 2 3 10 2 7" xfId="27910"/>
    <cellStyle name="Normal 4 2 3 10 2 8" xfId="35050"/>
    <cellStyle name="Normal 4 2 3 10 2 9" xfId="41786"/>
    <cellStyle name="Normal 4 2 3 10 20" xfId="53367"/>
    <cellStyle name="Normal 4 2 3 10 21" xfId="55060"/>
    <cellStyle name="Normal 4 2 3 10 22" xfId="55982"/>
    <cellStyle name="Normal 4 2 3 10 3" xfId="9638"/>
    <cellStyle name="Normal 4 2 3 10 3 2" xfId="36859"/>
    <cellStyle name="Normal 4 2 3 10 3 3" xfId="43595"/>
    <cellStyle name="Normal 4 2 3 10 3 4" xfId="49332"/>
    <cellStyle name="Normal 4 2 3 10 4" xfId="13343"/>
    <cellStyle name="Normal 4 2 3 10 5" xfId="13851"/>
    <cellStyle name="Normal 4 2 3 10 6" xfId="15713"/>
    <cellStyle name="Normal 4 2 3 10 7" xfId="18766"/>
    <cellStyle name="Normal 4 2 3 10 8" xfId="21266"/>
    <cellStyle name="Normal 4 2 3 10 9" xfId="22573"/>
    <cellStyle name="Normal 4 2 3 11" xfId="3089"/>
    <cellStyle name="Normal 4 2 3 11 10" xfId="32636"/>
    <cellStyle name="Normal 4 2 3 11 11" xfId="39377"/>
    <cellStyle name="Normal 4 2 3 11 12" xfId="49333"/>
    <cellStyle name="Normal 4 2 3 11 13" xfId="55041"/>
    <cellStyle name="Normal 4 2 3 11 2" xfId="9346"/>
    <cellStyle name="Normal 4 2 3 11 2 2" xfId="36841"/>
    <cellStyle name="Normal 4 2 3 11 2 3" xfId="43577"/>
    <cellStyle name="Normal 4 2 3 11 2 4" xfId="49334"/>
    <cellStyle name="Normal 4 2 3 11 3" xfId="13559"/>
    <cellStyle name="Normal 4 2 3 11 4" xfId="18649"/>
    <cellStyle name="Normal 4 2 3 11 5" xfId="21185"/>
    <cellStyle name="Normal 4 2 3 11 6" xfId="22555"/>
    <cellStyle name="Normal 4 2 3 11 7" xfId="25055"/>
    <cellStyle name="Normal 4 2 3 11 8" xfId="25633"/>
    <cellStyle name="Normal 4 2 3 11 9" xfId="27730"/>
    <cellStyle name="Normal 4 2 3 12" xfId="3017"/>
    <cellStyle name="Normal 4 2 3 12 10" xfId="49335"/>
    <cellStyle name="Normal 4 2 3 12 11" xfId="55233"/>
    <cellStyle name="Normal 4 2 3 12 2" xfId="9274"/>
    <cellStyle name="Normal 4 2 3 12 2 2" xfId="36769"/>
    <cellStyle name="Normal 4 2 3 12 2 3" xfId="43505"/>
    <cellStyle name="Normal 4 2 3 12 2 4" xfId="49336"/>
    <cellStyle name="Normal 4 2 3 12 3" xfId="18577"/>
    <cellStyle name="Normal 4 2 3 12 4" xfId="21113"/>
    <cellStyle name="Normal 4 2 3 12 5" xfId="22483"/>
    <cellStyle name="Normal 4 2 3 12 6" xfId="27495"/>
    <cellStyle name="Normal 4 2 3 12 7" xfId="27892"/>
    <cellStyle name="Normal 4 2 3 12 8" xfId="32564"/>
    <cellStyle name="Normal 4 2 3 12 9" xfId="39305"/>
    <cellStyle name="Normal 4 2 3 13" xfId="4953"/>
    <cellStyle name="Normal 4 2 3 13 2" xfId="11192"/>
    <cellStyle name="Normal 4 2 3 13 2 2" xfId="37003"/>
    <cellStyle name="Normal 4 2 3 13 2 3" xfId="43739"/>
    <cellStyle name="Normal 4 2 3 13 2 4" xfId="49338"/>
    <cellStyle name="Normal 4 2 3 13 3" xfId="19412"/>
    <cellStyle name="Normal 4 2 3 13 4" xfId="21730"/>
    <cellStyle name="Normal 4 2 3 13 5" xfId="22717"/>
    <cellStyle name="Normal 4 2 3 13 6" xfId="34482"/>
    <cellStyle name="Normal 4 2 3 13 7" xfId="41223"/>
    <cellStyle name="Normal 4 2 3 13 8" xfId="49337"/>
    <cellStyle name="Normal 4 2 3 14" xfId="7449"/>
    <cellStyle name="Normal 4 2 3 14 2" xfId="36625"/>
    <cellStyle name="Normal 4 2 3 14 3" xfId="43361"/>
    <cellStyle name="Normal 4 2 3 14 4" xfId="49339"/>
    <cellStyle name="Normal 4 2 3 15" xfId="13325"/>
    <cellStyle name="Normal 4 2 3 16" xfId="13487"/>
    <cellStyle name="Normal 4 2 3 17" xfId="15150"/>
    <cellStyle name="Normal 4 2 3 18" xfId="17789"/>
    <cellStyle name="Normal 4 2 3 19" xfId="20649"/>
    <cellStyle name="Normal 4 2 3 2" xfId="1426"/>
    <cellStyle name="Normal 4 2 3 2 10" xfId="20667"/>
    <cellStyle name="Normal 4 2 3 2 11" xfId="22357"/>
    <cellStyle name="Normal 4 2 3 2 12" xfId="23756"/>
    <cellStyle name="Normal 4 2 3 2 13" xfId="25145"/>
    <cellStyle name="Normal 4 2 3 2 14" xfId="25579"/>
    <cellStyle name="Normal 4 2 3 2 15" xfId="27676"/>
    <cellStyle name="Normal 4 2 3 2 16" xfId="28090"/>
    <cellStyle name="Normal 4 2 3 2 17" xfId="29087"/>
    <cellStyle name="Normal 4 2 3 2 18" xfId="31002"/>
    <cellStyle name="Normal 4 2 3 2 19" xfId="37769"/>
    <cellStyle name="Normal 4 2 3 2 2" xfId="3670"/>
    <cellStyle name="Normal 4 2 3 2 2 10" xfId="33217"/>
    <cellStyle name="Normal 4 2 3 2 2 11" xfId="39958"/>
    <cellStyle name="Normal 4 2 3 2 2 12" xfId="49341"/>
    <cellStyle name="Normal 4 2 3 2 2 13" xfId="55081"/>
    <cellStyle name="Normal 4 2 3 2 2 2" xfId="9927"/>
    <cellStyle name="Normal 4 2 3 2 2 2 2" xfId="36877"/>
    <cellStyle name="Normal 4 2 3 2 2 2 3" xfId="43613"/>
    <cellStyle name="Normal 4 2 3 2 2 2 4" xfId="49342"/>
    <cellStyle name="Normal 4 2 3 2 2 3" xfId="14140"/>
    <cellStyle name="Normal 4 2 3 2 2 4" xfId="18877"/>
    <cellStyle name="Normal 4 2 3 2 2 5" xfId="21345"/>
    <cellStyle name="Normal 4 2 3 2 2 6" xfId="22591"/>
    <cellStyle name="Normal 4 2 3 2 2 7" xfId="25071"/>
    <cellStyle name="Normal 4 2 3 2 2 8" xfId="26214"/>
    <cellStyle name="Normal 4 2 3 2 2 9" xfId="27766"/>
    <cellStyle name="Normal 4 2 3 2 20" xfId="44774"/>
    <cellStyle name="Normal 4 2 3 2 21" xfId="49340"/>
    <cellStyle name="Normal 4 2 3 2 22" xfId="53656"/>
    <cellStyle name="Normal 4 2 3 2 23" xfId="54987"/>
    <cellStyle name="Normal 4 2 3 2 24" xfId="56271"/>
    <cellStyle name="Normal 4 2 3 2 3" xfId="3035"/>
    <cellStyle name="Normal 4 2 3 2 3 10" xfId="49343"/>
    <cellStyle name="Normal 4 2 3 2 3 11" xfId="55269"/>
    <cellStyle name="Normal 4 2 3 2 3 2" xfId="9292"/>
    <cellStyle name="Normal 4 2 3 2 3 2 2" xfId="36787"/>
    <cellStyle name="Normal 4 2 3 2 3 2 3" xfId="43523"/>
    <cellStyle name="Normal 4 2 3 2 3 2 4" xfId="49344"/>
    <cellStyle name="Normal 4 2 3 2 3 3" xfId="18595"/>
    <cellStyle name="Normal 4 2 3 2 3 4" xfId="21131"/>
    <cellStyle name="Normal 4 2 3 2 3 5" xfId="22501"/>
    <cellStyle name="Normal 4 2 3 2 3 6" xfId="27531"/>
    <cellStyle name="Normal 4 2 3 2 3 7" xfId="27928"/>
    <cellStyle name="Normal 4 2 3 2 3 8" xfId="32582"/>
    <cellStyle name="Normal 4 2 3 2 3 9" xfId="39323"/>
    <cellStyle name="Normal 4 2 3 2 4" xfId="5817"/>
    <cellStyle name="Normal 4 2 3 2 4 2" xfId="12044"/>
    <cellStyle name="Normal 4 2 3 2 4 2 2" xfId="37039"/>
    <cellStyle name="Normal 4 2 3 2 4 2 3" xfId="43775"/>
    <cellStyle name="Normal 4 2 3 2 4 2 4" xfId="49346"/>
    <cellStyle name="Normal 4 2 3 2 4 3" xfId="19737"/>
    <cellStyle name="Normal 4 2 3 2 4 4" xfId="21951"/>
    <cellStyle name="Normal 4 2 3 2 4 5" xfId="22753"/>
    <cellStyle name="Normal 4 2 3 2 4 6" xfId="35339"/>
    <cellStyle name="Normal 4 2 3 2 4 7" xfId="42075"/>
    <cellStyle name="Normal 4 2 3 2 4 8" xfId="49345"/>
    <cellStyle name="Normal 4 2 3 2 5" xfId="7738"/>
    <cellStyle name="Normal 4 2 3 2 5 2" xfId="36643"/>
    <cellStyle name="Normal 4 2 3 2 5 3" xfId="43379"/>
    <cellStyle name="Normal 4 2 3 2 5 4" xfId="49347"/>
    <cellStyle name="Normal 4 2 3 2 6" xfId="13361"/>
    <cellStyle name="Normal 4 2 3 2 7" xfId="13505"/>
    <cellStyle name="Normal 4 2 3 2 8" xfId="16002"/>
    <cellStyle name="Normal 4 2 3 2 9" xfId="17927"/>
    <cellStyle name="Normal 4 2 3 20" xfId="22339"/>
    <cellStyle name="Normal 4 2 3 21" xfId="23175"/>
    <cellStyle name="Normal 4 2 3 22" xfId="25109"/>
    <cellStyle name="Normal 4 2 3 23" xfId="25561"/>
    <cellStyle name="Normal 4 2 3 24" xfId="27658"/>
    <cellStyle name="Normal 4 2 3 25" xfId="28054"/>
    <cellStyle name="Normal 4 2 3 26" xfId="28235"/>
    <cellStyle name="Normal 4 2 3 27" xfId="30710"/>
    <cellStyle name="Normal 4 2 3 28" xfId="37480"/>
    <cellStyle name="Normal 4 2 3 29" xfId="43922"/>
    <cellStyle name="Normal 4 2 3 3" xfId="1450"/>
    <cellStyle name="Normal 4 2 3 3 2" xfId="3687"/>
    <cellStyle name="Normal 4 2 3 3 3" xfId="3053"/>
    <cellStyle name="Normal 4 2 3 3 3 2" xfId="9310"/>
    <cellStyle name="Normal 4 2 3 3 3 2 2" xfId="36805"/>
    <cellStyle name="Normal 4 2 3 3 3 2 3" xfId="43541"/>
    <cellStyle name="Normal 4 2 3 3 3 2 4" xfId="49349"/>
    <cellStyle name="Normal 4 2 3 3 3 3" xfId="18613"/>
    <cellStyle name="Normal 4 2 3 3 3 4" xfId="21149"/>
    <cellStyle name="Normal 4 2 3 3 3 5" xfId="22519"/>
    <cellStyle name="Normal 4 2 3 3 3 6" xfId="32600"/>
    <cellStyle name="Normal 4 2 3 3 3 7" xfId="39341"/>
    <cellStyle name="Normal 4 2 3 3 3 8" xfId="49348"/>
    <cellStyle name="Normal 4 2 3 3 4" xfId="13523"/>
    <cellStyle name="Normal 4 2 3 3 5" xfId="25041"/>
    <cellStyle name="Normal 4 2 3 3 6" xfId="25597"/>
    <cellStyle name="Normal 4 2 3 3 7" xfId="27694"/>
    <cellStyle name="Normal 4 2 3 3 8" xfId="55005"/>
    <cellStyle name="Normal 4 2 3 30" xfId="49328"/>
    <cellStyle name="Normal 4 2 3 31" xfId="52804"/>
    <cellStyle name="Normal 4 2 3 32" xfId="54969"/>
    <cellStyle name="Normal 4 2 3 33" xfId="55414"/>
    <cellStyle name="Normal 4 2 3 4" xfId="1782"/>
    <cellStyle name="Normal 4 2 3 4 10" xfId="20751"/>
    <cellStyle name="Normal 4 2 3 4 11" xfId="22375"/>
    <cellStyle name="Normal 4 2 3 4 12" xfId="24064"/>
    <cellStyle name="Normal 4 2 3 4 13" xfId="25163"/>
    <cellStyle name="Normal 4 2 3 4 14" xfId="25615"/>
    <cellStyle name="Normal 4 2 3 4 15" xfId="27712"/>
    <cellStyle name="Normal 4 2 3 4 16" xfId="28108"/>
    <cellStyle name="Normal 4 2 3 4 17" xfId="29395"/>
    <cellStyle name="Normal 4 2 3 4 18" xfId="31336"/>
    <cellStyle name="Normal 4 2 3 4 19" xfId="38077"/>
    <cellStyle name="Normal 4 2 3 4 2" xfId="3996"/>
    <cellStyle name="Normal 4 2 3 4 2 10" xfId="33525"/>
    <cellStyle name="Normal 4 2 3 4 2 11" xfId="40266"/>
    <cellStyle name="Normal 4 2 3 4 2 12" xfId="49351"/>
    <cellStyle name="Normal 4 2 3 4 2 13" xfId="55125"/>
    <cellStyle name="Normal 4 2 3 4 2 2" xfId="10235"/>
    <cellStyle name="Normal 4 2 3 4 2 2 2" xfId="36895"/>
    <cellStyle name="Normal 4 2 3 4 2 2 3" xfId="43631"/>
    <cellStyle name="Normal 4 2 3 4 2 2 4" xfId="49352"/>
    <cellStyle name="Normal 4 2 3 4 2 3" xfId="14448"/>
    <cellStyle name="Normal 4 2 3 4 2 4" xfId="18998"/>
    <cellStyle name="Normal 4 2 3 4 2 5" xfId="21429"/>
    <cellStyle name="Normal 4 2 3 4 2 6" xfId="22609"/>
    <cellStyle name="Normal 4 2 3 4 2 7" xfId="25085"/>
    <cellStyle name="Normal 4 2 3 4 2 8" xfId="26522"/>
    <cellStyle name="Normal 4 2 3 4 2 9" xfId="27784"/>
    <cellStyle name="Normal 4 2 3 4 20" xfId="45082"/>
    <cellStyle name="Normal 4 2 3 4 21" xfId="49350"/>
    <cellStyle name="Normal 4 2 3 4 22" xfId="53964"/>
    <cellStyle name="Normal 4 2 3 4 23" xfId="55023"/>
    <cellStyle name="Normal 4 2 3 4 24" xfId="56579"/>
    <cellStyle name="Normal 4 2 3 4 3" xfId="3071"/>
    <cellStyle name="Normal 4 2 3 4 3 10" xfId="49353"/>
    <cellStyle name="Normal 4 2 3 4 3 11" xfId="55287"/>
    <cellStyle name="Normal 4 2 3 4 3 2" xfId="9328"/>
    <cellStyle name="Normal 4 2 3 4 3 2 2" xfId="36823"/>
    <cellStyle name="Normal 4 2 3 4 3 2 3" xfId="43559"/>
    <cellStyle name="Normal 4 2 3 4 3 2 4" xfId="49354"/>
    <cellStyle name="Normal 4 2 3 4 3 3" xfId="18631"/>
    <cellStyle name="Normal 4 2 3 4 3 4" xfId="21167"/>
    <cellStyle name="Normal 4 2 3 4 3 5" xfId="22537"/>
    <cellStyle name="Normal 4 2 3 4 3 6" xfId="27549"/>
    <cellStyle name="Normal 4 2 3 4 3 7" xfId="27946"/>
    <cellStyle name="Normal 4 2 3 4 3 8" xfId="32618"/>
    <cellStyle name="Normal 4 2 3 4 3 9" xfId="39359"/>
    <cellStyle name="Normal 4 2 3 4 4" xfId="6125"/>
    <cellStyle name="Normal 4 2 3 4 4 2" xfId="12352"/>
    <cellStyle name="Normal 4 2 3 4 4 2 2" xfId="37057"/>
    <cellStyle name="Normal 4 2 3 4 4 2 3" xfId="43793"/>
    <cellStyle name="Normal 4 2 3 4 4 2 4" xfId="49356"/>
    <cellStyle name="Normal 4 2 3 4 4 3" xfId="19854"/>
    <cellStyle name="Normal 4 2 3 4 4 4" xfId="22035"/>
    <cellStyle name="Normal 4 2 3 4 4 5" xfId="22771"/>
    <cellStyle name="Normal 4 2 3 4 4 6" xfId="35647"/>
    <cellStyle name="Normal 4 2 3 4 4 7" xfId="42383"/>
    <cellStyle name="Normal 4 2 3 4 4 8" xfId="49355"/>
    <cellStyle name="Normal 4 2 3 4 5" xfId="8046"/>
    <cellStyle name="Normal 4 2 3 4 5 2" xfId="36661"/>
    <cellStyle name="Normal 4 2 3 4 5 3" xfId="43397"/>
    <cellStyle name="Normal 4 2 3 4 5 4" xfId="49357"/>
    <cellStyle name="Normal 4 2 3 4 6" xfId="13379"/>
    <cellStyle name="Normal 4 2 3 4 7" xfId="13541"/>
    <cellStyle name="Normal 4 2 3 4 8" xfId="16310"/>
    <cellStyle name="Normal 4 2 3 4 9" xfId="18066"/>
    <cellStyle name="Normal 4 2 3 5" xfId="1802"/>
    <cellStyle name="Normal 4 2 3 5 10" xfId="22393"/>
    <cellStyle name="Normal 4 2 3 5 11" xfId="24082"/>
    <cellStyle name="Normal 4 2 3 5 12" xfId="25181"/>
    <cellStyle name="Normal 4 2 3 5 13" xfId="26540"/>
    <cellStyle name="Normal 4 2 3 5 14" xfId="27802"/>
    <cellStyle name="Normal 4 2 3 5 15" xfId="28126"/>
    <cellStyle name="Normal 4 2 3 5 16" xfId="29413"/>
    <cellStyle name="Normal 4 2 3 5 17" xfId="31354"/>
    <cellStyle name="Normal 4 2 3 5 18" xfId="38095"/>
    <cellStyle name="Normal 4 2 3 5 19" xfId="45100"/>
    <cellStyle name="Normal 4 2 3 5 2" xfId="4014"/>
    <cellStyle name="Normal 4 2 3 5 2 10" xfId="49359"/>
    <cellStyle name="Normal 4 2 3 5 2 11" xfId="55305"/>
    <cellStyle name="Normal 4 2 3 5 2 2" xfId="10253"/>
    <cellStyle name="Normal 4 2 3 5 2 2 2" xfId="36913"/>
    <cellStyle name="Normal 4 2 3 5 2 2 3" xfId="43649"/>
    <cellStyle name="Normal 4 2 3 5 2 2 4" xfId="49360"/>
    <cellStyle name="Normal 4 2 3 5 2 3" xfId="19016"/>
    <cellStyle name="Normal 4 2 3 5 2 4" xfId="21447"/>
    <cellStyle name="Normal 4 2 3 5 2 5" xfId="22627"/>
    <cellStyle name="Normal 4 2 3 5 2 6" xfId="27567"/>
    <cellStyle name="Normal 4 2 3 5 2 7" xfId="27964"/>
    <cellStyle name="Normal 4 2 3 5 2 8" xfId="33543"/>
    <cellStyle name="Normal 4 2 3 5 2 9" xfId="40284"/>
    <cellStyle name="Normal 4 2 3 5 20" xfId="49358"/>
    <cellStyle name="Normal 4 2 3 5 21" xfId="53982"/>
    <cellStyle name="Normal 4 2 3 5 22" xfId="55143"/>
    <cellStyle name="Normal 4 2 3 5 23" xfId="56597"/>
    <cellStyle name="Normal 4 2 3 5 3" xfId="6143"/>
    <cellStyle name="Normal 4 2 3 5 3 2" xfId="12370"/>
    <cellStyle name="Normal 4 2 3 5 3 2 2" xfId="37075"/>
    <cellStyle name="Normal 4 2 3 5 3 2 3" xfId="43811"/>
    <cellStyle name="Normal 4 2 3 5 3 2 4" xfId="49362"/>
    <cellStyle name="Normal 4 2 3 5 3 3" xfId="19872"/>
    <cellStyle name="Normal 4 2 3 5 3 4" xfId="22053"/>
    <cellStyle name="Normal 4 2 3 5 3 5" xfId="22789"/>
    <cellStyle name="Normal 4 2 3 5 3 6" xfId="35665"/>
    <cellStyle name="Normal 4 2 3 5 3 7" xfId="42401"/>
    <cellStyle name="Normal 4 2 3 5 3 8" xfId="49361"/>
    <cellStyle name="Normal 4 2 3 5 4" xfId="8064"/>
    <cellStyle name="Normal 4 2 3 5 4 2" xfId="36679"/>
    <cellStyle name="Normal 4 2 3 5 4 3" xfId="43415"/>
    <cellStyle name="Normal 4 2 3 5 4 4" xfId="49363"/>
    <cellStyle name="Normal 4 2 3 5 5" xfId="13397"/>
    <cellStyle name="Normal 4 2 3 5 6" xfId="14466"/>
    <cellStyle name="Normal 4 2 3 5 7" xfId="16328"/>
    <cellStyle name="Normal 4 2 3 5 8" xfId="18084"/>
    <cellStyle name="Normal 4 2 3 5 9" xfId="20769"/>
    <cellStyle name="Normal 4 2 3 6" xfId="1839"/>
    <cellStyle name="Normal 4 2 3 6 10" xfId="22411"/>
    <cellStyle name="Normal 4 2 3 6 11" xfId="24119"/>
    <cellStyle name="Normal 4 2 3 6 12" xfId="25199"/>
    <cellStyle name="Normal 4 2 3 6 13" xfId="26577"/>
    <cellStyle name="Normal 4 2 3 6 14" xfId="27820"/>
    <cellStyle name="Normal 4 2 3 6 15" xfId="28144"/>
    <cellStyle name="Normal 4 2 3 6 16" xfId="29450"/>
    <cellStyle name="Normal 4 2 3 6 17" xfId="31391"/>
    <cellStyle name="Normal 4 2 3 6 18" xfId="38132"/>
    <cellStyle name="Normal 4 2 3 6 19" xfId="45137"/>
    <cellStyle name="Normal 4 2 3 6 2" xfId="4051"/>
    <cellStyle name="Normal 4 2 3 6 2 10" xfId="49365"/>
    <cellStyle name="Normal 4 2 3 6 2 11" xfId="55323"/>
    <cellStyle name="Normal 4 2 3 6 2 2" xfId="10290"/>
    <cellStyle name="Normal 4 2 3 6 2 2 2" xfId="36931"/>
    <cellStyle name="Normal 4 2 3 6 2 2 3" xfId="43667"/>
    <cellStyle name="Normal 4 2 3 6 2 2 4" xfId="49366"/>
    <cellStyle name="Normal 4 2 3 6 2 3" xfId="19046"/>
    <cellStyle name="Normal 4 2 3 6 2 4" xfId="21470"/>
    <cellStyle name="Normal 4 2 3 6 2 5" xfId="22645"/>
    <cellStyle name="Normal 4 2 3 6 2 6" xfId="27585"/>
    <cellStyle name="Normal 4 2 3 6 2 7" xfId="27982"/>
    <cellStyle name="Normal 4 2 3 6 2 8" xfId="33580"/>
    <cellStyle name="Normal 4 2 3 6 2 9" xfId="40321"/>
    <cellStyle name="Normal 4 2 3 6 20" xfId="49364"/>
    <cellStyle name="Normal 4 2 3 6 21" xfId="54019"/>
    <cellStyle name="Normal 4 2 3 6 22" xfId="55161"/>
    <cellStyle name="Normal 4 2 3 6 23" xfId="56634"/>
    <cellStyle name="Normal 4 2 3 6 3" xfId="6180"/>
    <cellStyle name="Normal 4 2 3 6 3 2" xfId="12407"/>
    <cellStyle name="Normal 4 2 3 6 3 2 2" xfId="37093"/>
    <cellStyle name="Normal 4 2 3 6 3 2 3" xfId="43829"/>
    <cellStyle name="Normal 4 2 3 6 3 2 4" xfId="49368"/>
    <cellStyle name="Normal 4 2 3 6 3 3" xfId="19903"/>
    <cellStyle name="Normal 4 2 3 6 3 4" xfId="22076"/>
    <cellStyle name="Normal 4 2 3 6 3 5" xfId="22807"/>
    <cellStyle name="Normal 4 2 3 6 3 6" xfId="35702"/>
    <cellStyle name="Normal 4 2 3 6 3 7" xfId="42438"/>
    <cellStyle name="Normal 4 2 3 6 3 8" xfId="49367"/>
    <cellStyle name="Normal 4 2 3 6 4" xfId="8101"/>
    <cellStyle name="Normal 4 2 3 6 4 2" xfId="36697"/>
    <cellStyle name="Normal 4 2 3 6 4 3" xfId="43433"/>
    <cellStyle name="Normal 4 2 3 6 4 4" xfId="49369"/>
    <cellStyle name="Normal 4 2 3 6 5" xfId="13415"/>
    <cellStyle name="Normal 4 2 3 6 6" xfId="14484"/>
    <cellStyle name="Normal 4 2 3 6 7" xfId="16365"/>
    <cellStyle name="Normal 4 2 3 6 8" xfId="18114"/>
    <cellStyle name="Normal 4 2 3 6 9" xfId="20792"/>
    <cellStyle name="Normal 4 2 3 7" xfId="2419"/>
    <cellStyle name="Normal 4 2 3 7 10" xfId="22429"/>
    <cellStyle name="Normal 4 2 3 7 11" xfId="24697"/>
    <cellStyle name="Normal 4 2 3 7 12" xfId="25217"/>
    <cellStyle name="Normal 4 2 3 7 13" xfId="27155"/>
    <cellStyle name="Normal 4 2 3 7 14" xfId="27838"/>
    <cellStyle name="Normal 4 2 3 7 15" xfId="28162"/>
    <cellStyle name="Normal 4 2 3 7 16" xfId="30028"/>
    <cellStyle name="Normal 4 2 3 7 17" xfId="31969"/>
    <cellStyle name="Normal 4 2 3 7 18" xfId="38710"/>
    <cellStyle name="Normal 4 2 3 7 19" xfId="45715"/>
    <cellStyle name="Normal 4 2 3 7 2" xfId="4629"/>
    <cellStyle name="Normal 4 2 3 7 2 10" xfId="49371"/>
    <cellStyle name="Normal 4 2 3 7 2 11" xfId="55341"/>
    <cellStyle name="Normal 4 2 3 7 2 2" xfId="10868"/>
    <cellStyle name="Normal 4 2 3 7 2 2 2" xfId="36949"/>
    <cellStyle name="Normal 4 2 3 7 2 2 3" xfId="43685"/>
    <cellStyle name="Normal 4 2 3 7 2 2 4" xfId="49372"/>
    <cellStyle name="Normal 4 2 3 7 2 3" xfId="19245"/>
    <cellStyle name="Normal 4 2 3 7 2 4" xfId="21614"/>
    <cellStyle name="Normal 4 2 3 7 2 5" xfId="22663"/>
    <cellStyle name="Normal 4 2 3 7 2 6" xfId="27603"/>
    <cellStyle name="Normal 4 2 3 7 2 7" xfId="28000"/>
    <cellStyle name="Normal 4 2 3 7 2 8" xfId="34158"/>
    <cellStyle name="Normal 4 2 3 7 2 9" xfId="40899"/>
    <cellStyle name="Normal 4 2 3 7 20" xfId="49370"/>
    <cellStyle name="Normal 4 2 3 7 21" xfId="54597"/>
    <cellStyle name="Normal 4 2 3 7 22" xfId="55179"/>
    <cellStyle name="Normal 4 2 3 7 23" xfId="57212"/>
    <cellStyle name="Normal 4 2 3 7 3" xfId="6758"/>
    <cellStyle name="Normal 4 2 3 7 3 2" xfId="12985"/>
    <cellStyle name="Normal 4 2 3 7 3 2 2" xfId="37111"/>
    <cellStyle name="Normal 4 2 3 7 3 2 3" xfId="43847"/>
    <cellStyle name="Normal 4 2 3 7 3 2 4" xfId="49374"/>
    <cellStyle name="Normal 4 2 3 7 3 3" xfId="20106"/>
    <cellStyle name="Normal 4 2 3 7 3 4" xfId="22220"/>
    <cellStyle name="Normal 4 2 3 7 3 5" xfId="22825"/>
    <cellStyle name="Normal 4 2 3 7 3 6" xfId="36280"/>
    <cellStyle name="Normal 4 2 3 7 3 7" xfId="43016"/>
    <cellStyle name="Normal 4 2 3 7 3 8" xfId="49373"/>
    <cellStyle name="Normal 4 2 3 7 4" xfId="8679"/>
    <cellStyle name="Normal 4 2 3 7 4 2" xfId="36715"/>
    <cellStyle name="Normal 4 2 3 7 4 3" xfId="43451"/>
    <cellStyle name="Normal 4 2 3 7 4 4" xfId="49375"/>
    <cellStyle name="Normal 4 2 3 7 5" xfId="13433"/>
    <cellStyle name="Normal 4 2 3 7 6" xfId="14791"/>
    <cellStyle name="Normal 4 2 3 7 7" xfId="16943"/>
    <cellStyle name="Normal 4 2 3 7 8" xfId="18319"/>
    <cellStyle name="Normal 4 2 3 7 9" xfId="20936"/>
    <cellStyle name="Normal 4 2 3 8" xfId="2438"/>
    <cellStyle name="Normal 4 2 3 8 10" xfId="22447"/>
    <cellStyle name="Normal 4 2 3 8 11" xfId="24716"/>
    <cellStyle name="Normal 4 2 3 8 12" xfId="25235"/>
    <cellStyle name="Normal 4 2 3 8 13" xfId="27174"/>
    <cellStyle name="Normal 4 2 3 8 14" xfId="27856"/>
    <cellStyle name="Normal 4 2 3 8 15" xfId="28180"/>
    <cellStyle name="Normal 4 2 3 8 16" xfId="30047"/>
    <cellStyle name="Normal 4 2 3 8 17" xfId="31988"/>
    <cellStyle name="Normal 4 2 3 8 18" xfId="38729"/>
    <cellStyle name="Normal 4 2 3 8 19" xfId="45734"/>
    <cellStyle name="Normal 4 2 3 8 2" xfId="4648"/>
    <cellStyle name="Normal 4 2 3 8 2 10" xfId="49377"/>
    <cellStyle name="Normal 4 2 3 8 2 11" xfId="55359"/>
    <cellStyle name="Normal 4 2 3 8 2 2" xfId="10887"/>
    <cellStyle name="Normal 4 2 3 8 2 2 2" xfId="36967"/>
    <cellStyle name="Normal 4 2 3 8 2 2 3" xfId="43703"/>
    <cellStyle name="Normal 4 2 3 8 2 2 4" xfId="49378"/>
    <cellStyle name="Normal 4 2 3 8 2 3" xfId="19263"/>
    <cellStyle name="Normal 4 2 3 8 2 4" xfId="21633"/>
    <cellStyle name="Normal 4 2 3 8 2 5" xfId="22681"/>
    <cellStyle name="Normal 4 2 3 8 2 6" xfId="27621"/>
    <cellStyle name="Normal 4 2 3 8 2 7" xfId="28018"/>
    <cellStyle name="Normal 4 2 3 8 2 8" xfId="34177"/>
    <cellStyle name="Normal 4 2 3 8 2 9" xfId="40918"/>
    <cellStyle name="Normal 4 2 3 8 20" xfId="49376"/>
    <cellStyle name="Normal 4 2 3 8 21" xfId="54616"/>
    <cellStyle name="Normal 4 2 3 8 22" xfId="55197"/>
    <cellStyle name="Normal 4 2 3 8 23" xfId="57231"/>
    <cellStyle name="Normal 4 2 3 8 3" xfId="6777"/>
    <cellStyle name="Normal 4 2 3 8 3 2" xfId="13004"/>
    <cellStyle name="Normal 4 2 3 8 3 2 2" xfId="37129"/>
    <cellStyle name="Normal 4 2 3 8 3 2 3" xfId="43865"/>
    <cellStyle name="Normal 4 2 3 8 3 2 4" xfId="49380"/>
    <cellStyle name="Normal 4 2 3 8 3 3" xfId="20124"/>
    <cellStyle name="Normal 4 2 3 8 3 4" xfId="22239"/>
    <cellStyle name="Normal 4 2 3 8 3 5" xfId="22843"/>
    <cellStyle name="Normal 4 2 3 8 3 6" xfId="36299"/>
    <cellStyle name="Normal 4 2 3 8 3 7" xfId="43035"/>
    <cellStyle name="Normal 4 2 3 8 3 8" xfId="49379"/>
    <cellStyle name="Normal 4 2 3 8 4" xfId="8698"/>
    <cellStyle name="Normal 4 2 3 8 4 2" xfId="36733"/>
    <cellStyle name="Normal 4 2 3 8 4 3" xfId="43469"/>
    <cellStyle name="Normal 4 2 3 8 4 4" xfId="49381"/>
    <cellStyle name="Normal 4 2 3 8 5" xfId="13451"/>
    <cellStyle name="Normal 4 2 3 8 6" xfId="14810"/>
    <cellStyle name="Normal 4 2 3 8 7" xfId="16962"/>
    <cellStyle name="Normal 4 2 3 8 8" xfId="18337"/>
    <cellStyle name="Normal 4 2 3 8 9" xfId="20955"/>
    <cellStyle name="Normal 4 2 3 9" xfId="2456"/>
    <cellStyle name="Normal 4 2 3 9 10" xfId="22465"/>
    <cellStyle name="Normal 4 2 3 9 11" xfId="24734"/>
    <cellStyle name="Normal 4 2 3 9 12" xfId="25253"/>
    <cellStyle name="Normal 4 2 3 9 13" xfId="27192"/>
    <cellStyle name="Normal 4 2 3 9 14" xfId="27874"/>
    <cellStyle name="Normal 4 2 3 9 15" xfId="28198"/>
    <cellStyle name="Normal 4 2 3 9 16" xfId="30065"/>
    <cellStyle name="Normal 4 2 3 9 17" xfId="32006"/>
    <cellStyle name="Normal 4 2 3 9 18" xfId="38747"/>
    <cellStyle name="Normal 4 2 3 9 19" xfId="45752"/>
    <cellStyle name="Normal 4 2 3 9 2" xfId="4666"/>
    <cellStyle name="Normal 4 2 3 9 2 10" xfId="49383"/>
    <cellStyle name="Normal 4 2 3 9 2 11" xfId="55377"/>
    <cellStyle name="Normal 4 2 3 9 2 2" xfId="10905"/>
    <cellStyle name="Normal 4 2 3 9 2 2 2" xfId="36985"/>
    <cellStyle name="Normal 4 2 3 9 2 2 3" xfId="43721"/>
    <cellStyle name="Normal 4 2 3 9 2 2 4" xfId="49384"/>
    <cellStyle name="Normal 4 2 3 9 2 3" xfId="19281"/>
    <cellStyle name="Normal 4 2 3 9 2 4" xfId="21651"/>
    <cellStyle name="Normal 4 2 3 9 2 5" xfId="22699"/>
    <cellStyle name="Normal 4 2 3 9 2 6" xfId="27639"/>
    <cellStyle name="Normal 4 2 3 9 2 7" xfId="28036"/>
    <cellStyle name="Normal 4 2 3 9 2 8" xfId="34195"/>
    <cellStyle name="Normal 4 2 3 9 2 9" xfId="40936"/>
    <cellStyle name="Normal 4 2 3 9 20" xfId="49382"/>
    <cellStyle name="Normal 4 2 3 9 21" xfId="54634"/>
    <cellStyle name="Normal 4 2 3 9 22" xfId="55215"/>
    <cellStyle name="Normal 4 2 3 9 23" xfId="57249"/>
    <cellStyle name="Normal 4 2 3 9 3" xfId="6795"/>
    <cellStyle name="Normal 4 2 3 9 3 2" xfId="13022"/>
    <cellStyle name="Normal 4 2 3 9 3 2 2" xfId="37147"/>
    <cellStyle name="Normal 4 2 3 9 3 2 3" xfId="43883"/>
    <cellStyle name="Normal 4 2 3 9 3 2 4" xfId="49386"/>
    <cellStyle name="Normal 4 2 3 9 3 3" xfId="20142"/>
    <cellStyle name="Normal 4 2 3 9 3 4" xfId="22257"/>
    <cellStyle name="Normal 4 2 3 9 3 5" xfId="22861"/>
    <cellStyle name="Normal 4 2 3 9 3 6" xfId="36317"/>
    <cellStyle name="Normal 4 2 3 9 3 7" xfId="43053"/>
    <cellStyle name="Normal 4 2 3 9 3 8" xfId="49385"/>
    <cellStyle name="Normal 4 2 3 9 4" xfId="8716"/>
    <cellStyle name="Normal 4 2 3 9 4 2" xfId="36751"/>
    <cellStyle name="Normal 4 2 3 9 4 3" xfId="43487"/>
    <cellStyle name="Normal 4 2 3 9 4 4" xfId="49387"/>
    <cellStyle name="Normal 4 2 3 9 5" xfId="13469"/>
    <cellStyle name="Normal 4 2 3 9 6" xfId="14828"/>
    <cellStyle name="Normal 4 2 3 9 7" xfId="16980"/>
    <cellStyle name="Normal 4 2 3 9 8" xfId="18355"/>
    <cellStyle name="Normal 4 2 3 9 9" xfId="20973"/>
    <cellStyle name="Normal 4 2 4" xfId="1060"/>
    <cellStyle name="Normal 4 2 4 10" xfId="5526"/>
    <cellStyle name="Normal 4 2 4 10 2" xfId="11753"/>
    <cellStyle name="Normal 4 2 4 10 2 2" xfId="37019"/>
    <cellStyle name="Normal 4 2 4 10 2 3" xfId="43755"/>
    <cellStyle name="Normal 4 2 4 10 2 4" xfId="49390"/>
    <cellStyle name="Normal 4 2 4 10 3" xfId="19621"/>
    <cellStyle name="Normal 4 2 4 10 4" xfId="21870"/>
    <cellStyle name="Normal 4 2 4 10 5" xfId="22733"/>
    <cellStyle name="Normal 4 2 4 10 6" xfId="35048"/>
    <cellStyle name="Normal 4 2 4 10 7" xfId="41784"/>
    <cellStyle name="Normal 4 2 4 10 8" xfId="49389"/>
    <cellStyle name="Normal 4 2 4 11" xfId="7447"/>
    <cellStyle name="Normal 4 2 4 11 2" xfId="36623"/>
    <cellStyle name="Normal 4 2 4 11 3" xfId="43359"/>
    <cellStyle name="Normal 4 2 4 11 4" xfId="49391"/>
    <cellStyle name="Normal 4 2 4 12" xfId="13341"/>
    <cellStyle name="Normal 4 2 4 13" xfId="13485"/>
    <cellStyle name="Normal 4 2 4 14" xfId="15711"/>
    <cellStyle name="Normal 4 2 4 15" xfId="17787"/>
    <cellStyle name="Normal 4 2 4 16" xfId="20647"/>
    <cellStyle name="Normal 4 2 4 17" xfId="22337"/>
    <cellStyle name="Normal 4 2 4 18" xfId="23173"/>
    <cellStyle name="Normal 4 2 4 19" xfId="25107"/>
    <cellStyle name="Normal 4 2 4 2" xfId="1451"/>
    <cellStyle name="Normal 4 2 4 2 2" xfId="3688"/>
    <cellStyle name="Normal 4 2 4 2 3" xfId="3033"/>
    <cellStyle name="Normal 4 2 4 2 3 2" xfId="9290"/>
    <cellStyle name="Normal 4 2 4 2 3 2 2" xfId="36785"/>
    <cellStyle name="Normal 4 2 4 2 3 2 3" xfId="43521"/>
    <cellStyle name="Normal 4 2 4 2 3 2 4" xfId="49393"/>
    <cellStyle name="Normal 4 2 4 2 3 3" xfId="18593"/>
    <cellStyle name="Normal 4 2 4 2 3 4" xfId="21129"/>
    <cellStyle name="Normal 4 2 4 2 3 5" xfId="22499"/>
    <cellStyle name="Normal 4 2 4 2 3 6" xfId="32580"/>
    <cellStyle name="Normal 4 2 4 2 3 7" xfId="39321"/>
    <cellStyle name="Normal 4 2 4 2 3 8" xfId="49392"/>
    <cellStyle name="Normal 4 2 4 2 4" xfId="13503"/>
    <cellStyle name="Normal 4 2 4 2 5" xfId="25033"/>
    <cellStyle name="Normal 4 2 4 2 6" xfId="25577"/>
    <cellStyle name="Normal 4 2 4 2 7" xfId="27674"/>
    <cellStyle name="Normal 4 2 4 2 8" xfId="54985"/>
    <cellStyle name="Normal 4 2 4 20" xfId="25559"/>
    <cellStyle name="Normal 4 2 4 21" xfId="27656"/>
    <cellStyle name="Normal 4 2 4 22" xfId="28070"/>
    <cellStyle name="Normal 4 2 4 23" xfId="28796"/>
    <cellStyle name="Normal 4 2 4 24" xfId="30708"/>
    <cellStyle name="Normal 4 2 4 25" xfId="37478"/>
    <cellStyle name="Normal 4 2 4 26" xfId="44483"/>
    <cellStyle name="Normal 4 2 4 27" xfId="49388"/>
    <cellStyle name="Normal 4 2 4 28" xfId="53365"/>
    <cellStyle name="Normal 4 2 4 29" xfId="54967"/>
    <cellStyle name="Normal 4 2 4 3" xfId="1780"/>
    <cellStyle name="Normal 4 2 4 3 10" xfId="20749"/>
    <cellStyle name="Normal 4 2 4 3 11" xfId="22373"/>
    <cellStyle name="Normal 4 2 4 3 12" xfId="24062"/>
    <cellStyle name="Normal 4 2 4 3 13" xfId="25161"/>
    <cellStyle name="Normal 4 2 4 3 14" xfId="25595"/>
    <cellStyle name="Normal 4 2 4 3 15" xfId="27692"/>
    <cellStyle name="Normal 4 2 4 3 16" xfId="28106"/>
    <cellStyle name="Normal 4 2 4 3 17" xfId="29393"/>
    <cellStyle name="Normal 4 2 4 3 18" xfId="31334"/>
    <cellStyle name="Normal 4 2 4 3 19" xfId="38075"/>
    <cellStyle name="Normal 4 2 4 3 2" xfId="3994"/>
    <cellStyle name="Normal 4 2 4 3 2 10" xfId="33523"/>
    <cellStyle name="Normal 4 2 4 3 2 11" xfId="40264"/>
    <cellStyle name="Normal 4 2 4 3 2 12" xfId="49395"/>
    <cellStyle name="Normal 4 2 4 3 2 13" xfId="55123"/>
    <cellStyle name="Normal 4 2 4 3 2 2" xfId="10233"/>
    <cellStyle name="Normal 4 2 4 3 2 2 2" xfId="36893"/>
    <cellStyle name="Normal 4 2 4 3 2 2 3" xfId="43629"/>
    <cellStyle name="Normal 4 2 4 3 2 2 4" xfId="49396"/>
    <cellStyle name="Normal 4 2 4 3 2 3" xfId="14446"/>
    <cellStyle name="Normal 4 2 4 3 2 4" xfId="18996"/>
    <cellStyle name="Normal 4 2 4 3 2 5" xfId="21427"/>
    <cellStyle name="Normal 4 2 4 3 2 6" xfId="22607"/>
    <cellStyle name="Normal 4 2 4 3 2 7" xfId="25083"/>
    <cellStyle name="Normal 4 2 4 3 2 8" xfId="26520"/>
    <cellStyle name="Normal 4 2 4 3 2 9" xfId="27782"/>
    <cellStyle name="Normal 4 2 4 3 20" xfId="45080"/>
    <cellStyle name="Normal 4 2 4 3 21" xfId="49394"/>
    <cellStyle name="Normal 4 2 4 3 22" xfId="53962"/>
    <cellStyle name="Normal 4 2 4 3 23" xfId="55003"/>
    <cellStyle name="Normal 4 2 4 3 24" xfId="56577"/>
    <cellStyle name="Normal 4 2 4 3 3" xfId="3051"/>
    <cellStyle name="Normal 4 2 4 3 3 10" xfId="49397"/>
    <cellStyle name="Normal 4 2 4 3 3 11" xfId="55285"/>
    <cellStyle name="Normal 4 2 4 3 3 2" xfId="9308"/>
    <cellStyle name="Normal 4 2 4 3 3 2 2" xfId="36803"/>
    <cellStyle name="Normal 4 2 4 3 3 2 3" xfId="43539"/>
    <cellStyle name="Normal 4 2 4 3 3 2 4" xfId="49398"/>
    <cellStyle name="Normal 4 2 4 3 3 3" xfId="18611"/>
    <cellStyle name="Normal 4 2 4 3 3 4" xfId="21147"/>
    <cellStyle name="Normal 4 2 4 3 3 5" xfId="22517"/>
    <cellStyle name="Normal 4 2 4 3 3 6" xfId="27547"/>
    <cellStyle name="Normal 4 2 4 3 3 7" xfId="27944"/>
    <cellStyle name="Normal 4 2 4 3 3 8" xfId="32598"/>
    <cellStyle name="Normal 4 2 4 3 3 9" xfId="39339"/>
    <cellStyle name="Normal 4 2 4 3 4" xfId="6123"/>
    <cellStyle name="Normal 4 2 4 3 4 2" xfId="12350"/>
    <cellStyle name="Normal 4 2 4 3 4 2 2" xfId="37055"/>
    <cellStyle name="Normal 4 2 4 3 4 2 3" xfId="43791"/>
    <cellStyle name="Normal 4 2 4 3 4 2 4" xfId="49400"/>
    <cellStyle name="Normal 4 2 4 3 4 3" xfId="19852"/>
    <cellStyle name="Normal 4 2 4 3 4 4" xfId="22033"/>
    <cellStyle name="Normal 4 2 4 3 4 5" xfId="22769"/>
    <cellStyle name="Normal 4 2 4 3 4 6" xfId="35645"/>
    <cellStyle name="Normal 4 2 4 3 4 7" xfId="42381"/>
    <cellStyle name="Normal 4 2 4 3 4 8" xfId="49399"/>
    <cellStyle name="Normal 4 2 4 3 5" xfId="8044"/>
    <cellStyle name="Normal 4 2 4 3 5 2" xfId="36659"/>
    <cellStyle name="Normal 4 2 4 3 5 3" xfId="43395"/>
    <cellStyle name="Normal 4 2 4 3 5 4" xfId="49401"/>
    <cellStyle name="Normal 4 2 4 3 6" xfId="13377"/>
    <cellStyle name="Normal 4 2 4 3 7" xfId="13521"/>
    <cellStyle name="Normal 4 2 4 3 8" xfId="16308"/>
    <cellStyle name="Normal 4 2 4 3 9" xfId="18064"/>
    <cellStyle name="Normal 4 2 4 30" xfId="55980"/>
    <cellStyle name="Normal 4 2 4 4" xfId="1800"/>
    <cellStyle name="Normal 4 2 4 4 10" xfId="20767"/>
    <cellStyle name="Normal 4 2 4 4 11" xfId="22391"/>
    <cellStyle name="Normal 4 2 4 4 12" xfId="24080"/>
    <cellStyle name="Normal 4 2 4 4 13" xfId="25179"/>
    <cellStyle name="Normal 4 2 4 4 14" xfId="25613"/>
    <cellStyle name="Normal 4 2 4 4 15" xfId="27710"/>
    <cellStyle name="Normal 4 2 4 4 16" xfId="28124"/>
    <cellStyle name="Normal 4 2 4 4 17" xfId="29411"/>
    <cellStyle name="Normal 4 2 4 4 18" xfId="31352"/>
    <cellStyle name="Normal 4 2 4 4 19" xfId="38093"/>
    <cellStyle name="Normal 4 2 4 4 2" xfId="4012"/>
    <cellStyle name="Normal 4 2 4 4 2 10" xfId="33541"/>
    <cellStyle name="Normal 4 2 4 4 2 11" xfId="40282"/>
    <cellStyle name="Normal 4 2 4 4 2 12" xfId="49403"/>
    <cellStyle name="Normal 4 2 4 4 2 13" xfId="55141"/>
    <cellStyle name="Normal 4 2 4 4 2 2" xfId="10251"/>
    <cellStyle name="Normal 4 2 4 4 2 2 2" xfId="36911"/>
    <cellStyle name="Normal 4 2 4 4 2 2 3" xfId="43647"/>
    <cellStyle name="Normal 4 2 4 4 2 2 4" xfId="49404"/>
    <cellStyle name="Normal 4 2 4 4 2 3" xfId="14464"/>
    <cellStyle name="Normal 4 2 4 4 2 4" xfId="19014"/>
    <cellStyle name="Normal 4 2 4 4 2 5" xfId="21445"/>
    <cellStyle name="Normal 4 2 4 4 2 6" xfId="22625"/>
    <cellStyle name="Normal 4 2 4 4 2 7" xfId="25099"/>
    <cellStyle name="Normal 4 2 4 4 2 8" xfId="26538"/>
    <cellStyle name="Normal 4 2 4 4 2 9" xfId="27800"/>
    <cellStyle name="Normal 4 2 4 4 20" xfId="45098"/>
    <cellStyle name="Normal 4 2 4 4 21" xfId="49402"/>
    <cellStyle name="Normal 4 2 4 4 22" xfId="53980"/>
    <cellStyle name="Normal 4 2 4 4 23" xfId="55021"/>
    <cellStyle name="Normal 4 2 4 4 24" xfId="56595"/>
    <cellStyle name="Normal 4 2 4 4 3" xfId="3069"/>
    <cellStyle name="Normal 4 2 4 4 3 10" xfId="49405"/>
    <cellStyle name="Normal 4 2 4 4 3 11" xfId="55303"/>
    <cellStyle name="Normal 4 2 4 4 3 2" xfId="9326"/>
    <cellStyle name="Normal 4 2 4 4 3 2 2" xfId="36821"/>
    <cellStyle name="Normal 4 2 4 4 3 2 3" xfId="43557"/>
    <cellStyle name="Normal 4 2 4 4 3 2 4" xfId="49406"/>
    <cellStyle name="Normal 4 2 4 4 3 3" xfId="18629"/>
    <cellStyle name="Normal 4 2 4 4 3 4" xfId="21165"/>
    <cellStyle name="Normal 4 2 4 4 3 5" xfId="22535"/>
    <cellStyle name="Normal 4 2 4 4 3 6" xfId="27565"/>
    <cellStyle name="Normal 4 2 4 4 3 7" xfId="27962"/>
    <cellStyle name="Normal 4 2 4 4 3 8" xfId="32616"/>
    <cellStyle name="Normal 4 2 4 4 3 9" xfId="39357"/>
    <cellStyle name="Normal 4 2 4 4 4" xfId="6141"/>
    <cellStyle name="Normal 4 2 4 4 4 2" xfId="12368"/>
    <cellStyle name="Normal 4 2 4 4 4 2 2" xfId="37073"/>
    <cellStyle name="Normal 4 2 4 4 4 2 3" xfId="43809"/>
    <cellStyle name="Normal 4 2 4 4 4 2 4" xfId="49408"/>
    <cellStyle name="Normal 4 2 4 4 4 3" xfId="19870"/>
    <cellStyle name="Normal 4 2 4 4 4 4" xfId="22051"/>
    <cellStyle name="Normal 4 2 4 4 4 5" xfId="22787"/>
    <cellStyle name="Normal 4 2 4 4 4 6" xfId="35663"/>
    <cellStyle name="Normal 4 2 4 4 4 7" xfId="42399"/>
    <cellStyle name="Normal 4 2 4 4 4 8" xfId="49407"/>
    <cellStyle name="Normal 4 2 4 4 5" xfId="8062"/>
    <cellStyle name="Normal 4 2 4 4 5 2" xfId="36677"/>
    <cellStyle name="Normal 4 2 4 4 5 3" xfId="43413"/>
    <cellStyle name="Normal 4 2 4 4 5 4" xfId="49409"/>
    <cellStyle name="Normal 4 2 4 4 6" xfId="13395"/>
    <cellStyle name="Normal 4 2 4 4 7" xfId="13539"/>
    <cellStyle name="Normal 4 2 4 4 8" xfId="16326"/>
    <cellStyle name="Normal 4 2 4 4 9" xfId="18082"/>
    <cellStyle name="Normal 4 2 4 5" xfId="2417"/>
    <cellStyle name="Normal 4 2 4 5 10" xfId="22427"/>
    <cellStyle name="Normal 4 2 4 5 11" xfId="24695"/>
    <cellStyle name="Normal 4 2 4 5 12" xfId="25215"/>
    <cellStyle name="Normal 4 2 4 5 13" xfId="27153"/>
    <cellStyle name="Normal 4 2 4 5 14" xfId="27836"/>
    <cellStyle name="Normal 4 2 4 5 15" xfId="28160"/>
    <cellStyle name="Normal 4 2 4 5 16" xfId="30026"/>
    <cellStyle name="Normal 4 2 4 5 17" xfId="31967"/>
    <cellStyle name="Normal 4 2 4 5 18" xfId="38708"/>
    <cellStyle name="Normal 4 2 4 5 19" xfId="45713"/>
    <cellStyle name="Normal 4 2 4 5 2" xfId="4627"/>
    <cellStyle name="Normal 4 2 4 5 2 10" xfId="49411"/>
    <cellStyle name="Normal 4 2 4 5 2 11" xfId="55339"/>
    <cellStyle name="Normal 4 2 4 5 2 2" xfId="10866"/>
    <cellStyle name="Normal 4 2 4 5 2 2 2" xfId="36947"/>
    <cellStyle name="Normal 4 2 4 5 2 2 3" xfId="43683"/>
    <cellStyle name="Normal 4 2 4 5 2 2 4" xfId="49412"/>
    <cellStyle name="Normal 4 2 4 5 2 3" xfId="19243"/>
    <cellStyle name="Normal 4 2 4 5 2 4" xfId="21612"/>
    <cellStyle name="Normal 4 2 4 5 2 5" xfId="22661"/>
    <cellStyle name="Normal 4 2 4 5 2 6" xfId="27601"/>
    <cellStyle name="Normal 4 2 4 5 2 7" xfId="27998"/>
    <cellStyle name="Normal 4 2 4 5 2 8" xfId="34156"/>
    <cellStyle name="Normal 4 2 4 5 2 9" xfId="40897"/>
    <cellStyle name="Normal 4 2 4 5 20" xfId="49410"/>
    <cellStyle name="Normal 4 2 4 5 21" xfId="54595"/>
    <cellStyle name="Normal 4 2 4 5 22" xfId="55177"/>
    <cellStyle name="Normal 4 2 4 5 23" xfId="57210"/>
    <cellStyle name="Normal 4 2 4 5 3" xfId="6756"/>
    <cellStyle name="Normal 4 2 4 5 3 2" xfId="12983"/>
    <cellStyle name="Normal 4 2 4 5 3 2 2" xfId="37109"/>
    <cellStyle name="Normal 4 2 4 5 3 2 3" xfId="43845"/>
    <cellStyle name="Normal 4 2 4 5 3 2 4" xfId="49414"/>
    <cellStyle name="Normal 4 2 4 5 3 3" xfId="20104"/>
    <cellStyle name="Normal 4 2 4 5 3 4" xfId="22218"/>
    <cellStyle name="Normal 4 2 4 5 3 5" xfId="22823"/>
    <cellStyle name="Normal 4 2 4 5 3 6" xfId="36278"/>
    <cellStyle name="Normal 4 2 4 5 3 7" xfId="43014"/>
    <cellStyle name="Normal 4 2 4 5 3 8" xfId="49413"/>
    <cellStyle name="Normal 4 2 4 5 4" xfId="8677"/>
    <cellStyle name="Normal 4 2 4 5 4 2" xfId="36713"/>
    <cellStyle name="Normal 4 2 4 5 4 3" xfId="43449"/>
    <cellStyle name="Normal 4 2 4 5 4 4" xfId="49415"/>
    <cellStyle name="Normal 4 2 4 5 5" xfId="13431"/>
    <cellStyle name="Normal 4 2 4 5 6" xfId="14789"/>
    <cellStyle name="Normal 4 2 4 5 7" xfId="16941"/>
    <cellStyle name="Normal 4 2 4 5 8" xfId="18317"/>
    <cellStyle name="Normal 4 2 4 5 9" xfId="20934"/>
    <cellStyle name="Normal 4 2 4 6" xfId="2454"/>
    <cellStyle name="Normal 4 2 4 6 10" xfId="22463"/>
    <cellStyle name="Normal 4 2 4 6 11" xfId="24732"/>
    <cellStyle name="Normal 4 2 4 6 12" xfId="25251"/>
    <cellStyle name="Normal 4 2 4 6 13" xfId="27190"/>
    <cellStyle name="Normal 4 2 4 6 14" xfId="27872"/>
    <cellStyle name="Normal 4 2 4 6 15" xfId="28196"/>
    <cellStyle name="Normal 4 2 4 6 16" xfId="30063"/>
    <cellStyle name="Normal 4 2 4 6 17" xfId="32004"/>
    <cellStyle name="Normal 4 2 4 6 18" xfId="38745"/>
    <cellStyle name="Normal 4 2 4 6 19" xfId="45750"/>
    <cellStyle name="Normal 4 2 4 6 2" xfId="4664"/>
    <cellStyle name="Normal 4 2 4 6 2 10" xfId="49417"/>
    <cellStyle name="Normal 4 2 4 6 2 11" xfId="55375"/>
    <cellStyle name="Normal 4 2 4 6 2 2" xfId="10903"/>
    <cellStyle name="Normal 4 2 4 6 2 2 2" xfId="36983"/>
    <cellStyle name="Normal 4 2 4 6 2 2 3" xfId="43719"/>
    <cellStyle name="Normal 4 2 4 6 2 2 4" xfId="49418"/>
    <cellStyle name="Normal 4 2 4 6 2 3" xfId="19279"/>
    <cellStyle name="Normal 4 2 4 6 2 4" xfId="21649"/>
    <cellStyle name="Normal 4 2 4 6 2 5" xfId="22697"/>
    <cellStyle name="Normal 4 2 4 6 2 6" xfId="27637"/>
    <cellStyle name="Normal 4 2 4 6 2 7" xfId="28034"/>
    <cellStyle name="Normal 4 2 4 6 2 8" xfId="34193"/>
    <cellStyle name="Normal 4 2 4 6 2 9" xfId="40934"/>
    <cellStyle name="Normal 4 2 4 6 20" xfId="49416"/>
    <cellStyle name="Normal 4 2 4 6 21" xfId="54632"/>
    <cellStyle name="Normal 4 2 4 6 22" xfId="55213"/>
    <cellStyle name="Normal 4 2 4 6 23" xfId="57247"/>
    <cellStyle name="Normal 4 2 4 6 3" xfId="6793"/>
    <cellStyle name="Normal 4 2 4 6 3 2" xfId="13020"/>
    <cellStyle name="Normal 4 2 4 6 3 2 2" xfId="37145"/>
    <cellStyle name="Normal 4 2 4 6 3 2 3" xfId="43881"/>
    <cellStyle name="Normal 4 2 4 6 3 2 4" xfId="49420"/>
    <cellStyle name="Normal 4 2 4 6 3 3" xfId="20140"/>
    <cellStyle name="Normal 4 2 4 6 3 4" xfId="22255"/>
    <cellStyle name="Normal 4 2 4 6 3 5" xfId="22859"/>
    <cellStyle name="Normal 4 2 4 6 3 6" xfId="36315"/>
    <cellStyle name="Normal 4 2 4 6 3 7" xfId="43051"/>
    <cellStyle name="Normal 4 2 4 6 3 8" xfId="49419"/>
    <cellStyle name="Normal 4 2 4 6 4" xfId="8714"/>
    <cellStyle name="Normal 4 2 4 6 4 2" xfId="36749"/>
    <cellStyle name="Normal 4 2 4 6 4 3" xfId="43485"/>
    <cellStyle name="Normal 4 2 4 6 4 4" xfId="49421"/>
    <cellStyle name="Normal 4 2 4 6 5" xfId="13467"/>
    <cellStyle name="Normal 4 2 4 6 6" xfId="14826"/>
    <cellStyle name="Normal 4 2 4 6 7" xfId="16978"/>
    <cellStyle name="Normal 4 2 4 6 8" xfId="18353"/>
    <cellStyle name="Normal 4 2 4 6 9" xfId="20971"/>
    <cellStyle name="Normal 4 2 4 7" xfId="3379"/>
    <cellStyle name="Normal 4 2 4 7 10" xfId="27746"/>
    <cellStyle name="Normal 4 2 4 7 11" xfId="32926"/>
    <cellStyle name="Normal 4 2 4 7 12" xfId="39667"/>
    <cellStyle name="Normal 4 2 4 7 13" xfId="49422"/>
    <cellStyle name="Normal 4 2 4 7 14" xfId="55058"/>
    <cellStyle name="Normal 4 2 4 7 2" xfId="9636"/>
    <cellStyle name="Normal 4 2 4 7 2 2" xfId="27511"/>
    <cellStyle name="Normal 4 2 4 7 2 3" xfId="27908"/>
    <cellStyle name="Normal 4 2 4 7 2 4" xfId="36857"/>
    <cellStyle name="Normal 4 2 4 7 2 5" xfId="43593"/>
    <cellStyle name="Normal 4 2 4 7 2 6" xfId="49423"/>
    <cellStyle name="Normal 4 2 4 7 2 7" xfId="55249"/>
    <cellStyle name="Normal 4 2 4 7 3" xfId="13849"/>
    <cellStyle name="Normal 4 2 4 7 4" xfId="18764"/>
    <cellStyle name="Normal 4 2 4 7 5" xfId="21264"/>
    <cellStyle name="Normal 4 2 4 7 6" xfId="22571"/>
    <cellStyle name="Normal 4 2 4 7 7" xfId="23465"/>
    <cellStyle name="Normal 4 2 4 7 8" xfId="25125"/>
    <cellStyle name="Normal 4 2 4 7 9" xfId="25923"/>
    <cellStyle name="Normal 4 2 4 8" xfId="3087"/>
    <cellStyle name="Normal 4 2 4 8 10" xfId="32634"/>
    <cellStyle name="Normal 4 2 4 8 11" xfId="39375"/>
    <cellStyle name="Normal 4 2 4 8 12" xfId="49424"/>
    <cellStyle name="Normal 4 2 4 8 13" xfId="55039"/>
    <cellStyle name="Normal 4 2 4 8 2" xfId="9344"/>
    <cellStyle name="Normal 4 2 4 8 2 2" xfId="36839"/>
    <cellStyle name="Normal 4 2 4 8 2 3" xfId="43575"/>
    <cellStyle name="Normal 4 2 4 8 2 4" xfId="49425"/>
    <cellStyle name="Normal 4 2 4 8 3" xfId="13557"/>
    <cellStyle name="Normal 4 2 4 8 4" xfId="18647"/>
    <cellStyle name="Normal 4 2 4 8 5" xfId="21183"/>
    <cellStyle name="Normal 4 2 4 8 6" xfId="22553"/>
    <cellStyle name="Normal 4 2 4 8 7" xfId="25053"/>
    <cellStyle name="Normal 4 2 4 8 8" xfId="25631"/>
    <cellStyle name="Normal 4 2 4 8 9" xfId="27728"/>
    <cellStyle name="Normal 4 2 4 9" xfId="3015"/>
    <cellStyle name="Normal 4 2 4 9 10" xfId="49426"/>
    <cellStyle name="Normal 4 2 4 9 11" xfId="55231"/>
    <cellStyle name="Normal 4 2 4 9 2" xfId="9272"/>
    <cellStyle name="Normal 4 2 4 9 2 2" xfId="36767"/>
    <cellStyle name="Normal 4 2 4 9 2 3" xfId="43503"/>
    <cellStyle name="Normal 4 2 4 9 2 4" xfId="49427"/>
    <cellStyle name="Normal 4 2 4 9 3" xfId="18575"/>
    <cellStyle name="Normal 4 2 4 9 4" xfId="21111"/>
    <cellStyle name="Normal 4 2 4 9 5" xfId="22481"/>
    <cellStyle name="Normal 4 2 4 9 6" xfId="27493"/>
    <cellStyle name="Normal 4 2 4 9 7" xfId="27890"/>
    <cellStyle name="Normal 4 2 4 9 8" xfId="32562"/>
    <cellStyle name="Normal 4 2 4 9 9" xfId="39303"/>
    <cellStyle name="Normal 4 2 5" xfId="1424"/>
    <cellStyle name="Normal 4 2 5 10" xfId="22355"/>
    <cellStyle name="Normal 4 2 5 11" xfId="23754"/>
    <cellStyle name="Normal 4 2 5 12" xfId="25143"/>
    <cellStyle name="Normal 4 2 5 13" xfId="26212"/>
    <cellStyle name="Normal 4 2 5 14" xfId="27764"/>
    <cellStyle name="Normal 4 2 5 15" xfId="28088"/>
    <cellStyle name="Normal 4 2 5 16" xfId="29085"/>
    <cellStyle name="Normal 4 2 5 17" xfId="31000"/>
    <cellStyle name="Normal 4 2 5 18" xfId="37767"/>
    <cellStyle name="Normal 4 2 5 19" xfId="44772"/>
    <cellStyle name="Normal 4 2 5 2" xfId="3668"/>
    <cellStyle name="Normal 4 2 5 2 10" xfId="49429"/>
    <cellStyle name="Normal 4 2 5 2 11" xfId="55267"/>
    <cellStyle name="Normal 4 2 5 2 2" xfId="9925"/>
    <cellStyle name="Normal 4 2 5 2 2 2" xfId="36875"/>
    <cellStyle name="Normal 4 2 5 2 2 3" xfId="43611"/>
    <cellStyle name="Normal 4 2 5 2 2 4" xfId="49430"/>
    <cellStyle name="Normal 4 2 5 2 3" xfId="18875"/>
    <cellStyle name="Normal 4 2 5 2 4" xfId="21343"/>
    <cellStyle name="Normal 4 2 5 2 5" xfId="22589"/>
    <cellStyle name="Normal 4 2 5 2 6" xfId="27529"/>
    <cellStyle name="Normal 4 2 5 2 7" xfId="27926"/>
    <cellStyle name="Normal 4 2 5 2 8" xfId="33215"/>
    <cellStyle name="Normal 4 2 5 2 9" xfId="39956"/>
    <cellStyle name="Normal 4 2 5 20" xfId="49428"/>
    <cellStyle name="Normal 4 2 5 21" xfId="53654"/>
    <cellStyle name="Normal 4 2 5 22" xfId="55079"/>
    <cellStyle name="Normal 4 2 5 23" xfId="56269"/>
    <cellStyle name="Normal 4 2 5 3" xfId="5815"/>
    <cellStyle name="Normal 4 2 5 3 2" xfId="12042"/>
    <cellStyle name="Normal 4 2 5 3 2 2" xfId="37037"/>
    <cellStyle name="Normal 4 2 5 3 2 3" xfId="43773"/>
    <cellStyle name="Normal 4 2 5 3 2 4" xfId="49432"/>
    <cellStyle name="Normal 4 2 5 3 3" xfId="19735"/>
    <cellStyle name="Normal 4 2 5 3 4" xfId="21949"/>
    <cellStyle name="Normal 4 2 5 3 5" xfId="22751"/>
    <cellStyle name="Normal 4 2 5 3 6" xfId="35337"/>
    <cellStyle name="Normal 4 2 5 3 7" xfId="42073"/>
    <cellStyle name="Normal 4 2 5 3 8" xfId="49431"/>
    <cellStyle name="Normal 4 2 5 4" xfId="7736"/>
    <cellStyle name="Normal 4 2 5 4 2" xfId="36641"/>
    <cellStyle name="Normal 4 2 5 4 3" xfId="43377"/>
    <cellStyle name="Normal 4 2 5 4 4" xfId="49433"/>
    <cellStyle name="Normal 4 2 5 5" xfId="13359"/>
    <cellStyle name="Normal 4 2 5 6" xfId="14138"/>
    <cellStyle name="Normal 4 2 5 7" xfId="16000"/>
    <cellStyle name="Normal 4 2 5 8" xfId="17925"/>
    <cellStyle name="Normal 4 2 5 9" xfId="20665"/>
    <cellStyle name="Normal 4 2 6" xfId="1837"/>
    <cellStyle name="Normal 4 2 6 10" xfId="22409"/>
    <cellStyle name="Normal 4 2 6 11" xfId="24117"/>
    <cellStyle name="Normal 4 2 6 12" xfId="25197"/>
    <cellStyle name="Normal 4 2 6 13" xfId="26575"/>
    <cellStyle name="Normal 4 2 6 14" xfId="27818"/>
    <cellStyle name="Normal 4 2 6 15" xfId="28142"/>
    <cellStyle name="Normal 4 2 6 16" xfId="29448"/>
    <cellStyle name="Normal 4 2 6 17" xfId="31389"/>
    <cellStyle name="Normal 4 2 6 18" xfId="38130"/>
    <cellStyle name="Normal 4 2 6 19" xfId="45135"/>
    <cellStyle name="Normal 4 2 6 2" xfId="4049"/>
    <cellStyle name="Normal 4 2 6 2 10" xfId="49435"/>
    <cellStyle name="Normal 4 2 6 2 11" xfId="55321"/>
    <cellStyle name="Normal 4 2 6 2 2" xfId="10288"/>
    <cellStyle name="Normal 4 2 6 2 2 2" xfId="36929"/>
    <cellStyle name="Normal 4 2 6 2 2 3" xfId="43665"/>
    <cellStyle name="Normal 4 2 6 2 2 4" xfId="49436"/>
    <cellStyle name="Normal 4 2 6 2 3" xfId="19044"/>
    <cellStyle name="Normal 4 2 6 2 4" xfId="21468"/>
    <cellStyle name="Normal 4 2 6 2 5" xfId="22643"/>
    <cellStyle name="Normal 4 2 6 2 6" xfId="27583"/>
    <cellStyle name="Normal 4 2 6 2 7" xfId="27980"/>
    <cellStyle name="Normal 4 2 6 2 8" xfId="33578"/>
    <cellStyle name="Normal 4 2 6 2 9" xfId="40319"/>
    <cellStyle name="Normal 4 2 6 20" xfId="49434"/>
    <cellStyle name="Normal 4 2 6 21" xfId="54017"/>
    <cellStyle name="Normal 4 2 6 22" xfId="55159"/>
    <cellStyle name="Normal 4 2 6 23" xfId="56632"/>
    <cellStyle name="Normal 4 2 6 3" xfId="6178"/>
    <cellStyle name="Normal 4 2 6 3 2" xfId="12405"/>
    <cellStyle name="Normal 4 2 6 3 2 2" xfId="37091"/>
    <cellStyle name="Normal 4 2 6 3 2 3" xfId="43827"/>
    <cellStyle name="Normal 4 2 6 3 2 4" xfId="49438"/>
    <cellStyle name="Normal 4 2 6 3 3" xfId="19901"/>
    <cellStyle name="Normal 4 2 6 3 4" xfId="22074"/>
    <cellStyle name="Normal 4 2 6 3 5" xfId="22805"/>
    <cellStyle name="Normal 4 2 6 3 6" xfId="35700"/>
    <cellStyle name="Normal 4 2 6 3 7" xfId="42436"/>
    <cellStyle name="Normal 4 2 6 3 8" xfId="49437"/>
    <cellStyle name="Normal 4 2 6 4" xfId="8099"/>
    <cellStyle name="Normal 4 2 6 4 2" xfId="36695"/>
    <cellStyle name="Normal 4 2 6 4 3" xfId="43431"/>
    <cellStyle name="Normal 4 2 6 4 4" xfId="49439"/>
    <cellStyle name="Normal 4 2 6 5" xfId="13413"/>
    <cellStyle name="Normal 4 2 6 6" xfId="14482"/>
    <cellStyle name="Normal 4 2 6 7" xfId="16363"/>
    <cellStyle name="Normal 4 2 6 8" xfId="18112"/>
    <cellStyle name="Normal 4 2 6 9" xfId="20790"/>
    <cellStyle name="Normal 4 2 7" xfId="2436"/>
    <cellStyle name="Normal 4 2 7 10" xfId="22445"/>
    <cellStyle name="Normal 4 2 7 11" xfId="24714"/>
    <cellStyle name="Normal 4 2 7 12" xfId="25233"/>
    <cellStyle name="Normal 4 2 7 13" xfId="27172"/>
    <cellStyle name="Normal 4 2 7 14" xfId="27854"/>
    <cellStyle name="Normal 4 2 7 15" xfId="28178"/>
    <cellStyle name="Normal 4 2 7 16" xfId="30045"/>
    <cellStyle name="Normal 4 2 7 17" xfId="31986"/>
    <cellStyle name="Normal 4 2 7 18" xfId="38727"/>
    <cellStyle name="Normal 4 2 7 19" xfId="45732"/>
    <cellStyle name="Normal 4 2 7 2" xfId="4646"/>
    <cellStyle name="Normal 4 2 7 2 10" xfId="49441"/>
    <cellStyle name="Normal 4 2 7 2 11" xfId="55357"/>
    <cellStyle name="Normal 4 2 7 2 2" xfId="10885"/>
    <cellStyle name="Normal 4 2 7 2 2 2" xfId="36965"/>
    <cellStyle name="Normal 4 2 7 2 2 3" xfId="43701"/>
    <cellStyle name="Normal 4 2 7 2 2 4" xfId="49442"/>
    <cellStyle name="Normal 4 2 7 2 3" xfId="19261"/>
    <cellStyle name="Normal 4 2 7 2 4" xfId="21631"/>
    <cellStyle name="Normal 4 2 7 2 5" xfId="22679"/>
    <cellStyle name="Normal 4 2 7 2 6" xfId="27619"/>
    <cellStyle name="Normal 4 2 7 2 7" xfId="28016"/>
    <cellStyle name="Normal 4 2 7 2 8" xfId="34175"/>
    <cellStyle name="Normal 4 2 7 2 9" xfId="40916"/>
    <cellStyle name="Normal 4 2 7 20" xfId="49440"/>
    <cellStyle name="Normal 4 2 7 21" xfId="54614"/>
    <cellStyle name="Normal 4 2 7 22" xfId="55195"/>
    <cellStyle name="Normal 4 2 7 23" xfId="57229"/>
    <cellStyle name="Normal 4 2 7 3" xfId="6775"/>
    <cellStyle name="Normal 4 2 7 3 2" xfId="13002"/>
    <cellStyle name="Normal 4 2 7 3 2 2" xfId="37127"/>
    <cellStyle name="Normal 4 2 7 3 2 3" xfId="43863"/>
    <cellStyle name="Normal 4 2 7 3 2 4" xfId="49444"/>
    <cellStyle name="Normal 4 2 7 3 3" xfId="20122"/>
    <cellStyle name="Normal 4 2 7 3 4" xfId="22237"/>
    <cellStyle name="Normal 4 2 7 3 5" xfId="22841"/>
    <cellStyle name="Normal 4 2 7 3 6" xfId="36297"/>
    <cellStyle name="Normal 4 2 7 3 7" xfId="43033"/>
    <cellStyle name="Normal 4 2 7 3 8" xfId="49443"/>
    <cellStyle name="Normal 4 2 7 4" xfId="8696"/>
    <cellStyle name="Normal 4 2 7 4 2" xfId="36731"/>
    <cellStyle name="Normal 4 2 7 4 3" xfId="43467"/>
    <cellStyle name="Normal 4 2 7 4 4" xfId="49445"/>
    <cellStyle name="Normal 4 2 7 5" xfId="13449"/>
    <cellStyle name="Normal 4 2 7 6" xfId="14808"/>
    <cellStyle name="Normal 4 2 7 7" xfId="16960"/>
    <cellStyle name="Normal 4 2 7 8" xfId="18335"/>
    <cellStyle name="Normal 4 2 7 9" xfId="20953"/>
    <cellStyle name="Normal 4 2 8" xfId="5249"/>
    <cellStyle name="Normal 4 2 9" xfId="4951"/>
    <cellStyle name="Normal 4 2 9 2" xfId="11190"/>
    <cellStyle name="Normal 4 2 9 2 2" xfId="37001"/>
    <cellStyle name="Normal 4 2 9 2 3" xfId="43737"/>
    <cellStyle name="Normal 4 2 9 2 4" xfId="49447"/>
    <cellStyle name="Normal 4 2 9 3" xfId="19410"/>
    <cellStyle name="Normal 4 2 9 4" xfId="21728"/>
    <cellStyle name="Normal 4 2 9 5" xfId="22715"/>
    <cellStyle name="Normal 4 2 9 6" xfId="34480"/>
    <cellStyle name="Normal 4 2 9 7" xfId="41221"/>
    <cellStyle name="Normal 4 2 9 8" xfId="49446"/>
    <cellStyle name="Normal 4 3" xfId="1018"/>
    <cellStyle name="Normal 4 3 2" xfId="1452"/>
    <cellStyle name="Normal 4 3 2 2" xfId="31020"/>
    <cellStyle name="Normal 4 3 2 3" xfId="55099"/>
    <cellStyle name="Normal 4 3 3" xfId="30684"/>
    <cellStyle name="Normal 4 3 4" xfId="54963"/>
    <cellStyle name="Normal 4 4" xfId="1285"/>
    <cellStyle name="Normal 4 5" xfId="7156"/>
    <cellStyle name="Normal 4 6" xfId="54946"/>
    <cellStyle name="Normal 5" xfId="631"/>
    <cellStyle name="Normal 5 2" xfId="737"/>
    <cellStyle name="Normal 5 3" xfId="7157"/>
    <cellStyle name="Normal 6" xfId="68"/>
    <cellStyle name="Normal 6 2" xfId="766"/>
    <cellStyle name="Normal 6 2 2" xfId="1453"/>
    <cellStyle name="Normal 6 2 2 2" xfId="31021"/>
    <cellStyle name="Normal 6 2 2 3" xfId="55100"/>
    <cellStyle name="Normal 6 2 3" xfId="30446"/>
    <cellStyle name="Normal 6 2 4" xfId="54956"/>
    <cellStyle name="Normal 6 3" xfId="632"/>
    <cellStyle name="Normal 6 4" xfId="1063"/>
    <cellStyle name="Normal 6 5" xfId="1486"/>
    <cellStyle name="Normal 6 5 2" xfId="31040"/>
    <cellStyle name="Normal 6 5 3" xfId="55119"/>
    <cellStyle name="Normal 6 6" xfId="1439"/>
    <cellStyle name="Normal 6 6 2" xfId="31015"/>
    <cellStyle name="Normal 6 6 3" xfId="55094"/>
    <cellStyle name="Normal 6 7" xfId="30390"/>
    <cellStyle name="Normal 6 8" xfId="54948"/>
    <cellStyle name="Normal 7" xfId="682"/>
    <cellStyle name="Normal 7 2" xfId="943"/>
    <cellStyle name="Normal 7 2 2" xfId="1455"/>
    <cellStyle name="Normal 7 2 2 2" xfId="31023"/>
    <cellStyle name="Normal 7 2 2 3" xfId="55102"/>
    <cellStyle name="Normal 7 2 3" xfId="30623"/>
    <cellStyle name="Normal 7 2 4" xfId="54957"/>
    <cellStyle name="Normal 7 3" xfId="1064"/>
    <cellStyle name="Normal 7 4" xfId="1454"/>
    <cellStyle name="Normal 7 4 2" xfId="31022"/>
    <cellStyle name="Normal 7 4 3" xfId="55101"/>
    <cellStyle name="Normal 7 5" xfId="30421"/>
    <cellStyle name="Normal 7 6" xfId="54949"/>
    <cellStyle name="Normal 8" xfId="683"/>
    <cellStyle name="Normal 8 10" xfId="5239"/>
    <cellStyle name="Normal 8 10 2" xfId="34766"/>
    <cellStyle name="Normal 8 10 3" xfId="55698"/>
    <cellStyle name="Normal 8 11" xfId="4954"/>
    <cellStyle name="Normal 8 11 2" xfId="11193"/>
    <cellStyle name="Normal 8 11 2 2" xfId="37004"/>
    <cellStyle name="Normal 8 11 2 3" xfId="43740"/>
    <cellStyle name="Normal 8 11 2 4" xfId="49449"/>
    <cellStyle name="Normal 8 11 3" xfId="19413"/>
    <cellStyle name="Normal 8 11 4" xfId="21731"/>
    <cellStyle name="Normal 8 11 5" xfId="22718"/>
    <cellStyle name="Normal 8 11 6" xfId="34483"/>
    <cellStyle name="Normal 8 11 7" xfId="41224"/>
    <cellStyle name="Normal 8 11 8" xfId="49448"/>
    <cellStyle name="Normal 8 12" xfId="13326"/>
    <cellStyle name="Normal 8 13" xfId="15151"/>
    <cellStyle name="Normal 8 14" xfId="28055"/>
    <cellStyle name="Normal 8 15" xfId="28236"/>
    <cellStyle name="Normal 8 16" xfId="30422"/>
    <cellStyle name="Normal 8 17" xfId="43923"/>
    <cellStyle name="Normal 8 18" xfId="52805"/>
    <cellStyle name="Normal 8 19" xfId="54950"/>
    <cellStyle name="Normal 8 2" xfId="944"/>
    <cellStyle name="Normal 8 2 10" xfId="4955"/>
    <cellStyle name="Normal 8 2 10 2" xfId="11194"/>
    <cellStyle name="Normal 8 2 10 2 2" xfId="37005"/>
    <cellStyle name="Normal 8 2 10 2 3" xfId="43741"/>
    <cellStyle name="Normal 8 2 10 2 4" xfId="49451"/>
    <cellStyle name="Normal 8 2 10 3" xfId="19414"/>
    <cellStyle name="Normal 8 2 10 4" xfId="21732"/>
    <cellStyle name="Normal 8 2 10 5" xfId="22719"/>
    <cellStyle name="Normal 8 2 10 6" xfId="34484"/>
    <cellStyle name="Normal 8 2 10 7" xfId="41225"/>
    <cellStyle name="Normal 8 2 10 8" xfId="49450"/>
    <cellStyle name="Normal 8 2 11" xfId="13327"/>
    <cellStyle name="Normal 8 2 12" xfId="15152"/>
    <cellStyle name="Normal 8 2 13" xfId="28056"/>
    <cellStyle name="Normal 8 2 14" xfId="28237"/>
    <cellStyle name="Normal 8 2 15" xfId="30624"/>
    <cellStyle name="Normal 8 2 16" xfId="43924"/>
    <cellStyle name="Normal 8 2 17" xfId="52806"/>
    <cellStyle name="Normal 8 2 18" xfId="54958"/>
    <cellStyle name="Normal 8 2 19" xfId="55416"/>
    <cellStyle name="Normal 8 2 2" xfId="1067"/>
    <cellStyle name="Normal 8 2 2 10" xfId="3384"/>
    <cellStyle name="Normal 8 2 2 10 10" xfId="23470"/>
    <cellStyle name="Normal 8 2 2 10 11" xfId="25130"/>
    <cellStyle name="Normal 8 2 2 10 12" xfId="25928"/>
    <cellStyle name="Normal 8 2 2 10 13" xfId="27751"/>
    <cellStyle name="Normal 8 2 2 10 14" xfId="28075"/>
    <cellStyle name="Normal 8 2 2 10 15" xfId="28801"/>
    <cellStyle name="Normal 8 2 2 10 16" xfId="32931"/>
    <cellStyle name="Normal 8 2 2 10 17" xfId="39672"/>
    <cellStyle name="Normal 8 2 2 10 18" xfId="44488"/>
    <cellStyle name="Normal 8 2 2 10 19" xfId="49453"/>
    <cellStyle name="Normal 8 2 2 10 2" xfId="5531"/>
    <cellStyle name="Normal 8 2 2 10 2 10" xfId="49454"/>
    <cellStyle name="Normal 8 2 2 10 2 11" xfId="55254"/>
    <cellStyle name="Normal 8 2 2 10 2 2" xfId="11758"/>
    <cellStyle name="Normal 8 2 2 10 2 2 2" xfId="37024"/>
    <cellStyle name="Normal 8 2 2 10 2 2 3" xfId="43760"/>
    <cellStyle name="Normal 8 2 2 10 2 2 4" xfId="49455"/>
    <cellStyle name="Normal 8 2 2 10 2 3" xfId="19626"/>
    <cellStyle name="Normal 8 2 2 10 2 4" xfId="21875"/>
    <cellStyle name="Normal 8 2 2 10 2 5" xfId="22738"/>
    <cellStyle name="Normal 8 2 2 10 2 6" xfId="27516"/>
    <cellStyle name="Normal 8 2 2 10 2 7" xfId="27913"/>
    <cellStyle name="Normal 8 2 2 10 2 8" xfId="35053"/>
    <cellStyle name="Normal 8 2 2 10 2 9" xfId="41789"/>
    <cellStyle name="Normal 8 2 2 10 20" xfId="53370"/>
    <cellStyle name="Normal 8 2 2 10 21" xfId="55063"/>
    <cellStyle name="Normal 8 2 2 10 22" xfId="55985"/>
    <cellStyle name="Normal 8 2 2 10 3" xfId="9641"/>
    <cellStyle name="Normal 8 2 2 10 3 2" xfId="36862"/>
    <cellStyle name="Normal 8 2 2 10 3 3" xfId="43598"/>
    <cellStyle name="Normal 8 2 2 10 3 4" xfId="49456"/>
    <cellStyle name="Normal 8 2 2 10 4" xfId="13346"/>
    <cellStyle name="Normal 8 2 2 10 5" xfId="13854"/>
    <cellStyle name="Normal 8 2 2 10 6" xfId="15716"/>
    <cellStyle name="Normal 8 2 2 10 7" xfId="18769"/>
    <cellStyle name="Normal 8 2 2 10 8" xfId="21269"/>
    <cellStyle name="Normal 8 2 2 10 9" xfId="22576"/>
    <cellStyle name="Normal 8 2 2 11" xfId="3092"/>
    <cellStyle name="Normal 8 2 2 11 10" xfId="32639"/>
    <cellStyle name="Normal 8 2 2 11 11" xfId="39380"/>
    <cellStyle name="Normal 8 2 2 11 12" xfId="49457"/>
    <cellStyle name="Normal 8 2 2 11 13" xfId="55044"/>
    <cellStyle name="Normal 8 2 2 11 2" xfId="9349"/>
    <cellStyle name="Normal 8 2 2 11 2 2" xfId="36844"/>
    <cellStyle name="Normal 8 2 2 11 2 3" xfId="43580"/>
    <cellStyle name="Normal 8 2 2 11 2 4" xfId="49458"/>
    <cellStyle name="Normal 8 2 2 11 3" xfId="13562"/>
    <cellStyle name="Normal 8 2 2 11 4" xfId="18652"/>
    <cellStyle name="Normal 8 2 2 11 5" xfId="21188"/>
    <cellStyle name="Normal 8 2 2 11 6" xfId="22558"/>
    <cellStyle name="Normal 8 2 2 11 7" xfId="25058"/>
    <cellStyle name="Normal 8 2 2 11 8" xfId="25636"/>
    <cellStyle name="Normal 8 2 2 11 9" xfId="27733"/>
    <cellStyle name="Normal 8 2 2 12" xfId="3020"/>
    <cellStyle name="Normal 8 2 2 12 10" xfId="49459"/>
    <cellStyle name="Normal 8 2 2 12 11" xfId="55236"/>
    <cellStyle name="Normal 8 2 2 12 2" xfId="9277"/>
    <cellStyle name="Normal 8 2 2 12 2 2" xfId="36772"/>
    <cellStyle name="Normal 8 2 2 12 2 3" xfId="43508"/>
    <cellStyle name="Normal 8 2 2 12 2 4" xfId="49460"/>
    <cellStyle name="Normal 8 2 2 12 3" xfId="18580"/>
    <cellStyle name="Normal 8 2 2 12 4" xfId="21116"/>
    <cellStyle name="Normal 8 2 2 12 5" xfId="22486"/>
    <cellStyle name="Normal 8 2 2 12 6" xfId="27498"/>
    <cellStyle name="Normal 8 2 2 12 7" xfId="27895"/>
    <cellStyle name="Normal 8 2 2 12 8" xfId="32567"/>
    <cellStyle name="Normal 8 2 2 12 9" xfId="39308"/>
    <cellStyle name="Normal 8 2 2 13" xfId="4956"/>
    <cellStyle name="Normal 8 2 2 13 2" xfId="11195"/>
    <cellStyle name="Normal 8 2 2 13 2 2" xfId="37006"/>
    <cellStyle name="Normal 8 2 2 13 2 3" xfId="43742"/>
    <cellStyle name="Normal 8 2 2 13 2 4" xfId="49462"/>
    <cellStyle name="Normal 8 2 2 13 3" xfId="19415"/>
    <cellStyle name="Normal 8 2 2 13 4" xfId="21733"/>
    <cellStyle name="Normal 8 2 2 13 5" xfId="22720"/>
    <cellStyle name="Normal 8 2 2 13 6" xfId="34485"/>
    <cellStyle name="Normal 8 2 2 13 7" xfId="41226"/>
    <cellStyle name="Normal 8 2 2 13 8" xfId="49461"/>
    <cellStyle name="Normal 8 2 2 14" xfId="7452"/>
    <cellStyle name="Normal 8 2 2 14 2" xfId="36628"/>
    <cellStyle name="Normal 8 2 2 14 3" xfId="43364"/>
    <cellStyle name="Normal 8 2 2 14 4" xfId="49463"/>
    <cellStyle name="Normal 8 2 2 15" xfId="13328"/>
    <cellStyle name="Normal 8 2 2 16" xfId="13490"/>
    <cellStyle name="Normal 8 2 2 17" xfId="15153"/>
    <cellStyle name="Normal 8 2 2 18" xfId="17794"/>
    <cellStyle name="Normal 8 2 2 19" xfId="20652"/>
    <cellStyle name="Normal 8 2 2 2" xfId="1429"/>
    <cellStyle name="Normal 8 2 2 2 10" xfId="20670"/>
    <cellStyle name="Normal 8 2 2 2 11" xfId="22360"/>
    <cellStyle name="Normal 8 2 2 2 12" xfId="23759"/>
    <cellStyle name="Normal 8 2 2 2 13" xfId="25148"/>
    <cellStyle name="Normal 8 2 2 2 14" xfId="25582"/>
    <cellStyle name="Normal 8 2 2 2 15" xfId="27679"/>
    <cellStyle name="Normal 8 2 2 2 16" xfId="28093"/>
    <cellStyle name="Normal 8 2 2 2 17" xfId="29090"/>
    <cellStyle name="Normal 8 2 2 2 18" xfId="31005"/>
    <cellStyle name="Normal 8 2 2 2 19" xfId="37772"/>
    <cellStyle name="Normal 8 2 2 2 2" xfId="3673"/>
    <cellStyle name="Normal 8 2 2 2 2 10" xfId="33220"/>
    <cellStyle name="Normal 8 2 2 2 2 11" xfId="39961"/>
    <cellStyle name="Normal 8 2 2 2 2 12" xfId="49465"/>
    <cellStyle name="Normal 8 2 2 2 2 13" xfId="55084"/>
    <cellStyle name="Normal 8 2 2 2 2 2" xfId="9930"/>
    <cellStyle name="Normal 8 2 2 2 2 2 2" xfId="36880"/>
    <cellStyle name="Normal 8 2 2 2 2 2 3" xfId="43616"/>
    <cellStyle name="Normal 8 2 2 2 2 2 4" xfId="49466"/>
    <cellStyle name="Normal 8 2 2 2 2 3" xfId="14143"/>
    <cellStyle name="Normal 8 2 2 2 2 4" xfId="18880"/>
    <cellStyle name="Normal 8 2 2 2 2 5" xfId="21348"/>
    <cellStyle name="Normal 8 2 2 2 2 6" xfId="22594"/>
    <cellStyle name="Normal 8 2 2 2 2 7" xfId="25072"/>
    <cellStyle name="Normal 8 2 2 2 2 8" xfId="26217"/>
    <cellStyle name="Normal 8 2 2 2 2 9" xfId="27769"/>
    <cellStyle name="Normal 8 2 2 2 20" xfId="44777"/>
    <cellStyle name="Normal 8 2 2 2 21" xfId="49464"/>
    <cellStyle name="Normal 8 2 2 2 22" xfId="53659"/>
    <cellStyle name="Normal 8 2 2 2 23" xfId="54990"/>
    <cellStyle name="Normal 8 2 2 2 24" xfId="56274"/>
    <cellStyle name="Normal 8 2 2 2 3" xfId="3038"/>
    <cellStyle name="Normal 8 2 2 2 3 10" xfId="49467"/>
    <cellStyle name="Normal 8 2 2 2 3 11" xfId="55272"/>
    <cellStyle name="Normal 8 2 2 2 3 2" xfId="9295"/>
    <cellStyle name="Normal 8 2 2 2 3 2 2" xfId="36790"/>
    <cellStyle name="Normal 8 2 2 2 3 2 3" xfId="43526"/>
    <cellStyle name="Normal 8 2 2 2 3 2 4" xfId="49468"/>
    <cellStyle name="Normal 8 2 2 2 3 3" xfId="18598"/>
    <cellStyle name="Normal 8 2 2 2 3 4" xfId="21134"/>
    <cellStyle name="Normal 8 2 2 2 3 5" xfId="22504"/>
    <cellStyle name="Normal 8 2 2 2 3 6" xfId="27534"/>
    <cellStyle name="Normal 8 2 2 2 3 7" xfId="27931"/>
    <cellStyle name="Normal 8 2 2 2 3 8" xfId="32585"/>
    <cellStyle name="Normal 8 2 2 2 3 9" xfId="39326"/>
    <cellStyle name="Normal 8 2 2 2 4" xfId="5820"/>
    <cellStyle name="Normal 8 2 2 2 4 2" xfId="12047"/>
    <cellStyle name="Normal 8 2 2 2 4 2 2" xfId="37042"/>
    <cellStyle name="Normal 8 2 2 2 4 2 3" xfId="43778"/>
    <cellStyle name="Normal 8 2 2 2 4 2 4" xfId="49470"/>
    <cellStyle name="Normal 8 2 2 2 4 3" xfId="19740"/>
    <cellStyle name="Normal 8 2 2 2 4 4" xfId="21954"/>
    <cellStyle name="Normal 8 2 2 2 4 5" xfId="22756"/>
    <cellStyle name="Normal 8 2 2 2 4 6" xfId="35342"/>
    <cellStyle name="Normal 8 2 2 2 4 7" xfId="42078"/>
    <cellStyle name="Normal 8 2 2 2 4 8" xfId="49469"/>
    <cellStyle name="Normal 8 2 2 2 5" xfId="7741"/>
    <cellStyle name="Normal 8 2 2 2 5 2" xfId="36646"/>
    <cellStyle name="Normal 8 2 2 2 5 3" xfId="43382"/>
    <cellStyle name="Normal 8 2 2 2 5 4" xfId="49471"/>
    <cellStyle name="Normal 8 2 2 2 6" xfId="13364"/>
    <cellStyle name="Normal 8 2 2 2 7" xfId="13508"/>
    <cellStyle name="Normal 8 2 2 2 8" xfId="16005"/>
    <cellStyle name="Normal 8 2 2 2 9" xfId="17930"/>
    <cellStyle name="Normal 8 2 2 20" xfId="22342"/>
    <cellStyle name="Normal 8 2 2 21" xfId="23178"/>
    <cellStyle name="Normal 8 2 2 22" xfId="25112"/>
    <cellStyle name="Normal 8 2 2 23" xfId="25564"/>
    <cellStyle name="Normal 8 2 2 24" xfId="27661"/>
    <cellStyle name="Normal 8 2 2 25" xfId="28057"/>
    <cellStyle name="Normal 8 2 2 26" xfId="28238"/>
    <cellStyle name="Normal 8 2 2 27" xfId="30713"/>
    <cellStyle name="Normal 8 2 2 28" xfId="37483"/>
    <cellStyle name="Normal 8 2 2 29" xfId="43925"/>
    <cellStyle name="Normal 8 2 2 3" xfId="1458"/>
    <cellStyle name="Normal 8 2 2 3 2" xfId="3689"/>
    <cellStyle name="Normal 8 2 2 3 3" xfId="3056"/>
    <cellStyle name="Normal 8 2 2 3 3 2" xfId="9313"/>
    <cellStyle name="Normal 8 2 2 3 3 2 2" xfId="36808"/>
    <cellStyle name="Normal 8 2 2 3 3 2 3" xfId="43544"/>
    <cellStyle name="Normal 8 2 2 3 3 2 4" xfId="49473"/>
    <cellStyle name="Normal 8 2 2 3 3 3" xfId="18616"/>
    <cellStyle name="Normal 8 2 2 3 3 4" xfId="21152"/>
    <cellStyle name="Normal 8 2 2 3 3 5" xfId="22522"/>
    <cellStyle name="Normal 8 2 2 3 3 6" xfId="32603"/>
    <cellStyle name="Normal 8 2 2 3 3 7" xfId="39344"/>
    <cellStyle name="Normal 8 2 2 3 3 8" xfId="49472"/>
    <cellStyle name="Normal 8 2 2 3 4" xfId="13526"/>
    <cellStyle name="Normal 8 2 2 3 5" xfId="25042"/>
    <cellStyle name="Normal 8 2 2 3 6" xfId="25600"/>
    <cellStyle name="Normal 8 2 2 3 7" xfId="27697"/>
    <cellStyle name="Normal 8 2 2 3 8" xfId="55008"/>
    <cellStyle name="Normal 8 2 2 30" xfId="49452"/>
    <cellStyle name="Normal 8 2 2 31" xfId="52807"/>
    <cellStyle name="Normal 8 2 2 32" xfId="54972"/>
    <cellStyle name="Normal 8 2 2 33" xfId="55417"/>
    <cellStyle name="Normal 8 2 2 4" xfId="1785"/>
    <cellStyle name="Normal 8 2 2 4 10" xfId="20754"/>
    <cellStyle name="Normal 8 2 2 4 11" xfId="22378"/>
    <cellStyle name="Normal 8 2 2 4 12" xfId="24067"/>
    <cellStyle name="Normal 8 2 2 4 13" xfId="25166"/>
    <cellStyle name="Normal 8 2 2 4 14" xfId="25618"/>
    <cellStyle name="Normal 8 2 2 4 15" xfId="27715"/>
    <cellStyle name="Normal 8 2 2 4 16" xfId="28111"/>
    <cellStyle name="Normal 8 2 2 4 17" xfId="29398"/>
    <cellStyle name="Normal 8 2 2 4 18" xfId="31339"/>
    <cellStyle name="Normal 8 2 2 4 19" xfId="38080"/>
    <cellStyle name="Normal 8 2 2 4 2" xfId="3999"/>
    <cellStyle name="Normal 8 2 2 4 2 10" xfId="33528"/>
    <cellStyle name="Normal 8 2 2 4 2 11" xfId="40269"/>
    <cellStyle name="Normal 8 2 2 4 2 12" xfId="49475"/>
    <cellStyle name="Normal 8 2 2 4 2 13" xfId="55128"/>
    <cellStyle name="Normal 8 2 2 4 2 2" xfId="10238"/>
    <cellStyle name="Normal 8 2 2 4 2 2 2" xfId="36898"/>
    <cellStyle name="Normal 8 2 2 4 2 2 3" xfId="43634"/>
    <cellStyle name="Normal 8 2 2 4 2 2 4" xfId="49476"/>
    <cellStyle name="Normal 8 2 2 4 2 3" xfId="14451"/>
    <cellStyle name="Normal 8 2 2 4 2 4" xfId="19001"/>
    <cellStyle name="Normal 8 2 2 4 2 5" xfId="21432"/>
    <cellStyle name="Normal 8 2 2 4 2 6" xfId="22612"/>
    <cellStyle name="Normal 8 2 2 4 2 7" xfId="25088"/>
    <cellStyle name="Normal 8 2 2 4 2 8" xfId="26525"/>
    <cellStyle name="Normal 8 2 2 4 2 9" xfId="27787"/>
    <cellStyle name="Normal 8 2 2 4 20" xfId="45085"/>
    <cellStyle name="Normal 8 2 2 4 21" xfId="49474"/>
    <cellStyle name="Normal 8 2 2 4 22" xfId="53967"/>
    <cellStyle name="Normal 8 2 2 4 23" xfId="55026"/>
    <cellStyle name="Normal 8 2 2 4 24" xfId="56582"/>
    <cellStyle name="Normal 8 2 2 4 3" xfId="3074"/>
    <cellStyle name="Normal 8 2 2 4 3 10" xfId="49477"/>
    <cellStyle name="Normal 8 2 2 4 3 11" xfId="55290"/>
    <cellStyle name="Normal 8 2 2 4 3 2" xfId="9331"/>
    <cellStyle name="Normal 8 2 2 4 3 2 2" xfId="36826"/>
    <cellStyle name="Normal 8 2 2 4 3 2 3" xfId="43562"/>
    <cellStyle name="Normal 8 2 2 4 3 2 4" xfId="49478"/>
    <cellStyle name="Normal 8 2 2 4 3 3" xfId="18634"/>
    <cellStyle name="Normal 8 2 2 4 3 4" xfId="21170"/>
    <cellStyle name="Normal 8 2 2 4 3 5" xfId="22540"/>
    <cellStyle name="Normal 8 2 2 4 3 6" xfId="27552"/>
    <cellStyle name="Normal 8 2 2 4 3 7" xfId="27949"/>
    <cellStyle name="Normal 8 2 2 4 3 8" xfId="32621"/>
    <cellStyle name="Normal 8 2 2 4 3 9" xfId="39362"/>
    <cellStyle name="Normal 8 2 2 4 4" xfId="6128"/>
    <cellStyle name="Normal 8 2 2 4 4 2" xfId="12355"/>
    <cellStyle name="Normal 8 2 2 4 4 2 2" xfId="37060"/>
    <cellStyle name="Normal 8 2 2 4 4 2 3" xfId="43796"/>
    <cellStyle name="Normal 8 2 2 4 4 2 4" xfId="49480"/>
    <cellStyle name="Normal 8 2 2 4 4 3" xfId="19857"/>
    <cellStyle name="Normal 8 2 2 4 4 4" xfId="22038"/>
    <cellStyle name="Normal 8 2 2 4 4 5" xfId="22774"/>
    <cellStyle name="Normal 8 2 2 4 4 6" xfId="35650"/>
    <cellStyle name="Normal 8 2 2 4 4 7" xfId="42386"/>
    <cellStyle name="Normal 8 2 2 4 4 8" xfId="49479"/>
    <cellStyle name="Normal 8 2 2 4 5" xfId="8049"/>
    <cellStyle name="Normal 8 2 2 4 5 2" xfId="36664"/>
    <cellStyle name="Normal 8 2 2 4 5 3" xfId="43400"/>
    <cellStyle name="Normal 8 2 2 4 5 4" xfId="49481"/>
    <cellStyle name="Normal 8 2 2 4 6" xfId="13382"/>
    <cellStyle name="Normal 8 2 2 4 7" xfId="13544"/>
    <cellStyle name="Normal 8 2 2 4 8" xfId="16313"/>
    <cellStyle name="Normal 8 2 2 4 9" xfId="18069"/>
    <cellStyle name="Normal 8 2 2 5" xfId="1805"/>
    <cellStyle name="Normal 8 2 2 5 10" xfId="22396"/>
    <cellStyle name="Normal 8 2 2 5 11" xfId="24085"/>
    <cellStyle name="Normal 8 2 2 5 12" xfId="25184"/>
    <cellStyle name="Normal 8 2 2 5 13" xfId="26543"/>
    <cellStyle name="Normal 8 2 2 5 14" xfId="27805"/>
    <cellStyle name="Normal 8 2 2 5 15" xfId="28129"/>
    <cellStyle name="Normal 8 2 2 5 16" xfId="29416"/>
    <cellStyle name="Normal 8 2 2 5 17" xfId="31357"/>
    <cellStyle name="Normal 8 2 2 5 18" xfId="38098"/>
    <cellStyle name="Normal 8 2 2 5 19" xfId="45103"/>
    <cellStyle name="Normal 8 2 2 5 2" xfId="4017"/>
    <cellStyle name="Normal 8 2 2 5 2 10" xfId="49483"/>
    <cellStyle name="Normal 8 2 2 5 2 11" xfId="55308"/>
    <cellStyle name="Normal 8 2 2 5 2 2" xfId="10256"/>
    <cellStyle name="Normal 8 2 2 5 2 2 2" xfId="36916"/>
    <cellStyle name="Normal 8 2 2 5 2 2 3" xfId="43652"/>
    <cellStyle name="Normal 8 2 2 5 2 2 4" xfId="49484"/>
    <cellStyle name="Normal 8 2 2 5 2 3" xfId="19019"/>
    <cellStyle name="Normal 8 2 2 5 2 4" xfId="21450"/>
    <cellStyle name="Normal 8 2 2 5 2 5" xfId="22630"/>
    <cellStyle name="Normal 8 2 2 5 2 6" xfId="27570"/>
    <cellStyle name="Normal 8 2 2 5 2 7" xfId="27967"/>
    <cellStyle name="Normal 8 2 2 5 2 8" xfId="33546"/>
    <cellStyle name="Normal 8 2 2 5 2 9" xfId="40287"/>
    <cellStyle name="Normal 8 2 2 5 20" xfId="49482"/>
    <cellStyle name="Normal 8 2 2 5 21" xfId="53985"/>
    <cellStyle name="Normal 8 2 2 5 22" xfId="55146"/>
    <cellStyle name="Normal 8 2 2 5 23" xfId="56600"/>
    <cellStyle name="Normal 8 2 2 5 3" xfId="6146"/>
    <cellStyle name="Normal 8 2 2 5 3 2" xfId="12373"/>
    <cellStyle name="Normal 8 2 2 5 3 2 2" xfId="37078"/>
    <cellStyle name="Normal 8 2 2 5 3 2 3" xfId="43814"/>
    <cellStyle name="Normal 8 2 2 5 3 2 4" xfId="49486"/>
    <cellStyle name="Normal 8 2 2 5 3 3" xfId="19875"/>
    <cellStyle name="Normal 8 2 2 5 3 4" xfId="22056"/>
    <cellStyle name="Normal 8 2 2 5 3 5" xfId="22792"/>
    <cellStyle name="Normal 8 2 2 5 3 6" xfId="35668"/>
    <cellStyle name="Normal 8 2 2 5 3 7" xfId="42404"/>
    <cellStyle name="Normal 8 2 2 5 3 8" xfId="49485"/>
    <cellStyle name="Normal 8 2 2 5 4" xfId="8067"/>
    <cellStyle name="Normal 8 2 2 5 4 2" xfId="36682"/>
    <cellStyle name="Normal 8 2 2 5 4 3" xfId="43418"/>
    <cellStyle name="Normal 8 2 2 5 4 4" xfId="49487"/>
    <cellStyle name="Normal 8 2 2 5 5" xfId="13400"/>
    <cellStyle name="Normal 8 2 2 5 6" xfId="14469"/>
    <cellStyle name="Normal 8 2 2 5 7" xfId="16331"/>
    <cellStyle name="Normal 8 2 2 5 8" xfId="18087"/>
    <cellStyle name="Normal 8 2 2 5 9" xfId="20772"/>
    <cellStyle name="Normal 8 2 2 6" xfId="1842"/>
    <cellStyle name="Normal 8 2 2 6 10" xfId="22414"/>
    <cellStyle name="Normal 8 2 2 6 11" xfId="24122"/>
    <cellStyle name="Normal 8 2 2 6 12" xfId="25202"/>
    <cellStyle name="Normal 8 2 2 6 13" xfId="26580"/>
    <cellStyle name="Normal 8 2 2 6 14" xfId="27823"/>
    <cellStyle name="Normal 8 2 2 6 15" xfId="28147"/>
    <cellStyle name="Normal 8 2 2 6 16" xfId="29453"/>
    <cellStyle name="Normal 8 2 2 6 17" xfId="31394"/>
    <cellStyle name="Normal 8 2 2 6 18" xfId="38135"/>
    <cellStyle name="Normal 8 2 2 6 19" xfId="45140"/>
    <cellStyle name="Normal 8 2 2 6 2" xfId="4054"/>
    <cellStyle name="Normal 8 2 2 6 2 10" xfId="49489"/>
    <cellStyle name="Normal 8 2 2 6 2 11" xfId="55326"/>
    <cellStyle name="Normal 8 2 2 6 2 2" xfId="10293"/>
    <cellStyle name="Normal 8 2 2 6 2 2 2" xfId="36934"/>
    <cellStyle name="Normal 8 2 2 6 2 2 3" xfId="43670"/>
    <cellStyle name="Normal 8 2 2 6 2 2 4" xfId="49490"/>
    <cellStyle name="Normal 8 2 2 6 2 3" xfId="19049"/>
    <cellStyle name="Normal 8 2 2 6 2 4" xfId="21473"/>
    <cellStyle name="Normal 8 2 2 6 2 5" xfId="22648"/>
    <cellStyle name="Normal 8 2 2 6 2 6" xfId="27588"/>
    <cellStyle name="Normal 8 2 2 6 2 7" xfId="27985"/>
    <cellStyle name="Normal 8 2 2 6 2 8" xfId="33583"/>
    <cellStyle name="Normal 8 2 2 6 2 9" xfId="40324"/>
    <cellStyle name="Normal 8 2 2 6 20" xfId="49488"/>
    <cellStyle name="Normal 8 2 2 6 21" xfId="54022"/>
    <cellStyle name="Normal 8 2 2 6 22" xfId="55164"/>
    <cellStyle name="Normal 8 2 2 6 23" xfId="56637"/>
    <cellStyle name="Normal 8 2 2 6 3" xfId="6183"/>
    <cellStyle name="Normal 8 2 2 6 3 2" xfId="12410"/>
    <cellStyle name="Normal 8 2 2 6 3 2 2" xfId="37096"/>
    <cellStyle name="Normal 8 2 2 6 3 2 3" xfId="43832"/>
    <cellStyle name="Normal 8 2 2 6 3 2 4" xfId="49492"/>
    <cellStyle name="Normal 8 2 2 6 3 3" xfId="19906"/>
    <cellStyle name="Normal 8 2 2 6 3 4" xfId="22079"/>
    <cellStyle name="Normal 8 2 2 6 3 5" xfId="22810"/>
    <cellStyle name="Normal 8 2 2 6 3 6" xfId="35705"/>
    <cellStyle name="Normal 8 2 2 6 3 7" xfId="42441"/>
    <cellStyle name="Normal 8 2 2 6 3 8" xfId="49491"/>
    <cellStyle name="Normal 8 2 2 6 4" xfId="8104"/>
    <cellStyle name="Normal 8 2 2 6 4 2" xfId="36700"/>
    <cellStyle name="Normal 8 2 2 6 4 3" xfId="43436"/>
    <cellStyle name="Normal 8 2 2 6 4 4" xfId="49493"/>
    <cellStyle name="Normal 8 2 2 6 5" xfId="13418"/>
    <cellStyle name="Normal 8 2 2 6 6" xfId="14487"/>
    <cellStyle name="Normal 8 2 2 6 7" xfId="16368"/>
    <cellStyle name="Normal 8 2 2 6 8" xfId="18117"/>
    <cellStyle name="Normal 8 2 2 6 9" xfId="20795"/>
    <cellStyle name="Normal 8 2 2 7" xfId="2422"/>
    <cellStyle name="Normal 8 2 2 7 10" xfId="22432"/>
    <cellStyle name="Normal 8 2 2 7 11" xfId="24700"/>
    <cellStyle name="Normal 8 2 2 7 12" xfId="25220"/>
    <cellStyle name="Normal 8 2 2 7 13" xfId="27158"/>
    <cellStyle name="Normal 8 2 2 7 14" xfId="27841"/>
    <cellStyle name="Normal 8 2 2 7 15" xfId="28165"/>
    <cellStyle name="Normal 8 2 2 7 16" xfId="30031"/>
    <cellStyle name="Normal 8 2 2 7 17" xfId="31972"/>
    <cellStyle name="Normal 8 2 2 7 18" xfId="38713"/>
    <cellStyle name="Normal 8 2 2 7 19" xfId="45718"/>
    <cellStyle name="Normal 8 2 2 7 2" xfId="4632"/>
    <cellStyle name="Normal 8 2 2 7 2 10" xfId="49495"/>
    <cellStyle name="Normal 8 2 2 7 2 11" xfId="55344"/>
    <cellStyle name="Normal 8 2 2 7 2 2" xfId="10871"/>
    <cellStyle name="Normal 8 2 2 7 2 2 2" xfId="36952"/>
    <cellStyle name="Normal 8 2 2 7 2 2 3" xfId="43688"/>
    <cellStyle name="Normal 8 2 2 7 2 2 4" xfId="49496"/>
    <cellStyle name="Normal 8 2 2 7 2 3" xfId="19248"/>
    <cellStyle name="Normal 8 2 2 7 2 4" xfId="21617"/>
    <cellStyle name="Normal 8 2 2 7 2 5" xfId="22666"/>
    <cellStyle name="Normal 8 2 2 7 2 6" xfId="27606"/>
    <cellStyle name="Normal 8 2 2 7 2 7" xfId="28003"/>
    <cellStyle name="Normal 8 2 2 7 2 8" xfId="34161"/>
    <cellStyle name="Normal 8 2 2 7 2 9" xfId="40902"/>
    <cellStyle name="Normal 8 2 2 7 20" xfId="49494"/>
    <cellStyle name="Normal 8 2 2 7 21" xfId="54600"/>
    <cellStyle name="Normal 8 2 2 7 22" xfId="55182"/>
    <cellStyle name="Normal 8 2 2 7 23" xfId="57215"/>
    <cellStyle name="Normal 8 2 2 7 3" xfId="6761"/>
    <cellStyle name="Normal 8 2 2 7 3 2" xfId="12988"/>
    <cellStyle name="Normal 8 2 2 7 3 2 2" xfId="37114"/>
    <cellStyle name="Normal 8 2 2 7 3 2 3" xfId="43850"/>
    <cellStyle name="Normal 8 2 2 7 3 2 4" xfId="49498"/>
    <cellStyle name="Normal 8 2 2 7 3 3" xfId="20109"/>
    <cellStyle name="Normal 8 2 2 7 3 4" xfId="22223"/>
    <cellStyle name="Normal 8 2 2 7 3 5" xfId="22828"/>
    <cellStyle name="Normal 8 2 2 7 3 6" xfId="36283"/>
    <cellStyle name="Normal 8 2 2 7 3 7" xfId="43019"/>
    <cellStyle name="Normal 8 2 2 7 3 8" xfId="49497"/>
    <cellStyle name="Normal 8 2 2 7 4" xfId="8682"/>
    <cellStyle name="Normal 8 2 2 7 4 2" xfId="36718"/>
    <cellStyle name="Normal 8 2 2 7 4 3" xfId="43454"/>
    <cellStyle name="Normal 8 2 2 7 4 4" xfId="49499"/>
    <cellStyle name="Normal 8 2 2 7 5" xfId="13436"/>
    <cellStyle name="Normal 8 2 2 7 6" xfId="14794"/>
    <cellStyle name="Normal 8 2 2 7 7" xfId="16946"/>
    <cellStyle name="Normal 8 2 2 7 8" xfId="18322"/>
    <cellStyle name="Normal 8 2 2 7 9" xfId="20939"/>
    <cellStyle name="Normal 8 2 2 8" xfId="2441"/>
    <cellStyle name="Normal 8 2 2 8 10" xfId="22450"/>
    <cellStyle name="Normal 8 2 2 8 11" xfId="24719"/>
    <cellStyle name="Normal 8 2 2 8 12" xfId="25238"/>
    <cellStyle name="Normal 8 2 2 8 13" xfId="27177"/>
    <cellStyle name="Normal 8 2 2 8 14" xfId="27859"/>
    <cellStyle name="Normal 8 2 2 8 15" xfId="28183"/>
    <cellStyle name="Normal 8 2 2 8 16" xfId="30050"/>
    <cellStyle name="Normal 8 2 2 8 17" xfId="31991"/>
    <cellStyle name="Normal 8 2 2 8 18" xfId="38732"/>
    <cellStyle name="Normal 8 2 2 8 19" xfId="45737"/>
    <cellStyle name="Normal 8 2 2 8 2" xfId="4651"/>
    <cellStyle name="Normal 8 2 2 8 2 10" xfId="49501"/>
    <cellStyle name="Normal 8 2 2 8 2 11" xfId="55362"/>
    <cellStyle name="Normal 8 2 2 8 2 2" xfId="10890"/>
    <cellStyle name="Normal 8 2 2 8 2 2 2" xfId="36970"/>
    <cellStyle name="Normal 8 2 2 8 2 2 3" xfId="43706"/>
    <cellStyle name="Normal 8 2 2 8 2 2 4" xfId="49502"/>
    <cellStyle name="Normal 8 2 2 8 2 3" xfId="19266"/>
    <cellStyle name="Normal 8 2 2 8 2 4" xfId="21636"/>
    <cellStyle name="Normal 8 2 2 8 2 5" xfId="22684"/>
    <cellStyle name="Normal 8 2 2 8 2 6" xfId="27624"/>
    <cellStyle name="Normal 8 2 2 8 2 7" xfId="28021"/>
    <cellStyle name="Normal 8 2 2 8 2 8" xfId="34180"/>
    <cellStyle name="Normal 8 2 2 8 2 9" xfId="40921"/>
    <cellStyle name="Normal 8 2 2 8 20" xfId="49500"/>
    <cellStyle name="Normal 8 2 2 8 21" xfId="54619"/>
    <cellStyle name="Normal 8 2 2 8 22" xfId="55200"/>
    <cellStyle name="Normal 8 2 2 8 23" xfId="57234"/>
    <cellStyle name="Normal 8 2 2 8 3" xfId="6780"/>
    <cellStyle name="Normal 8 2 2 8 3 2" xfId="13007"/>
    <cellStyle name="Normal 8 2 2 8 3 2 2" xfId="37132"/>
    <cellStyle name="Normal 8 2 2 8 3 2 3" xfId="43868"/>
    <cellStyle name="Normal 8 2 2 8 3 2 4" xfId="49504"/>
    <cellStyle name="Normal 8 2 2 8 3 3" xfId="20127"/>
    <cellStyle name="Normal 8 2 2 8 3 4" xfId="22242"/>
    <cellStyle name="Normal 8 2 2 8 3 5" xfId="22846"/>
    <cellStyle name="Normal 8 2 2 8 3 6" xfId="36302"/>
    <cellStyle name="Normal 8 2 2 8 3 7" xfId="43038"/>
    <cellStyle name="Normal 8 2 2 8 3 8" xfId="49503"/>
    <cellStyle name="Normal 8 2 2 8 4" xfId="8701"/>
    <cellStyle name="Normal 8 2 2 8 4 2" xfId="36736"/>
    <cellStyle name="Normal 8 2 2 8 4 3" xfId="43472"/>
    <cellStyle name="Normal 8 2 2 8 4 4" xfId="49505"/>
    <cellStyle name="Normal 8 2 2 8 5" xfId="13454"/>
    <cellStyle name="Normal 8 2 2 8 6" xfId="14813"/>
    <cellStyle name="Normal 8 2 2 8 7" xfId="16965"/>
    <cellStyle name="Normal 8 2 2 8 8" xfId="18340"/>
    <cellStyle name="Normal 8 2 2 8 9" xfId="20958"/>
    <cellStyle name="Normal 8 2 2 9" xfId="2459"/>
    <cellStyle name="Normal 8 2 2 9 10" xfId="22468"/>
    <cellStyle name="Normal 8 2 2 9 11" xfId="24737"/>
    <cellStyle name="Normal 8 2 2 9 12" xfId="25256"/>
    <cellStyle name="Normal 8 2 2 9 13" xfId="27195"/>
    <cellStyle name="Normal 8 2 2 9 14" xfId="27877"/>
    <cellStyle name="Normal 8 2 2 9 15" xfId="28201"/>
    <cellStyle name="Normal 8 2 2 9 16" xfId="30068"/>
    <cellStyle name="Normal 8 2 2 9 17" xfId="32009"/>
    <cellStyle name="Normal 8 2 2 9 18" xfId="38750"/>
    <cellStyle name="Normal 8 2 2 9 19" xfId="45755"/>
    <cellStyle name="Normal 8 2 2 9 2" xfId="4669"/>
    <cellStyle name="Normal 8 2 2 9 2 10" xfId="49507"/>
    <cellStyle name="Normal 8 2 2 9 2 11" xfId="55380"/>
    <cellStyle name="Normal 8 2 2 9 2 2" xfId="10908"/>
    <cellStyle name="Normal 8 2 2 9 2 2 2" xfId="36988"/>
    <cellStyle name="Normal 8 2 2 9 2 2 3" xfId="43724"/>
    <cellStyle name="Normal 8 2 2 9 2 2 4" xfId="49508"/>
    <cellStyle name="Normal 8 2 2 9 2 3" xfId="19284"/>
    <cellStyle name="Normal 8 2 2 9 2 4" xfId="21654"/>
    <cellStyle name="Normal 8 2 2 9 2 5" xfId="22702"/>
    <cellStyle name="Normal 8 2 2 9 2 6" xfId="27642"/>
    <cellStyle name="Normal 8 2 2 9 2 7" xfId="28039"/>
    <cellStyle name="Normal 8 2 2 9 2 8" xfId="34198"/>
    <cellStyle name="Normal 8 2 2 9 2 9" xfId="40939"/>
    <cellStyle name="Normal 8 2 2 9 20" xfId="49506"/>
    <cellStyle name="Normal 8 2 2 9 21" xfId="54637"/>
    <cellStyle name="Normal 8 2 2 9 22" xfId="55218"/>
    <cellStyle name="Normal 8 2 2 9 23" xfId="57252"/>
    <cellStyle name="Normal 8 2 2 9 3" xfId="6798"/>
    <cellStyle name="Normal 8 2 2 9 3 2" xfId="13025"/>
    <cellStyle name="Normal 8 2 2 9 3 2 2" xfId="37150"/>
    <cellStyle name="Normal 8 2 2 9 3 2 3" xfId="43886"/>
    <cellStyle name="Normal 8 2 2 9 3 2 4" xfId="49510"/>
    <cellStyle name="Normal 8 2 2 9 3 3" xfId="20145"/>
    <cellStyle name="Normal 8 2 2 9 3 4" xfId="22260"/>
    <cellStyle name="Normal 8 2 2 9 3 5" xfId="22864"/>
    <cellStyle name="Normal 8 2 2 9 3 6" xfId="36320"/>
    <cellStyle name="Normal 8 2 2 9 3 7" xfId="43056"/>
    <cellStyle name="Normal 8 2 2 9 3 8" xfId="49509"/>
    <cellStyle name="Normal 8 2 2 9 4" xfId="8719"/>
    <cellStyle name="Normal 8 2 2 9 4 2" xfId="36754"/>
    <cellStyle name="Normal 8 2 2 9 4 3" xfId="43490"/>
    <cellStyle name="Normal 8 2 2 9 4 4" xfId="49511"/>
    <cellStyle name="Normal 8 2 2 9 5" xfId="13472"/>
    <cellStyle name="Normal 8 2 2 9 6" xfId="14831"/>
    <cellStyle name="Normal 8 2 2 9 7" xfId="16983"/>
    <cellStyle name="Normal 8 2 2 9 8" xfId="18358"/>
    <cellStyle name="Normal 8 2 2 9 9" xfId="20976"/>
    <cellStyle name="Normal 8 2 3" xfId="1068"/>
    <cellStyle name="Normal 8 2 3 10" xfId="3385"/>
    <cellStyle name="Normal 8 2 3 10 10" xfId="23471"/>
    <cellStyle name="Normal 8 2 3 10 11" xfId="25131"/>
    <cellStyle name="Normal 8 2 3 10 12" xfId="25929"/>
    <cellStyle name="Normal 8 2 3 10 13" xfId="27752"/>
    <cellStyle name="Normal 8 2 3 10 14" xfId="28076"/>
    <cellStyle name="Normal 8 2 3 10 15" xfId="28802"/>
    <cellStyle name="Normal 8 2 3 10 16" xfId="32932"/>
    <cellStyle name="Normal 8 2 3 10 17" xfId="39673"/>
    <cellStyle name="Normal 8 2 3 10 18" xfId="44489"/>
    <cellStyle name="Normal 8 2 3 10 19" xfId="49513"/>
    <cellStyle name="Normal 8 2 3 10 2" xfId="5532"/>
    <cellStyle name="Normal 8 2 3 10 2 10" xfId="49514"/>
    <cellStyle name="Normal 8 2 3 10 2 11" xfId="55255"/>
    <cellStyle name="Normal 8 2 3 10 2 2" xfId="11759"/>
    <cellStyle name="Normal 8 2 3 10 2 2 2" xfId="37025"/>
    <cellStyle name="Normal 8 2 3 10 2 2 3" xfId="43761"/>
    <cellStyle name="Normal 8 2 3 10 2 2 4" xfId="49515"/>
    <cellStyle name="Normal 8 2 3 10 2 3" xfId="19627"/>
    <cellStyle name="Normal 8 2 3 10 2 4" xfId="21876"/>
    <cellStyle name="Normal 8 2 3 10 2 5" xfId="22739"/>
    <cellStyle name="Normal 8 2 3 10 2 6" xfId="27517"/>
    <cellStyle name="Normal 8 2 3 10 2 7" xfId="27914"/>
    <cellStyle name="Normal 8 2 3 10 2 8" xfId="35054"/>
    <cellStyle name="Normal 8 2 3 10 2 9" xfId="41790"/>
    <cellStyle name="Normal 8 2 3 10 20" xfId="53371"/>
    <cellStyle name="Normal 8 2 3 10 21" xfId="55064"/>
    <cellStyle name="Normal 8 2 3 10 22" xfId="55986"/>
    <cellStyle name="Normal 8 2 3 10 3" xfId="9642"/>
    <cellStyle name="Normal 8 2 3 10 3 2" xfId="36863"/>
    <cellStyle name="Normal 8 2 3 10 3 3" xfId="43599"/>
    <cellStyle name="Normal 8 2 3 10 3 4" xfId="49516"/>
    <cellStyle name="Normal 8 2 3 10 4" xfId="13347"/>
    <cellStyle name="Normal 8 2 3 10 5" xfId="13855"/>
    <cellStyle name="Normal 8 2 3 10 6" xfId="15717"/>
    <cellStyle name="Normal 8 2 3 10 7" xfId="18770"/>
    <cellStyle name="Normal 8 2 3 10 8" xfId="21270"/>
    <cellStyle name="Normal 8 2 3 10 9" xfId="22577"/>
    <cellStyle name="Normal 8 2 3 11" xfId="3093"/>
    <cellStyle name="Normal 8 2 3 11 10" xfId="32640"/>
    <cellStyle name="Normal 8 2 3 11 11" xfId="39381"/>
    <cellStyle name="Normal 8 2 3 11 12" xfId="49517"/>
    <cellStyle name="Normal 8 2 3 11 13" xfId="55045"/>
    <cellStyle name="Normal 8 2 3 11 2" xfId="9350"/>
    <cellStyle name="Normal 8 2 3 11 2 2" xfId="36845"/>
    <cellStyle name="Normal 8 2 3 11 2 3" xfId="43581"/>
    <cellStyle name="Normal 8 2 3 11 2 4" xfId="49518"/>
    <cellStyle name="Normal 8 2 3 11 3" xfId="13563"/>
    <cellStyle name="Normal 8 2 3 11 4" xfId="18653"/>
    <cellStyle name="Normal 8 2 3 11 5" xfId="21189"/>
    <cellStyle name="Normal 8 2 3 11 6" xfId="22559"/>
    <cellStyle name="Normal 8 2 3 11 7" xfId="25059"/>
    <cellStyle name="Normal 8 2 3 11 8" xfId="25637"/>
    <cellStyle name="Normal 8 2 3 11 9" xfId="27734"/>
    <cellStyle name="Normal 8 2 3 12" xfId="3021"/>
    <cellStyle name="Normal 8 2 3 12 10" xfId="49519"/>
    <cellStyle name="Normal 8 2 3 12 11" xfId="55237"/>
    <cellStyle name="Normal 8 2 3 12 2" xfId="9278"/>
    <cellStyle name="Normal 8 2 3 12 2 2" xfId="36773"/>
    <cellStyle name="Normal 8 2 3 12 2 3" xfId="43509"/>
    <cellStyle name="Normal 8 2 3 12 2 4" xfId="49520"/>
    <cellStyle name="Normal 8 2 3 12 3" xfId="18581"/>
    <cellStyle name="Normal 8 2 3 12 4" xfId="21117"/>
    <cellStyle name="Normal 8 2 3 12 5" xfId="22487"/>
    <cellStyle name="Normal 8 2 3 12 6" xfId="27499"/>
    <cellStyle name="Normal 8 2 3 12 7" xfId="27896"/>
    <cellStyle name="Normal 8 2 3 12 8" xfId="32568"/>
    <cellStyle name="Normal 8 2 3 12 9" xfId="39309"/>
    <cellStyle name="Normal 8 2 3 13" xfId="4957"/>
    <cellStyle name="Normal 8 2 3 13 2" xfId="11196"/>
    <cellStyle name="Normal 8 2 3 13 2 2" xfId="37007"/>
    <cellStyle name="Normal 8 2 3 13 2 3" xfId="43743"/>
    <cellStyle name="Normal 8 2 3 13 2 4" xfId="49522"/>
    <cellStyle name="Normal 8 2 3 13 3" xfId="19416"/>
    <cellStyle name="Normal 8 2 3 13 4" xfId="21734"/>
    <cellStyle name="Normal 8 2 3 13 5" xfId="22721"/>
    <cellStyle name="Normal 8 2 3 13 6" xfId="34486"/>
    <cellStyle name="Normal 8 2 3 13 7" xfId="41227"/>
    <cellStyle name="Normal 8 2 3 13 8" xfId="49521"/>
    <cellStyle name="Normal 8 2 3 14" xfId="7453"/>
    <cellStyle name="Normal 8 2 3 14 2" xfId="36629"/>
    <cellStyle name="Normal 8 2 3 14 3" xfId="43365"/>
    <cellStyle name="Normal 8 2 3 14 4" xfId="49523"/>
    <cellStyle name="Normal 8 2 3 15" xfId="13329"/>
    <cellStyle name="Normal 8 2 3 16" xfId="13491"/>
    <cellStyle name="Normal 8 2 3 17" xfId="15154"/>
    <cellStyle name="Normal 8 2 3 18" xfId="17795"/>
    <cellStyle name="Normal 8 2 3 19" xfId="20653"/>
    <cellStyle name="Normal 8 2 3 2" xfId="1430"/>
    <cellStyle name="Normal 8 2 3 2 10" xfId="20671"/>
    <cellStyle name="Normal 8 2 3 2 11" xfId="22361"/>
    <cellStyle name="Normal 8 2 3 2 12" xfId="23760"/>
    <cellStyle name="Normal 8 2 3 2 13" xfId="25149"/>
    <cellStyle name="Normal 8 2 3 2 14" xfId="25583"/>
    <cellStyle name="Normal 8 2 3 2 15" xfId="27680"/>
    <cellStyle name="Normal 8 2 3 2 16" xfId="28094"/>
    <cellStyle name="Normal 8 2 3 2 17" xfId="29091"/>
    <cellStyle name="Normal 8 2 3 2 18" xfId="31006"/>
    <cellStyle name="Normal 8 2 3 2 19" xfId="37773"/>
    <cellStyle name="Normal 8 2 3 2 2" xfId="3674"/>
    <cellStyle name="Normal 8 2 3 2 2 10" xfId="33221"/>
    <cellStyle name="Normal 8 2 3 2 2 11" xfId="39962"/>
    <cellStyle name="Normal 8 2 3 2 2 12" xfId="49525"/>
    <cellStyle name="Normal 8 2 3 2 2 13" xfId="55085"/>
    <cellStyle name="Normal 8 2 3 2 2 2" xfId="9931"/>
    <cellStyle name="Normal 8 2 3 2 2 2 2" xfId="36881"/>
    <cellStyle name="Normal 8 2 3 2 2 2 3" xfId="43617"/>
    <cellStyle name="Normal 8 2 3 2 2 2 4" xfId="49526"/>
    <cellStyle name="Normal 8 2 3 2 2 3" xfId="14144"/>
    <cellStyle name="Normal 8 2 3 2 2 4" xfId="18881"/>
    <cellStyle name="Normal 8 2 3 2 2 5" xfId="21349"/>
    <cellStyle name="Normal 8 2 3 2 2 6" xfId="22595"/>
    <cellStyle name="Normal 8 2 3 2 2 7" xfId="25073"/>
    <cellStyle name="Normal 8 2 3 2 2 8" xfId="26218"/>
    <cellStyle name="Normal 8 2 3 2 2 9" xfId="27770"/>
    <cellStyle name="Normal 8 2 3 2 20" xfId="44778"/>
    <cellStyle name="Normal 8 2 3 2 21" xfId="49524"/>
    <cellStyle name="Normal 8 2 3 2 22" xfId="53660"/>
    <cellStyle name="Normal 8 2 3 2 23" xfId="54991"/>
    <cellStyle name="Normal 8 2 3 2 24" xfId="56275"/>
    <cellStyle name="Normal 8 2 3 2 3" xfId="3039"/>
    <cellStyle name="Normal 8 2 3 2 3 10" xfId="49527"/>
    <cellStyle name="Normal 8 2 3 2 3 11" xfId="55273"/>
    <cellStyle name="Normal 8 2 3 2 3 2" xfId="9296"/>
    <cellStyle name="Normal 8 2 3 2 3 2 2" xfId="36791"/>
    <cellStyle name="Normal 8 2 3 2 3 2 3" xfId="43527"/>
    <cellStyle name="Normal 8 2 3 2 3 2 4" xfId="49528"/>
    <cellStyle name="Normal 8 2 3 2 3 3" xfId="18599"/>
    <cellStyle name="Normal 8 2 3 2 3 4" xfId="21135"/>
    <cellStyle name="Normal 8 2 3 2 3 5" xfId="22505"/>
    <cellStyle name="Normal 8 2 3 2 3 6" xfId="27535"/>
    <cellStyle name="Normal 8 2 3 2 3 7" xfId="27932"/>
    <cellStyle name="Normal 8 2 3 2 3 8" xfId="32586"/>
    <cellStyle name="Normal 8 2 3 2 3 9" xfId="39327"/>
    <cellStyle name="Normal 8 2 3 2 4" xfId="5821"/>
    <cellStyle name="Normal 8 2 3 2 4 2" xfId="12048"/>
    <cellStyle name="Normal 8 2 3 2 4 2 2" xfId="37043"/>
    <cellStyle name="Normal 8 2 3 2 4 2 3" xfId="43779"/>
    <cellStyle name="Normal 8 2 3 2 4 2 4" xfId="49530"/>
    <cellStyle name="Normal 8 2 3 2 4 3" xfId="19741"/>
    <cellStyle name="Normal 8 2 3 2 4 4" xfId="21955"/>
    <cellStyle name="Normal 8 2 3 2 4 5" xfId="22757"/>
    <cellStyle name="Normal 8 2 3 2 4 6" xfId="35343"/>
    <cellStyle name="Normal 8 2 3 2 4 7" xfId="42079"/>
    <cellStyle name="Normal 8 2 3 2 4 8" xfId="49529"/>
    <cellStyle name="Normal 8 2 3 2 5" xfId="7742"/>
    <cellStyle name="Normal 8 2 3 2 5 2" xfId="36647"/>
    <cellStyle name="Normal 8 2 3 2 5 3" xfId="43383"/>
    <cellStyle name="Normal 8 2 3 2 5 4" xfId="49531"/>
    <cellStyle name="Normal 8 2 3 2 6" xfId="13365"/>
    <cellStyle name="Normal 8 2 3 2 7" xfId="13509"/>
    <cellStyle name="Normal 8 2 3 2 8" xfId="16006"/>
    <cellStyle name="Normal 8 2 3 2 9" xfId="17931"/>
    <cellStyle name="Normal 8 2 3 20" xfId="22343"/>
    <cellStyle name="Normal 8 2 3 21" xfId="23179"/>
    <cellStyle name="Normal 8 2 3 22" xfId="25113"/>
    <cellStyle name="Normal 8 2 3 23" xfId="25565"/>
    <cellStyle name="Normal 8 2 3 24" xfId="27662"/>
    <cellStyle name="Normal 8 2 3 25" xfId="28058"/>
    <cellStyle name="Normal 8 2 3 26" xfId="28239"/>
    <cellStyle name="Normal 8 2 3 27" xfId="30714"/>
    <cellStyle name="Normal 8 2 3 28" xfId="37484"/>
    <cellStyle name="Normal 8 2 3 29" xfId="43926"/>
    <cellStyle name="Normal 8 2 3 3" xfId="1459"/>
    <cellStyle name="Normal 8 2 3 3 2" xfId="3690"/>
    <cellStyle name="Normal 8 2 3 3 3" xfId="3057"/>
    <cellStyle name="Normal 8 2 3 3 3 2" xfId="9314"/>
    <cellStyle name="Normal 8 2 3 3 3 2 2" xfId="36809"/>
    <cellStyle name="Normal 8 2 3 3 3 2 3" xfId="43545"/>
    <cellStyle name="Normal 8 2 3 3 3 2 4" xfId="49533"/>
    <cellStyle name="Normal 8 2 3 3 3 3" xfId="18617"/>
    <cellStyle name="Normal 8 2 3 3 3 4" xfId="21153"/>
    <cellStyle name="Normal 8 2 3 3 3 5" xfId="22523"/>
    <cellStyle name="Normal 8 2 3 3 3 6" xfId="32604"/>
    <cellStyle name="Normal 8 2 3 3 3 7" xfId="39345"/>
    <cellStyle name="Normal 8 2 3 3 3 8" xfId="49532"/>
    <cellStyle name="Normal 8 2 3 3 4" xfId="13527"/>
    <cellStyle name="Normal 8 2 3 3 5" xfId="25043"/>
    <cellStyle name="Normal 8 2 3 3 6" xfId="25601"/>
    <cellStyle name="Normal 8 2 3 3 7" xfId="27698"/>
    <cellStyle name="Normal 8 2 3 3 8" xfId="55009"/>
    <cellStyle name="Normal 8 2 3 30" xfId="49512"/>
    <cellStyle name="Normal 8 2 3 31" xfId="52808"/>
    <cellStyle name="Normal 8 2 3 32" xfId="54973"/>
    <cellStyle name="Normal 8 2 3 33" xfId="55418"/>
    <cellStyle name="Normal 8 2 3 4" xfId="1786"/>
    <cellStyle name="Normal 8 2 3 4 10" xfId="20755"/>
    <cellStyle name="Normal 8 2 3 4 11" xfId="22379"/>
    <cellStyle name="Normal 8 2 3 4 12" xfId="24068"/>
    <cellStyle name="Normal 8 2 3 4 13" xfId="25167"/>
    <cellStyle name="Normal 8 2 3 4 14" xfId="25619"/>
    <cellStyle name="Normal 8 2 3 4 15" xfId="27716"/>
    <cellStyle name="Normal 8 2 3 4 16" xfId="28112"/>
    <cellStyle name="Normal 8 2 3 4 17" xfId="29399"/>
    <cellStyle name="Normal 8 2 3 4 18" xfId="31340"/>
    <cellStyle name="Normal 8 2 3 4 19" xfId="38081"/>
    <cellStyle name="Normal 8 2 3 4 2" xfId="4000"/>
    <cellStyle name="Normal 8 2 3 4 2 10" xfId="33529"/>
    <cellStyle name="Normal 8 2 3 4 2 11" xfId="40270"/>
    <cellStyle name="Normal 8 2 3 4 2 12" xfId="49535"/>
    <cellStyle name="Normal 8 2 3 4 2 13" xfId="55129"/>
    <cellStyle name="Normal 8 2 3 4 2 2" xfId="10239"/>
    <cellStyle name="Normal 8 2 3 4 2 2 2" xfId="36899"/>
    <cellStyle name="Normal 8 2 3 4 2 2 3" xfId="43635"/>
    <cellStyle name="Normal 8 2 3 4 2 2 4" xfId="49536"/>
    <cellStyle name="Normal 8 2 3 4 2 3" xfId="14452"/>
    <cellStyle name="Normal 8 2 3 4 2 4" xfId="19002"/>
    <cellStyle name="Normal 8 2 3 4 2 5" xfId="21433"/>
    <cellStyle name="Normal 8 2 3 4 2 6" xfId="22613"/>
    <cellStyle name="Normal 8 2 3 4 2 7" xfId="25089"/>
    <cellStyle name="Normal 8 2 3 4 2 8" xfId="26526"/>
    <cellStyle name="Normal 8 2 3 4 2 9" xfId="27788"/>
    <cellStyle name="Normal 8 2 3 4 20" xfId="45086"/>
    <cellStyle name="Normal 8 2 3 4 21" xfId="49534"/>
    <cellStyle name="Normal 8 2 3 4 22" xfId="53968"/>
    <cellStyle name="Normal 8 2 3 4 23" xfId="55027"/>
    <cellStyle name="Normal 8 2 3 4 24" xfId="56583"/>
    <cellStyle name="Normal 8 2 3 4 3" xfId="3075"/>
    <cellStyle name="Normal 8 2 3 4 3 10" xfId="49537"/>
    <cellStyle name="Normal 8 2 3 4 3 11" xfId="55291"/>
    <cellStyle name="Normal 8 2 3 4 3 2" xfId="9332"/>
    <cellStyle name="Normal 8 2 3 4 3 2 2" xfId="36827"/>
    <cellStyle name="Normal 8 2 3 4 3 2 3" xfId="43563"/>
    <cellStyle name="Normal 8 2 3 4 3 2 4" xfId="49538"/>
    <cellStyle name="Normal 8 2 3 4 3 3" xfId="18635"/>
    <cellStyle name="Normal 8 2 3 4 3 4" xfId="21171"/>
    <cellStyle name="Normal 8 2 3 4 3 5" xfId="22541"/>
    <cellStyle name="Normal 8 2 3 4 3 6" xfId="27553"/>
    <cellStyle name="Normal 8 2 3 4 3 7" xfId="27950"/>
    <cellStyle name="Normal 8 2 3 4 3 8" xfId="32622"/>
    <cellStyle name="Normal 8 2 3 4 3 9" xfId="39363"/>
    <cellStyle name="Normal 8 2 3 4 4" xfId="6129"/>
    <cellStyle name="Normal 8 2 3 4 4 2" xfId="12356"/>
    <cellStyle name="Normal 8 2 3 4 4 2 2" xfId="37061"/>
    <cellStyle name="Normal 8 2 3 4 4 2 3" xfId="43797"/>
    <cellStyle name="Normal 8 2 3 4 4 2 4" xfId="49540"/>
    <cellStyle name="Normal 8 2 3 4 4 3" xfId="19858"/>
    <cellStyle name="Normal 8 2 3 4 4 4" xfId="22039"/>
    <cellStyle name="Normal 8 2 3 4 4 5" xfId="22775"/>
    <cellStyle name="Normal 8 2 3 4 4 6" xfId="35651"/>
    <cellStyle name="Normal 8 2 3 4 4 7" xfId="42387"/>
    <cellStyle name="Normal 8 2 3 4 4 8" xfId="49539"/>
    <cellStyle name="Normal 8 2 3 4 5" xfId="8050"/>
    <cellStyle name="Normal 8 2 3 4 5 2" xfId="36665"/>
    <cellStyle name="Normal 8 2 3 4 5 3" xfId="43401"/>
    <cellStyle name="Normal 8 2 3 4 5 4" xfId="49541"/>
    <cellStyle name="Normal 8 2 3 4 6" xfId="13383"/>
    <cellStyle name="Normal 8 2 3 4 7" xfId="13545"/>
    <cellStyle name="Normal 8 2 3 4 8" xfId="16314"/>
    <cellStyle name="Normal 8 2 3 4 9" xfId="18070"/>
    <cellStyle name="Normal 8 2 3 5" xfId="1806"/>
    <cellStyle name="Normal 8 2 3 5 10" xfId="22397"/>
    <cellStyle name="Normal 8 2 3 5 11" xfId="24086"/>
    <cellStyle name="Normal 8 2 3 5 12" xfId="25185"/>
    <cellStyle name="Normal 8 2 3 5 13" xfId="26544"/>
    <cellStyle name="Normal 8 2 3 5 14" xfId="27806"/>
    <cellStyle name="Normal 8 2 3 5 15" xfId="28130"/>
    <cellStyle name="Normal 8 2 3 5 16" xfId="29417"/>
    <cellStyle name="Normal 8 2 3 5 17" xfId="31358"/>
    <cellStyle name="Normal 8 2 3 5 18" xfId="38099"/>
    <cellStyle name="Normal 8 2 3 5 19" xfId="45104"/>
    <cellStyle name="Normal 8 2 3 5 2" xfId="4018"/>
    <cellStyle name="Normal 8 2 3 5 2 10" xfId="49543"/>
    <cellStyle name="Normal 8 2 3 5 2 11" xfId="55309"/>
    <cellStyle name="Normal 8 2 3 5 2 2" xfId="10257"/>
    <cellStyle name="Normal 8 2 3 5 2 2 2" xfId="36917"/>
    <cellStyle name="Normal 8 2 3 5 2 2 3" xfId="43653"/>
    <cellStyle name="Normal 8 2 3 5 2 2 4" xfId="49544"/>
    <cellStyle name="Normal 8 2 3 5 2 3" xfId="19020"/>
    <cellStyle name="Normal 8 2 3 5 2 4" xfId="21451"/>
    <cellStyle name="Normal 8 2 3 5 2 5" xfId="22631"/>
    <cellStyle name="Normal 8 2 3 5 2 6" xfId="27571"/>
    <cellStyle name="Normal 8 2 3 5 2 7" xfId="27968"/>
    <cellStyle name="Normal 8 2 3 5 2 8" xfId="33547"/>
    <cellStyle name="Normal 8 2 3 5 2 9" xfId="40288"/>
    <cellStyle name="Normal 8 2 3 5 20" xfId="49542"/>
    <cellStyle name="Normal 8 2 3 5 21" xfId="53986"/>
    <cellStyle name="Normal 8 2 3 5 22" xfId="55147"/>
    <cellStyle name="Normal 8 2 3 5 23" xfId="56601"/>
    <cellStyle name="Normal 8 2 3 5 3" xfId="6147"/>
    <cellStyle name="Normal 8 2 3 5 3 2" xfId="12374"/>
    <cellStyle name="Normal 8 2 3 5 3 2 2" xfId="37079"/>
    <cellStyle name="Normal 8 2 3 5 3 2 3" xfId="43815"/>
    <cellStyle name="Normal 8 2 3 5 3 2 4" xfId="49546"/>
    <cellStyle name="Normal 8 2 3 5 3 3" xfId="19876"/>
    <cellStyle name="Normal 8 2 3 5 3 4" xfId="22057"/>
    <cellStyle name="Normal 8 2 3 5 3 5" xfId="22793"/>
    <cellStyle name="Normal 8 2 3 5 3 6" xfId="35669"/>
    <cellStyle name="Normal 8 2 3 5 3 7" xfId="42405"/>
    <cellStyle name="Normal 8 2 3 5 3 8" xfId="49545"/>
    <cellStyle name="Normal 8 2 3 5 4" xfId="8068"/>
    <cellStyle name="Normal 8 2 3 5 4 2" xfId="36683"/>
    <cellStyle name="Normal 8 2 3 5 4 3" xfId="43419"/>
    <cellStyle name="Normal 8 2 3 5 4 4" xfId="49547"/>
    <cellStyle name="Normal 8 2 3 5 5" xfId="13401"/>
    <cellStyle name="Normal 8 2 3 5 6" xfId="14470"/>
    <cellStyle name="Normal 8 2 3 5 7" xfId="16332"/>
    <cellStyle name="Normal 8 2 3 5 8" xfId="18088"/>
    <cellStyle name="Normal 8 2 3 5 9" xfId="20773"/>
    <cellStyle name="Normal 8 2 3 6" xfId="1843"/>
    <cellStyle name="Normal 8 2 3 6 10" xfId="22415"/>
    <cellStyle name="Normal 8 2 3 6 11" xfId="24123"/>
    <cellStyle name="Normal 8 2 3 6 12" xfId="25203"/>
    <cellStyle name="Normal 8 2 3 6 13" xfId="26581"/>
    <cellStyle name="Normal 8 2 3 6 14" xfId="27824"/>
    <cellStyle name="Normal 8 2 3 6 15" xfId="28148"/>
    <cellStyle name="Normal 8 2 3 6 16" xfId="29454"/>
    <cellStyle name="Normal 8 2 3 6 17" xfId="31395"/>
    <cellStyle name="Normal 8 2 3 6 18" xfId="38136"/>
    <cellStyle name="Normal 8 2 3 6 19" xfId="45141"/>
    <cellStyle name="Normal 8 2 3 6 2" xfId="4055"/>
    <cellStyle name="Normal 8 2 3 6 2 10" xfId="49549"/>
    <cellStyle name="Normal 8 2 3 6 2 11" xfId="55327"/>
    <cellStyle name="Normal 8 2 3 6 2 2" xfId="10294"/>
    <cellStyle name="Normal 8 2 3 6 2 2 2" xfId="36935"/>
    <cellStyle name="Normal 8 2 3 6 2 2 3" xfId="43671"/>
    <cellStyle name="Normal 8 2 3 6 2 2 4" xfId="49550"/>
    <cellStyle name="Normal 8 2 3 6 2 3" xfId="19050"/>
    <cellStyle name="Normal 8 2 3 6 2 4" xfId="21474"/>
    <cellStyle name="Normal 8 2 3 6 2 5" xfId="22649"/>
    <cellStyle name="Normal 8 2 3 6 2 6" xfId="27589"/>
    <cellStyle name="Normal 8 2 3 6 2 7" xfId="27986"/>
    <cellStyle name="Normal 8 2 3 6 2 8" xfId="33584"/>
    <cellStyle name="Normal 8 2 3 6 2 9" xfId="40325"/>
    <cellStyle name="Normal 8 2 3 6 20" xfId="49548"/>
    <cellStyle name="Normal 8 2 3 6 21" xfId="54023"/>
    <cellStyle name="Normal 8 2 3 6 22" xfId="55165"/>
    <cellStyle name="Normal 8 2 3 6 23" xfId="56638"/>
    <cellStyle name="Normal 8 2 3 6 3" xfId="6184"/>
    <cellStyle name="Normal 8 2 3 6 3 2" xfId="12411"/>
    <cellStyle name="Normal 8 2 3 6 3 2 2" xfId="37097"/>
    <cellStyle name="Normal 8 2 3 6 3 2 3" xfId="43833"/>
    <cellStyle name="Normal 8 2 3 6 3 2 4" xfId="49552"/>
    <cellStyle name="Normal 8 2 3 6 3 3" xfId="19907"/>
    <cellStyle name="Normal 8 2 3 6 3 4" xfId="22080"/>
    <cellStyle name="Normal 8 2 3 6 3 5" xfId="22811"/>
    <cellStyle name="Normal 8 2 3 6 3 6" xfId="35706"/>
    <cellStyle name="Normal 8 2 3 6 3 7" xfId="42442"/>
    <cellStyle name="Normal 8 2 3 6 3 8" xfId="49551"/>
    <cellStyle name="Normal 8 2 3 6 4" xfId="8105"/>
    <cellStyle name="Normal 8 2 3 6 4 2" xfId="36701"/>
    <cellStyle name="Normal 8 2 3 6 4 3" xfId="43437"/>
    <cellStyle name="Normal 8 2 3 6 4 4" xfId="49553"/>
    <cellStyle name="Normal 8 2 3 6 5" xfId="13419"/>
    <cellStyle name="Normal 8 2 3 6 6" xfId="14488"/>
    <cellStyle name="Normal 8 2 3 6 7" xfId="16369"/>
    <cellStyle name="Normal 8 2 3 6 8" xfId="18118"/>
    <cellStyle name="Normal 8 2 3 6 9" xfId="20796"/>
    <cellStyle name="Normal 8 2 3 7" xfId="2423"/>
    <cellStyle name="Normal 8 2 3 7 10" xfId="22433"/>
    <cellStyle name="Normal 8 2 3 7 11" xfId="24701"/>
    <cellStyle name="Normal 8 2 3 7 12" xfId="25221"/>
    <cellStyle name="Normal 8 2 3 7 13" xfId="27159"/>
    <cellStyle name="Normal 8 2 3 7 14" xfId="27842"/>
    <cellStyle name="Normal 8 2 3 7 15" xfId="28166"/>
    <cellStyle name="Normal 8 2 3 7 16" xfId="30032"/>
    <cellStyle name="Normal 8 2 3 7 17" xfId="31973"/>
    <cellStyle name="Normal 8 2 3 7 18" xfId="38714"/>
    <cellStyle name="Normal 8 2 3 7 19" xfId="45719"/>
    <cellStyle name="Normal 8 2 3 7 2" xfId="4633"/>
    <cellStyle name="Normal 8 2 3 7 2 10" xfId="49555"/>
    <cellStyle name="Normal 8 2 3 7 2 11" xfId="55345"/>
    <cellStyle name="Normal 8 2 3 7 2 2" xfId="10872"/>
    <cellStyle name="Normal 8 2 3 7 2 2 2" xfId="36953"/>
    <cellStyle name="Normal 8 2 3 7 2 2 3" xfId="43689"/>
    <cellStyle name="Normal 8 2 3 7 2 2 4" xfId="49556"/>
    <cellStyle name="Normal 8 2 3 7 2 3" xfId="19249"/>
    <cellStyle name="Normal 8 2 3 7 2 4" xfId="21618"/>
    <cellStyle name="Normal 8 2 3 7 2 5" xfId="22667"/>
    <cellStyle name="Normal 8 2 3 7 2 6" xfId="27607"/>
    <cellStyle name="Normal 8 2 3 7 2 7" xfId="28004"/>
    <cellStyle name="Normal 8 2 3 7 2 8" xfId="34162"/>
    <cellStyle name="Normal 8 2 3 7 2 9" xfId="40903"/>
    <cellStyle name="Normal 8 2 3 7 20" xfId="49554"/>
    <cellStyle name="Normal 8 2 3 7 21" xfId="54601"/>
    <cellStyle name="Normal 8 2 3 7 22" xfId="55183"/>
    <cellStyle name="Normal 8 2 3 7 23" xfId="57216"/>
    <cellStyle name="Normal 8 2 3 7 3" xfId="6762"/>
    <cellStyle name="Normal 8 2 3 7 3 2" xfId="12989"/>
    <cellStyle name="Normal 8 2 3 7 3 2 2" xfId="37115"/>
    <cellStyle name="Normal 8 2 3 7 3 2 3" xfId="43851"/>
    <cellStyle name="Normal 8 2 3 7 3 2 4" xfId="49558"/>
    <cellStyle name="Normal 8 2 3 7 3 3" xfId="20110"/>
    <cellStyle name="Normal 8 2 3 7 3 4" xfId="22224"/>
    <cellStyle name="Normal 8 2 3 7 3 5" xfId="22829"/>
    <cellStyle name="Normal 8 2 3 7 3 6" xfId="36284"/>
    <cellStyle name="Normal 8 2 3 7 3 7" xfId="43020"/>
    <cellStyle name="Normal 8 2 3 7 3 8" xfId="49557"/>
    <cellStyle name="Normal 8 2 3 7 4" xfId="8683"/>
    <cellStyle name="Normal 8 2 3 7 4 2" xfId="36719"/>
    <cellStyle name="Normal 8 2 3 7 4 3" xfId="43455"/>
    <cellStyle name="Normal 8 2 3 7 4 4" xfId="49559"/>
    <cellStyle name="Normal 8 2 3 7 5" xfId="13437"/>
    <cellStyle name="Normal 8 2 3 7 6" xfId="14795"/>
    <cellStyle name="Normal 8 2 3 7 7" xfId="16947"/>
    <cellStyle name="Normal 8 2 3 7 8" xfId="18323"/>
    <cellStyle name="Normal 8 2 3 7 9" xfId="20940"/>
    <cellStyle name="Normal 8 2 3 8" xfId="2442"/>
    <cellStyle name="Normal 8 2 3 8 10" xfId="22451"/>
    <cellStyle name="Normal 8 2 3 8 11" xfId="24720"/>
    <cellStyle name="Normal 8 2 3 8 12" xfId="25239"/>
    <cellStyle name="Normal 8 2 3 8 13" xfId="27178"/>
    <cellStyle name="Normal 8 2 3 8 14" xfId="27860"/>
    <cellStyle name="Normal 8 2 3 8 15" xfId="28184"/>
    <cellStyle name="Normal 8 2 3 8 16" xfId="30051"/>
    <cellStyle name="Normal 8 2 3 8 17" xfId="31992"/>
    <cellStyle name="Normal 8 2 3 8 18" xfId="38733"/>
    <cellStyle name="Normal 8 2 3 8 19" xfId="45738"/>
    <cellStyle name="Normal 8 2 3 8 2" xfId="4652"/>
    <cellStyle name="Normal 8 2 3 8 2 10" xfId="49561"/>
    <cellStyle name="Normal 8 2 3 8 2 11" xfId="55363"/>
    <cellStyle name="Normal 8 2 3 8 2 2" xfId="10891"/>
    <cellStyle name="Normal 8 2 3 8 2 2 2" xfId="36971"/>
    <cellStyle name="Normal 8 2 3 8 2 2 3" xfId="43707"/>
    <cellStyle name="Normal 8 2 3 8 2 2 4" xfId="49562"/>
    <cellStyle name="Normal 8 2 3 8 2 3" xfId="19267"/>
    <cellStyle name="Normal 8 2 3 8 2 4" xfId="21637"/>
    <cellStyle name="Normal 8 2 3 8 2 5" xfId="22685"/>
    <cellStyle name="Normal 8 2 3 8 2 6" xfId="27625"/>
    <cellStyle name="Normal 8 2 3 8 2 7" xfId="28022"/>
    <cellStyle name="Normal 8 2 3 8 2 8" xfId="34181"/>
    <cellStyle name="Normal 8 2 3 8 2 9" xfId="40922"/>
    <cellStyle name="Normal 8 2 3 8 20" xfId="49560"/>
    <cellStyle name="Normal 8 2 3 8 21" xfId="54620"/>
    <cellStyle name="Normal 8 2 3 8 22" xfId="55201"/>
    <cellStyle name="Normal 8 2 3 8 23" xfId="57235"/>
    <cellStyle name="Normal 8 2 3 8 3" xfId="6781"/>
    <cellStyle name="Normal 8 2 3 8 3 2" xfId="13008"/>
    <cellStyle name="Normal 8 2 3 8 3 2 2" xfId="37133"/>
    <cellStyle name="Normal 8 2 3 8 3 2 3" xfId="43869"/>
    <cellStyle name="Normal 8 2 3 8 3 2 4" xfId="49564"/>
    <cellStyle name="Normal 8 2 3 8 3 3" xfId="20128"/>
    <cellStyle name="Normal 8 2 3 8 3 4" xfId="22243"/>
    <cellStyle name="Normal 8 2 3 8 3 5" xfId="22847"/>
    <cellStyle name="Normal 8 2 3 8 3 6" xfId="36303"/>
    <cellStyle name="Normal 8 2 3 8 3 7" xfId="43039"/>
    <cellStyle name="Normal 8 2 3 8 3 8" xfId="49563"/>
    <cellStyle name="Normal 8 2 3 8 4" xfId="8702"/>
    <cellStyle name="Normal 8 2 3 8 4 2" xfId="36737"/>
    <cellStyle name="Normal 8 2 3 8 4 3" xfId="43473"/>
    <cellStyle name="Normal 8 2 3 8 4 4" xfId="49565"/>
    <cellStyle name="Normal 8 2 3 8 5" xfId="13455"/>
    <cellStyle name="Normal 8 2 3 8 6" xfId="14814"/>
    <cellStyle name="Normal 8 2 3 8 7" xfId="16966"/>
    <cellStyle name="Normal 8 2 3 8 8" xfId="18341"/>
    <cellStyle name="Normal 8 2 3 8 9" xfId="20959"/>
    <cellStyle name="Normal 8 2 3 9" xfId="2460"/>
    <cellStyle name="Normal 8 2 3 9 10" xfId="22469"/>
    <cellStyle name="Normal 8 2 3 9 11" xfId="24738"/>
    <cellStyle name="Normal 8 2 3 9 12" xfId="25257"/>
    <cellStyle name="Normal 8 2 3 9 13" xfId="27196"/>
    <cellStyle name="Normal 8 2 3 9 14" xfId="27878"/>
    <cellStyle name="Normal 8 2 3 9 15" xfId="28202"/>
    <cellStyle name="Normal 8 2 3 9 16" xfId="30069"/>
    <cellStyle name="Normal 8 2 3 9 17" xfId="32010"/>
    <cellStyle name="Normal 8 2 3 9 18" xfId="38751"/>
    <cellStyle name="Normal 8 2 3 9 19" xfId="45756"/>
    <cellStyle name="Normal 8 2 3 9 2" xfId="4670"/>
    <cellStyle name="Normal 8 2 3 9 2 10" xfId="49567"/>
    <cellStyle name="Normal 8 2 3 9 2 11" xfId="55381"/>
    <cellStyle name="Normal 8 2 3 9 2 2" xfId="10909"/>
    <cellStyle name="Normal 8 2 3 9 2 2 2" xfId="36989"/>
    <cellStyle name="Normal 8 2 3 9 2 2 3" xfId="43725"/>
    <cellStyle name="Normal 8 2 3 9 2 2 4" xfId="49568"/>
    <cellStyle name="Normal 8 2 3 9 2 3" xfId="19285"/>
    <cellStyle name="Normal 8 2 3 9 2 4" xfId="21655"/>
    <cellStyle name="Normal 8 2 3 9 2 5" xfId="22703"/>
    <cellStyle name="Normal 8 2 3 9 2 6" xfId="27643"/>
    <cellStyle name="Normal 8 2 3 9 2 7" xfId="28040"/>
    <cellStyle name="Normal 8 2 3 9 2 8" xfId="34199"/>
    <cellStyle name="Normal 8 2 3 9 2 9" xfId="40940"/>
    <cellStyle name="Normal 8 2 3 9 20" xfId="49566"/>
    <cellStyle name="Normal 8 2 3 9 21" xfId="54638"/>
    <cellStyle name="Normal 8 2 3 9 22" xfId="55219"/>
    <cellStyle name="Normal 8 2 3 9 23" xfId="57253"/>
    <cellStyle name="Normal 8 2 3 9 3" xfId="6799"/>
    <cellStyle name="Normal 8 2 3 9 3 2" xfId="13026"/>
    <cellStyle name="Normal 8 2 3 9 3 2 2" xfId="37151"/>
    <cellStyle name="Normal 8 2 3 9 3 2 3" xfId="43887"/>
    <cellStyle name="Normal 8 2 3 9 3 2 4" xfId="49570"/>
    <cellStyle name="Normal 8 2 3 9 3 3" xfId="20146"/>
    <cellStyle name="Normal 8 2 3 9 3 4" xfId="22261"/>
    <cellStyle name="Normal 8 2 3 9 3 5" xfId="22865"/>
    <cellStyle name="Normal 8 2 3 9 3 6" xfId="36321"/>
    <cellStyle name="Normal 8 2 3 9 3 7" xfId="43057"/>
    <cellStyle name="Normal 8 2 3 9 3 8" xfId="49569"/>
    <cellStyle name="Normal 8 2 3 9 4" xfId="8720"/>
    <cellStyle name="Normal 8 2 3 9 4 2" xfId="36755"/>
    <cellStyle name="Normal 8 2 3 9 4 3" xfId="43491"/>
    <cellStyle name="Normal 8 2 3 9 4 4" xfId="49571"/>
    <cellStyle name="Normal 8 2 3 9 5" xfId="13473"/>
    <cellStyle name="Normal 8 2 3 9 6" xfId="14832"/>
    <cellStyle name="Normal 8 2 3 9 7" xfId="16984"/>
    <cellStyle name="Normal 8 2 3 9 8" xfId="18359"/>
    <cellStyle name="Normal 8 2 3 9 9" xfId="20977"/>
    <cellStyle name="Normal 8 2 4" xfId="1066"/>
    <cellStyle name="Normal 8 2 4 10" xfId="5530"/>
    <cellStyle name="Normal 8 2 4 10 2" xfId="11757"/>
    <cellStyle name="Normal 8 2 4 10 2 2" xfId="37023"/>
    <cellStyle name="Normal 8 2 4 10 2 3" xfId="43759"/>
    <cellStyle name="Normal 8 2 4 10 2 4" xfId="49574"/>
    <cellStyle name="Normal 8 2 4 10 3" xfId="19625"/>
    <cellStyle name="Normal 8 2 4 10 4" xfId="21874"/>
    <cellStyle name="Normal 8 2 4 10 5" xfId="22737"/>
    <cellStyle name="Normal 8 2 4 10 6" xfId="35052"/>
    <cellStyle name="Normal 8 2 4 10 7" xfId="41788"/>
    <cellStyle name="Normal 8 2 4 10 8" xfId="49573"/>
    <cellStyle name="Normal 8 2 4 11" xfId="7451"/>
    <cellStyle name="Normal 8 2 4 11 2" xfId="36627"/>
    <cellStyle name="Normal 8 2 4 11 3" xfId="43363"/>
    <cellStyle name="Normal 8 2 4 11 4" xfId="49575"/>
    <cellStyle name="Normal 8 2 4 12" xfId="13345"/>
    <cellStyle name="Normal 8 2 4 13" xfId="13489"/>
    <cellStyle name="Normal 8 2 4 14" xfId="15715"/>
    <cellStyle name="Normal 8 2 4 15" xfId="17793"/>
    <cellStyle name="Normal 8 2 4 16" xfId="20651"/>
    <cellStyle name="Normal 8 2 4 17" xfId="22341"/>
    <cellStyle name="Normal 8 2 4 18" xfId="23177"/>
    <cellStyle name="Normal 8 2 4 19" xfId="25111"/>
    <cellStyle name="Normal 8 2 4 2" xfId="1460"/>
    <cellStyle name="Normal 8 2 4 2 2" xfId="3691"/>
    <cellStyle name="Normal 8 2 4 2 3" xfId="3037"/>
    <cellStyle name="Normal 8 2 4 2 3 2" xfId="9294"/>
    <cellStyle name="Normal 8 2 4 2 3 2 2" xfId="36789"/>
    <cellStyle name="Normal 8 2 4 2 3 2 3" xfId="43525"/>
    <cellStyle name="Normal 8 2 4 2 3 2 4" xfId="49577"/>
    <cellStyle name="Normal 8 2 4 2 3 3" xfId="18597"/>
    <cellStyle name="Normal 8 2 4 2 3 4" xfId="21133"/>
    <cellStyle name="Normal 8 2 4 2 3 5" xfId="22503"/>
    <cellStyle name="Normal 8 2 4 2 3 6" xfId="32584"/>
    <cellStyle name="Normal 8 2 4 2 3 7" xfId="39325"/>
    <cellStyle name="Normal 8 2 4 2 3 8" xfId="49576"/>
    <cellStyle name="Normal 8 2 4 2 4" xfId="13507"/>
    <cellStyle name="Normal 8 2 4 2 5" xfId="25035"/>
    <cellStyle name="Normal 8 2 4 2 6" xfId="25581"/>
    <cellStyle name="Normal 8 2 4 2 7" xfId="27678"/>
    <cellStyle name="Normal 8 2 4 2 8" xfId="54989"/>
    <cellStyle name="Normal 8 2 4 20" xfId="25563"/>
    <cellStyle name="Normal 8 2 4 21" xfId="27660"/>
    <cellStyle name="Normal 8 2 4 22" xfId="28074"/>
    <cellStyle name="Normal 8 2 4 23" xfId="28800"/>
    <cellStyle name="Normal 8 2 4 24" xfId="30712"/>
    <cellStyle name="Normal 8 2 4 25" xfId="37482"/>
    <cellStyle name="Normal 8 2 4 26" xfId="44487"/>
    <cellStyle name="Normal 8 2 4 27" xfId="49572"/>
    <cellStyle name="Normal 8 2 4 28" xfId="53369"/>
    <cellStyle name="Normal 8 2 4 29" xfId="54971"/>
    <cellStyle name="Normal 8 2 4 3" xfId="1784"/>
    <cellStyle name="Normal 8 2 4 3 10" xfId="20753"/>
    <cellStyle name="Normal 8 2 4 3 11" xfId="22377"/>
    <cellStyle name="Normal 8 2 4 3 12" xfId="24066"/>
    <cellStyle name="Normal 8 2 4 3 13" xfId="25165"/>
    <cellStyle name="Normal 8 2 4 3 14" xfId="25599"/>
    <cellStyle name="Normal 8 2 4 3 15" xfId="27696"/>
    <cellStyle name="Normal 8 2 4 3 16" xfId="28110"/>
    <cellStyle name="Normal 8 2 4 3 17" xfId="29397"/>
    <cellStyle name="Normal 8 2 4 3 18" xfId="31338"/>
    <cellStyle name="Normal 8 2 4 3 19" xfId="38079"/>
    <cellStyle name="Normal 8 2 4 3 2" xfId="3998"/>
    <cellStyle name="Normal 8 2 4 3 2 10" xfId="33527"/>
    <cellStyle name="Normal 8 2 4 3 2 11" xfId="40268"/>
    <cellStyle name="Normal 8 2 4 3 2 12" xfId="49579"/>
    <cellStyle name="Normal 8 2 4 3 2 13" xfId="55127"/>
    <cellStyle name="Normal 8 2 4 3 2 2" xfId="10237"/>
    <cellStyle name="Normal 8 2 4 3 2 2 2" xfId="36897"/>
    <cellStyle name="Normal 8 2 4 3 2 2 3" xfId="43633"/>
    <cellStyle name="Normal 8 2 4 3 2 2 4" xfId="49580"/>
    <cellStyle name="Normal 8 2 4 3 2 3" xfId="14450"/>
    <cellStyle name="Normal 8 2 4 3 2 4" xfId="19000"/>
    <cellStyle name="Normal 8 2 4 3 2 5" xfId="21431"/>
    <cellStyle name="Normal 8 2 4 3 2 6" xfId="22611"/>
    <cellStyle name="Normal 8 2 4 3 2 7" xfId="25087"/>
    <cellStyle name="Normal 8 2 4 3 2 8" xfId="26524"/>
    <cellStyle name="Normal 8 2 4 3 2 9" xfId="27786"/>
    <cellStyle name="Normal 8 2 4 3 20" xfId="45084"/>
    <cellStyle name="Normal 8 2 4 3 21" xfId="49578"/>
    <cellStyle name="Normal 8 2 4 3 22" xfId="53966"/>
    <cellStyle name="Normal 8 2 4 3 23" xfId="55007"/>
    <cellStyle name="Normal 8 2 4 3 24" xfId="56581"/>
    <cellStyle name="Normal 8 2 4 3 3" xfId="3055"/>
    <cellStyle name="Normal 8 2 4 3 3 10" xfId="49581"/>
    <cellStyle name="Normal 8 2 4 3 3 11" xfId="55289"/>
    <cellStyle name="Normal 8 2 4 3 3 2" xfId="9312"/>
    <cellStyle name="Normal 8 2 4 3 3 2 2" xfId="36807"/>
    <cellStyle name="Normal 8 2 4 3 3 2 3" xfId="43543"/>
    <cellStyle name="Normal 8 2 4 3 3 2 4" xfId="49582"/>
    <cellStyle name="Normal 8 2 4 3 3 3" xfId="18615"/>
    <cellStyle name="Normal 8 2 4 3 3 4" xfId="21151"/>
    <cellStyle name="Normal 8 2 4 3 3 5" xfId="22521"/>
    <cellStyle name="Normal 8 2 4 3 3 6" xfId="27551"/>
    <cellStyle name="Normal 8 2 4 3 3 7" xfId="27948"/>
    <cellStyle name="Normal 8 2 4 3 3 8" xfId="32602"/>
    <cellStyle name="Normal 8 2 4 3 3 9" xfId="39343"/>
    <cellStyle name="Normal 8 2 4 3 4" xfId="6127"/>
    <cellStyle name="Normal 8 2 4 3 4 2" xfId="12354"/>
    <cellStyle name="Normal 8 2 4 3 4 2 2" xfId="37059"/>
    <cellStyle name="Normal 8 2 4 3 4 2 3" xfId="43795"/>
    <cellStyle name="Normal 8 2 4 3 4 2 4" xfId="49584"/>
    <cellStyle name="Normal 8 2 4 3 4 3" xfId="19856"/>
    <cellStyle name="Normal 8 2 4 3 4 4" xfId="22037"/>
    <cellStyle name="Normal 8 2 4 3 4 5" xfId="22773"/>
    <cellStyle name="Normal 8 2 4 3 4 6" xfId="35649"/>
    <cellStyle name="Normal 8 2 4 3 4 7" xfId="42385"/>
    <cellStyle name="Normal 8 2 4 3 4 8" xfId="49583"/>
    <cellStyle name="Normal 8 2 4 3 5" xfId="8048"/>
    <cellStyle name="Normal 8 2 4 3 5 2" xfId="36663"/>
    <cellStyle name="Normal 8 2 4 3 5 3" xfId="43399"/>
    <cellStyle name="Normal 8 2 4 3 5 4" xfId="49585"/>
    <cellStyle name="Normal 8 2 4 3 6" xfId="13381"/>
    <cellStyle name="Normal 8 2 4 3 7" xfId="13525"/>
    <cellStyle name="Normal 8 2 4 3 8" xfId="16312"/>
    <cellStyle name="Normal 8 2 4 3 9" xfId="18068"/>
    <cellStyle name="Normal 8 2 4 30" xfId="55984"/>
    <cellStyle name="Normal 8 2 4 4" xfId="1804"/>
    <cellStyle name="Normal 8 2 4 4 10" xfId="20771"/>
    <cellStyle name="Normal 8 2 4 4 11" xfId="22395"/>
    <cellStyle name="Normal 8 2 4 4 12" xfId="24084"/>
    <cellStyle name="Normal 8 2 4 4 13" xfId="25183"/>
    <cellStyle name="Normal 8 2 4 4 14" xfId="25617"/>
    <cellStyle name="Normal 8 2 4 4 15" xfId="27714"/>
    <cellStyle name="Normal 8 2 4 4 16" xfId="28128"/>
    <cellStyle name="Normal 8 2 4 4 17" xfId="29415"/>
    <cellStyle name="Normal 8 2 4 4 18" xfId="31356"/>
    <cellStyle name="Normal 8 2 4 4 19" xfId="38097"/>
    <cellStyle name="Normal 8 2 4 4 2" xfId="4016"/>
    <cellStyle name="Normal 8 2 4 4 2 10" xfId="33545"/>
    <cellStyle name="Normal 8 2 4 4 2 11" xfId="40286"/>
    <cellStyle name="Normal 8 2 4 4 2 12" xfId="49587"/>
    <cellStyle name="Normal 8 2 4 4 2 13" xfId="55145"/>
    <cellStyle name="Normal 8 2 4 4 2 2" xfId="10255"/>
    <cellStyle name="Normal 8 2 4 4 2 2 2" xfId="36915"/>
    <cellStyle name="Normal 8 2 4 4 2 2 3" xfId="43651"/>
    <cellStyle name="Normal 8 2 4 4 2 2 4" xfId="49588"/>
    <cellStyle name="Normal 8 2 4 4 2 3" xfId="14468"/>
    <cellStyle name="Normal 8 2 4 4 2 4" xfId="19018"/>
    <cellStyle name="Normal 8 2 4 4 2 5" xfId="21449"/>
    <cellStyle name="Normal 8 2 4 4 2 6" xfId="22629"/>
    <cellStyle name="Normal 8 2 4 4 2 7" xfId="25101"/>
    <cellStyle name="Normal 8 2 4 4 2 8" xfId="26542"/>
    <cellStyle name="Normal 8 2 4 4 2 9" xfId="27804"/>
    <cellStyle name="Normal 8 2 4 4 20" xfId="45102"/>
    <cellStyle name="Normal 8 2 4 4 21" xfId="49586"/>
    <cellStyle name="Normal 8 2 4 4 22" xfId="53984"/>
    <cellStyle name="Normal 8 2 4 4 23" xfId="55025"/>
    <cellStyle name="Normal 8 2 4 4 24" xfId="56599"/>
    <cellStyle name="Normal 8 2 4 4 3" xfId="3073"/>
    <cellStyle name="Normal 8 2 4 4 3 10" xfId="49589"/>
    <cellStyle name="Normal 8 2 4 4 3 11" xfId="55307"/>
    <cellStyle name="Normal 8 2 4 4 3 2" xfId="9330"/>
    <cellStyle name="Normal 8 2 4 4 3 2 2" xfId="36825"/>
    <cellStyle name="Normal 8 2 4 4 3 2 3" xfId="43561"/>
    <cellStyle name="Normal 8 2 4 4 3 2 4" xfId="49590"/>
    <cellStyle name="Normal 8 2 4 4 3 3" xfId="18633"/>
    <cellStyle name="Normal 8 2 4 4 3 4" xfId="21169"/>
    <cellStyle name="Normal 8 2 4 4 3 5" xfId="22539"/>
    <cellStyle name="Normal 8 2 4 4 3 6" xfId="27569"/>
    <cellStyle name="Normal 8 2 4 4 3 7" xfId="27966"/>
    <cellStyle name="Normal 8 2 4 4 3 8" xfId="32620"/>
    <cellStyle name="Normal 8 2 4 4 3 9" xfId="39361"/>
    <cellStyle name="Normal 8 2 4 4 4" xfId="6145"/>
    <cellStyle name="Normal 8 2 4 4 4 2" xfId="12372"/>
    <cellStyle name="Normal 8 2 4 4 4 2 2" xfId="37077"/>
    <cellStyle name="Normal 8 2 4 4 4 2 3" xfId="43813"/>
    <cellStyle name="Normal 8 2 4 4 4 2 4" xfId="49592"/>
    <cellStyle name="Normal 8 2 4 4 4 3" xfId="19874"/>
    <cellStyle name="Normal 8 2 4 4 4 4" xfId="22055"/>
    <cellStyle name="Normal 8 2 4 4 4 5" xfId="22791"/>
    <cellStyle name="Normal 8 2 4 4 4 6" xfId="35667"/>
    <cellStyle name="Normal 8 2 4 4 4 7" xfId="42403"/>
    <cellStyle name="Normal 8 2 4 4 4 8" xfId="49591"/>
    <cellStyle name="Normal 8 2 4 4 5" xfId="8066"/>
    <cellStyle name="Normal 8 2 4 4 5 2" xfId="36681"/>
    <cellStyle name="Normal 8 2 4 4 5 3" xfId="43417"/>
    <cellStyle name="Normal 8 2 4 4 5 4" xfId="49593"/>
    <cellStyle name="Normal 8 2 4 4 6" xfId="13399"/>
    <cellStyle name="Normal 8 2 4 4 7" xfId="13543"/>
    <cellStyle name="Normal 8 2 4 4 8" xfId="16330"/>
    <cellStyle name="Normal 8 2 4 4 9" xfId="18086"/>
    <cellStyle name="Normal 8 2 4 5" xfId="2421"/>
    <cellStyle name="Normal 8 2 4 5 10" xfId="22431"/>
    <cellStyle name="Normal 8 2 4 5 11" xfId="24699"/>
    <cellStyle name="Normal 8 2 4 5 12" xfId="25219"/>
    <cellStyle name="Normal 8 2 4 5 13" xfId="27157"/>
    <cellStyle name="Normal 8 2 4 5 14" xfId="27840"/>
    <cellStyle name="Normal 8 2 4 5 15" xfId="28164"/>
    <cellStyle name="Normal 8 2 4 5 16" xfId="30030"/>
    <cellStyle name="Normal 8 2 4 5 17" xfId="31971"/>
    <cellStyle name="Normal 8 2 4 5 18" xfId="38712"/>
    <cellStyle name="Normal 8 2 4 5 19" xfId="45717"/>
    <cellStyle name="Normal 8 2 4 5 2" xfId="4631"/>
    <cellStyle name="Normal 8 2 4 5 2 10" xfId="49595"/>
    <cellStyle name="Normal 8 2 4 5 2 11" xfId="55343"/>
    <cellStyle name="Normal 8 2 4 5 2 2" xfId="10870"/>
    <cellStyle name="Normal 8 2 4 5 2 2 2" xfId="36951"/>
    <cellStyle name="Normal 8 2 4 5 2 2 3" xfId="43687"/>
    <cellStyle name="Normal 8 2 4 5 2 2 4" xfId="49596"/>
    <cellStyle name="Normal 8 2 4 5 2 3" xfId="19247"/>
    <cellStyle name="Normal 8 2 4 5 2 4" xfId="21616"/>
    <cellStyle name="Normal 8 2 4 5 2 5" xfId="22665"/>
    <cellStyle name="Normal 8 2 4 5 2 6" xfId="27605"/>
    <cellStyle name="Normal 8 2 4 5 2 7" xfId="28002"/>
    <cellStyle name="Normal 8 2 4 5 2 8" xfId="34160"/>
    <cellStyle name="Normal 8 2 4 5 2 9" xfId="40901"/>
    <cellStyle name="Normal 8 2 4 5 20" xfId="49594"/>
    <cellStyle name="Normal 8 2 4 5 21" xfId="54599"/>
    <cellStyle name="Normal 8 2 4 5 22" xfId="55181"/>
    <cellStyle name="Normal 8 2 4 5 23" xfId="57214"/>
    <cellStyle name="Normal 8 2 4 5 3" xfId="6760"/>
    <cellStyle name="Normal 8 2 4 5 3 2" xfId="12987"/>
    <cellStyle name="Normal 8 2 4 5 3 2 2" xfId="37113"/>
    <cellStyle name="Normal 8 2 4 5 3 2 3" xfId="43849"/>
    <cellStyle name="Normal 8 2 4 5 3 2 4" xfId="49598"/>
    <cellStyle name="Normal 8 2 4 5 3 3" xfId="20108"/>
    <cellStyle name="Normal 8 2 4 5 3 4" xfId="22222"/>
    <cellStyle name="Normal 8 2 4 5 3 5" xfId="22827"/>
    <cellStyle name="Normal 8 2 4 5 3 6" xfId="36282"/>
    <cellStyle name="Normal 8 2 4 5 3 7" xfId="43018"/>
    <cellStyle name="Normal 8 2 4 5 3 8" xfId="49597"/>
    <cellStyle name="Normal 8 2 4 5 4" xfId="8681"/>
    <cellStyle name="Normal 8 2 4 5 4 2" xfId="36717"/>
    <cellStyle name="Normal 8 2 4 5 4 3" xfId="43453"/>
    <cellStyle name="Normal 8 2 4 5 4 4" xfId="49599"/>
    <cellStyle name="Normal 8 2 4 5 5" xfId="13435"/>
    <cellStyle name="Normal 8 2 4 5 6" xfId="14793"/>
    <cellStyle name="Normal 8 2 4 5 7" xfId="16945"/>
    <cellStyle name="Normal 8 2 4 5 8" xfId="18321"/>
    <cellStyle name="Normal 8 2 4 5 9" xfId="20938"/>
    <cellStyle name="Normal 8 2 4 6" xfId="2458"/>
    <cellStyle name="Normal 8 2 4 6 10" xfId="22467"/>
    <cellStyle name="Normal 8 2 4 6 11" xfId="24736"/>
    <cellStyle name="Normal 8 2 4 6 12" xfId="25255"/>
    <cellStyle name="Normal 8 2 4 6 13" xfId="27194"/>
    <cellStyle name="Normal 8 2 4 6 14" xfId="27876"/>
    <cellStyle name="Normal 8 2 4 6 15" xfId="28200"/>
    <cellStyle name="Normal 8 2 4 6 16" xfId="30067"/>
    <cellStyle name="Normal 8 2 4 6 17" xfId="32008"/>
    <cellStyle name="Normal 8 2 4 6 18" xfId="38749"/>
    <cellStyle name="Normal 8 2 4 6 19" xfId="45754"/>
    <cellStyle name="Normal 8 2 4 6 2" xfId="4668"/>
    <cellStyle name="Normal 8 2 4 6 2 10" xfId="49601"/>
    <cellStyle name="Normal 8 2 4 6 2 11" xfId="55379"/>
    <cellStyle name="Normal 8 2 4 6 2 2" xfId="10907"/>
    <cellStyle name="Normal 8 2 4 6 2 2 2" xfId="36987"/>
    <cellStyle name="Normal 8 2 4 6 2 2 3" xfId="43723"/>
    <cellStyle name="Normal 8 2 4 6 2 2 4" xfId="49602"/>
    <cellStyle name="Normal 8 2 4 6 2 3" xfId="19283"/>
    <cellStyle name="Normal 8 2 4 6 2 4" xfId="21653"/>
    <cellStyle name="Normal 8 2 4 6 2 5" xfId="22701"/>
    <cellStyle name="Normal 8 2 4 6 2 6" xfId="27641"/>
    <cellStyle name="Normal 8 2 4 6 2 7" xfId="28038"/>
    <cellStyle name="Normal 8 2 4 6 2 8" xfId="34197"/>
    <cellStyle name="Normal 8 2 4 6 2 9" xfId="40938"/>
    <cellStyle name="Normal 8 2 4 6 20" xfId="49600"/>
    <cellStyle name="Normal 8 2 4 6 21" xfId="54636"/>
    <cellStyle name="Normal 8 2 4 6 22" xfId="55217"/>
    <cellStyle name="Normal 8 2 4 6 23" xfId="57251"/>
    <cellStyle name="Normal 8 2 4 6 3" xfId="6797"/>
    <cellStyle name="Normal 8 2 4 6 3 2" xfId="13024"/>
    <cellStyle name="Normal 8 2 4 6 3 2 2" xfId="37149"/>
    <cellStyle name="Normal 8 2 4 6 3 2 3" xfId="43885"/>
    <cellStyle name="Normal 8 2 4 6 3 2 4" xfId="49604"/>
    <cellStyle name="Normal 8 2 4 6 3 3" xfId="20144"/>
    <cellStyle name="Normal 8 2 4 6 3 4" xfId="22259"/>
    <cellStyle name="Normal 8 2 4 6 3 5" xfId="22863"/>
    <cellStyle name="Normal 8 2 4 6 3 6" xfId="36319"/>
    <cellStyle name="Normal 8 2 4 6 3 7" xfId="43055"/>
    <cellStyle name="Normal 8 2 4 6 3 8" xfId="49603"/>
    <cellStyle name="Normal 8 2 4 6 4" xfId="8718"/>
    <cellStyle name="Normal 8 2 4 6 4 2" xfId="36753"/>
    <cellStyle name="Normal 8 2 4 6 4 3" xfId="43489"/>
    <cellStyle name="Normal 8 2 4 6 4 4" xfId="49605"/>
    <cellStyle name="Normal 8 2 4 6 5" xfId="13471"/>
    <cellStyle name="Normal 8 2 4 6 6" xfId="14830"/>
    <cellStyle name="Normal 8 2 4 6 7" xfId="16982"/>
    <cellStyle name="Normal 8 2 4 6 8" xfId="18357"/>
    <cellStyle name="Normal 8 2 4 6 9" xfId="20975"/>
    <cellStyle name="Normal 8 2 4 7" xfId="3383"/>
    <cellStyle name="Normal 8 2 4 7 10" xfId="27750"/>
    <cellStyle name="Normal 8 2 4 7 11" xfId="32930"/>
    <cellStyle name="Normal 8 2 4 7 12" xfId="39671"/>
    <cellStyle name="Normal 8 2 4 7 13" xfId="49606"/>
    <cellStyle name="Normal 8 2 4 7 14" xfId="55062"/>
    <cellStyle name="Normal 8 2 4 7 2" xfId="9640"/>
    <cellStyle name="Normal 8 2 4 7 2 2" xfId="27515"/>
    <cellStyle name="Normal 8 2 4 7 2 3" xfId="27912"/>
    <cellStyle name="Normal 8 2 4 7 2 4" xfId="36861"/>
    <cellStyle name="Normal 8 2 4 7 2 5" xfId="43597"/>
    <cellStyle name="Normal 8 2 4 7 2 6" xfId="49607"/>
    <cellStyle name="Normal 8 2 4 7 2 7" xfId="55253"/>
    <cellStyle name="Normal 8 2 4 7 3" xfId="13853"/>
    <cellStyle name="Normal 8 2 4 7 4" xfId="18768"/>
    <cellStyle name="Normal 8 2 4 7 5" xfId="21268"/>
    <cellStyle name="Normal 8 2 4 7 6" xfId="22575"/>
    <cellStyle name="Normal 8 2 4 7 7" xfId="23469"/>
    <cellStyle name="Normal 8 2 4 7 8" xfId="25129"/>
    <cellStyle name="Normal 8 2 4 7 9" xfId="25927"/>
    <cellStyle name="Normal 8 2 4 8" xfId="3091"/>
    <cellStyle name="Normal 8 2 4 8 10" xfId="32638"/>
    <cellStyle name="Normal 8 2 4 8 11" xfId="39379"/>
    <cellStyle name="Normal 8 2 4 8 12" xfId="49608"/>
    <cellStyle name="Normal 8 2 4 8 13" xfId="55043"/>
    <cellStyle name="Normal 8 2 4 8 2" xfId="9348"/>
    <cellStyle name="Normal 8 2 4 8 2 2" xfId="36843"/>
    <cellStyle name="Normal 8 2 4 8 2 3" xfId="43579"/>
    <cellStyle name="Normal 8 2 4 8 2 4" xfId="49609"/>
    <cellStyle name="Normal 8 2 4 8 3" xfId="13561"/>
    <cellStyle name="Normal 8 2 4 8 4" xfId="18651"/>
    <cellStyle name="Normal 8 2 4 8 5" xfId="21187"/>
    <cellStyle name="Normal 8 2 4 8 6" xfId="22557"/>
    <cellStyle name="Normal 8 2 4 8 7" xfId="25057"/>
    <cellStyle name="Normal 8 2 4 8 8" xfId="25635"/>
    <cellStyle name="Normal 8 2 4 8 9" xfId="27732"/>
    <cellStyle name="Normal 8 2 4 9" xfId="3019"/>
    <cellStyle name="Normal 8 2 4 9 10" xfId="49610"/>
    <cellStyle name="Normal 8 2 4 9 11" xfId="55235"/>
    <cellStyle name="Normal 8 2 4 9 2" xfId="9276"/>
    <cellStyle name="Normal 8 2 4 9 2 2" xfId="36771"/>
    <cellStyle name="Normal 8 2 4 9 2 3" xfId="43507"/>
    <cellStyle name="Normal 8 2 4 9 2 4" xfId="49611"/>
    <cellStyle name="Normal 8 2 4 9 3" xfId="18579"/>
    <cellStyle name="Normal 8 2 4 9 4" xfId="21115"/>
    <cellStyle name="Normal 8 2 4 9 5" xfId="22485"/>
    <cellStyle name="Normal 8 2 4 9 6" xfId="27497"/>
    <cellStyle name="Normal 8 2 4 9 7" xfId="27894"/>
    <cellStyle name="Normal 8 2 4 9 8" xfId="32566"/>
    <cellStyle name="Normal 8 2 4 9 9" xfId="39307"/>
    <cellStyle name="Normal 8 2 5" xfId="1428"/>
    <cellStyle name="Normal 8 2 5 10" xfId="22359"/>
    <cellStyle name="Normal 8 2 5 11" xfId="23758"/>
    <cellStyle name="Normal 8 2 5 12" xfId="25147"/>
    <cellStyle name="Normal 8 2 5 13" xfId="26216"/>
    <cellStyle name="Normal 8 2 5 14" xfId="27768"/>
    <cellStyle name="Normal 8 2 5 15" xfId="28092"/>
    <cellStyle name="Normal 8 2 5 16" xfId="29089"/>
    <cellStyle name="Normal 8 2 5 17" xfId="31004"/>
    <cellStyle name="Normal 8 2 5 18" xfId="37771"/>
    <cellStyle name="Normal 8 2 5 19" xfId="44776"/>
    <cellStyle name="Normal 8 2 5 2" xfId="3672"/>
    <cellStyle name="Normal 8 2 5 2 10" xfId="49613"/>
    <cellStyle name="Normal 8 2 5 2 11" xfId="55271"/>
    <cellStyle name="Normal 8 2 5 2 2" xfId="9929"/>
    <cellStyle name="Normal 8 2 5 2 2 2" xfId="36879"/>
    <cellStyle name="Normal 8 2 5 2 2 3" xfId="43615"/>
    <cellStyle name="Normal 8 2 5 2 2 4" xfId="49614"/>
    <cellStyle name="Normal 8 2 5 2 3" xfId="18879"/>
    <cellStyle name="Normal 8 2 5 2 4" xfId="21347"/>
    <cellStyle name="Normal 8 2 5 2 5" xfId="22593"/>
    <cellStyle name="Normal 8 2 5 2 6" xfId="27533"/>
    <cellStyle name="Normal 8 2 5 2 7" xfId="27930"/>
    <cellStyle name="Normal 8 2 5 2 8" xfId="33219"/>
    <cellStyle name="Normal 8 2 5 2 9" xfId="39960"/>
    <cellStyle name="Normal 8 2 5 20" xfId="49612"/>
    <cellStyle name="Normal 8 2 5 21" xfId="53658"/>
    <cellStyle name="Normal 8 2 5 22" xfId="55083"/>
    <cellStyle name="Normal 8 2 5 23" xfId="56273"/>
    <cellStyle name="Normal 8 2 5 3" xfId="5819"/>
    <cellStyle name="Normal 8 2 5 3 2" xfId="12046"/>
    <cellStyle name="Normal 8 2 5 3 2 2" xfId="37041"/>
    <cellStyle name="Normal 8 2 5 3 2 3" xfId="43777"/>
    <cellStyle name="Normal 8 2 5 3 2 4" xfId="49616"/>
    <cellStyle name="Normal 8 2 5 3 3" xfId="19739"/>
    <cellStyle name="Normal 8 2 5 3 4" xfId="21953"/>
    <cellStyle name="Normal 8 2 5 3 5" xfId="22755"/>
    <cellStyle name="Normal 8 2 5 3 6" xfId="35341"/>
    <cellStyle name="Normal 8 2 5 3 7" xfId="42077"/>
    <cellStyle name="Normal 8 2 5 3 8" xfId="49615"/>
    <cellStyle name="Normal 8 2 5 4" xfId="7740"/>
    <cellStyle name="Normal 8 2 5 4 2" xfId="36645"/>
    <cellStyle name="Normal 8 2 5 4 3" xfId="43381"/>
    <cellStyle name="Normal 8 2 5 4 4" xfId="49617"/>
    <cellStyle name="Normal 8 2 5 5" xfId="13363"/>
    <cellStyle name="Normal 8 2 5 6" xfId="14142"/>
    <cellStyle name="Normal 8 2 5 7" xfId="16004"/>
    <cellStyle name="Normal 8 2 5 8" xfId="17929"/>
    <cellStyle name="Normal 8 2 5 9" xfId="20669"/>
    <cellStyle name="Normal 8 2 6" xfId="1457"/>
    <cellStyle name="Normal 8 2 6 2" xfId="31025"/>
    <cellStyle name="Normal 8 2 6 3" xfId="55104"/>
    <cellStyle name="Normal 8 2 7" xfId="1841"/>
    <cellStyle name="Normal 8 2 7 10" xfId="22413"/>
    <cellStyle name="Normal 8 2 7 11" xfId="24121"/>
    <cellStyle name="Normal 8 2 7 12" xfId="25201"/>
    <cellStyle name="Normal 8 2 7 13" xfId="26579"/>
    <cellStyle name="Normal 8 2 7 14" xfId="27822"/>
    <cellStyle name="Normal 8 2 7 15" xfId="28146"/>
    <cellStyle name="Normal 8 2 7 16" xfId="29452"/>
    <cellStyle name="Normal 8 2 7 17" xfId="31393"/>
    <cellStyle name="Normal 8 2 7 18" xfId="38134"/>
    <cellStyle name="Normal 8 2 7 19" xfId="45139"/>
    <cellStyle name="Normal 8 2 7 2" xfId="4053"/>
    <cellStyle name="Normal 8 2 7 2 10" xfId="49619"/>
    <cellStyle name="Normal 8 2 7 2 11" xfId="55325"/>
    <cellStyle name="Normal 8 2 7 2 2" xfId="10292"/>
    <cellStyle name="Normal 8 2 7 2 2 2" xfId="36933"/>
    <cellStyle name="Normal 8 2 7 2 2 3" xfId="43669"/>
    <cellStyle name="Normal 8 2 7 2 2 4" xfId="49620"/>
    <cellStyle name="Normal 8 2 7 2 3" xfId="19048"/>
    <cellStyle name="Normal 8 2 7 2 4" xfId="21472"/>
    <cellStyle name="Normal 8 2 7 2 5" xfId="22647"/>
    <cellStyle name="Normal 8 2 7 2 6" xfId="27587"/>
    <cellStyle name="Normal 8 2 7 2 7" xfId="27984"/>
    <cellStyle name="Normal 8 2 7 2 8" xfId="33582"/>
    <cellStyle name="Normal 8 2 7 2 9" xfId="40323"/>
    <cellStyle name="Normal 8 2 7 20" xfId="49618"/>
    <cellStyle name="Normal 8 2 7 21" xfId="54021"/>
    <cellStyle name="Normal 8 2 7 22" xfId="55163"/>
    <cellStyle name="Normal 8 2 7 23" xfId="56636"/>
    <cellStyle name="Normal 8 2 7 3" xfId="6182"/>
    <cellStyle name="Normal 8 2 7 3 2" xfId="12409"/>
    <cellStyle name="Normal 8 2 7 3 2 2" xfId="37095"/>
    <cellStyle name="Normal 8 2 7 3 2 3" xfId="43831"/>
    <cellStyle name="Normal 8 2 7 3 2 4" xfId="49622"/>
    <cellStyle name="Normal 8 2 7 3 3" xfId="19905"/>
    <cellStyle name="Normal 8 2 7 3 4" xfId="22078"/>
    <cellStyle name="Normal 8 2 7 3 5" xfId="22809"/>
    <cellStyle name="Normal 8 2 7 3 6" xfId="35704"/>
    <cellStyle name="Normal 8 2 7 3 7" xfId="42440"/>
    <cellStyle name="Normal 8 2 7 3 8" xfId="49621"/>
    <cellStyle name="Normal 8 2 7 4" xfId="8103"/>
    <cellStyle name="Normal 8 2 7 4 2" xfId="36699"/>
    <cellStyle name="Normal 8 2 7 4 3" xfId="43435"/>
    <cellStyle name="Normal 8 2 7 4 4" xfId="49623"/>
    <cellStyle name="Normal 8 2 7 5" xfId="13417"/>
    <cellStyle name="Normal 8 2 7 6" xfId="14486"/>
    <cellStyle name="Normal 8 2 7 7" xfId="16367"/>
    <cellStyle name="Normal 8 2 7 8" xfId="18116"/>
    <cellStyle name="Normal 8 2 7 9" xfId="20794"/>
    <cellStyle name="Normal 8 2 8" xfId="2440"/>
    <cellStyle name="Normal 8 2 8 10" xfId="22449"/>
    <cellStyle name="Normal 8 2 8 11" xfId="24718"/>
    <cellStyle name="Normal 8 2 8 12" xfId="25237"/>
    <cellStyle name="Normal 8 2 8 13" xfId="27176"/>
    <cellStyle name="Normal 8 2 8 14" xfId="27858"/>
    <cellStyle name="Normal 8 2 8 15" xfId="28182"/>
    <cellStyle name="Normal 8 2 8 16" xfId="30049"/>
    <cellStyle name="Normal 8 2 8 17" xfId="31990"/>
    <cellStyle name="Normal 8 2 8 18" xfId="38731"/>
    <cellStyle name="Normal 8 2 8 19" xfId="45736"/>
    <cellStyle name="Normal 8 2 8 2" xfId="4650"/>
    <cellStyle name="Normal 8 2 8 2 10" xfId="49625"/>
    <cellStyle name="Normal 8 2 8 2 11" xfId="55361"/>
    <cellStyle name="Normal 8 2 8 2 2" xfId="10889"/>
    <cellStyle name="Normal 8 2 8 2 2 2" xfId="36969"/>
    <cellStyle name="Normal 8 2 8 2 2 3" xfId="43705"/>
    <cellStyle name="Normal 8 2 8 2 2 4" xfId="49626"/>
    <cellStyle name="Normal 8 2 8 2 3" xfId="19265"/>
    <cellStyle name="Normal 8 2 8 2 4" xfId="21635"/>
    <cellStyle name="Normal 8 2 8 2 5" xfId="22683"/>
    <cellStyle name="Normal 8 2 8 2 6" xfId="27623"/>
    <cellStyle name="Normal 8 2 8 2 7" xfId="28020"/>
    <cellStyle name="Normal 8 2 8 2 8" xfId="34179"/>
    <cellStyle name="Normal 8 2 8 2 9" xfId="40920"/>
    <cellStyle name="Normal 8 2 8 20" xfId="49624"/>
    <cellStyle name="Normal 8 2 8 21" xfId="54618"/>
    <cellStyle name="Normal 8 2 8 22" xfId="55199"/>
    <cellStyle name="Normal 8 2 8 23" xfId="57233"/>
    <cellStyle name="Normal 8 2 8 3" xfId="6779"/>
    <cellStyle name="Normal 8 2 8 3 2" xfId="13006"/>
    <cellStyle name="Normal 8 2 8 3 2 2" xfId="37131"/>
    <cellStyle name="Normal 8 2 8 3 2 3" xfId="43867"/>
    <cellStyle name="Normal 8 2 8 3 2 4" xfId="49628"/>
    <cellStyle name="Normal 8 2 8 3 3" xfId="20126"/>
    <cellStyle name="Normal 8 2 8 3 4" xfId="22241"/>
    <cellStyle name="Normal 8 2 8 3 5" xfId="22845"/>
    <cellStyle name="Normal 8 2 8 3 6" xfId="36301"/>
    <cellStyle name="Normal 8 2 8 3 7" xfId="43037"/>
    <cellStyle name="Normal 8 2 8 3 8" xfId="49627"/>
    <cellStyle name="Normal 8 2 8 4" xfId="8700"/>
    <cellStyle name="Normal 8 2 8 4 2" xfId="36735"/>
    <cellStyle name="Normal 8 2 8 4 3" xfId="43471"/>
    <cellStyle name="Normal 8 2 8 4 4" xfId="49629"/>
    <cellStyle name="Normal 8 2 8 5" xfId="13453"/>
    <cellStyle name="Normal 8 2 8 6" xfId="14812"/>
    <cellStyle name="Normal 8 2 8 7" xfId="16964"/>
    <cellStyle name="Normal 8 2 8 8" xfId="18339"/>
    <cellStyle name="Normal 8 2 8 9" xfId="20957"/>
    <cellStyle name="Normal 8 2 9" xfId="5446"/>
    <cellStyle name="Normal 8 2 9 2" xfId="34968"/>
    <cellStyle name="Normal 8 2 9 3" xfId="55900"/>
    <cellStyle name="Normal 8 20" xfId="55415"/>
    <cellStyle name="Normal 8 3" xfId="1069"/>
    <cellStyle name="Normal 8 3 10" xfId="3386"/>
    <cellStyle name="Normal 8 3 10 10" xfId="23472"/>
    <cellStyle name="Normal 8 3 10 11" xfId="25132"/>
    <cellStyle name="Normal 8 3 10 12" xfId="25930"/>
    <cellStyle name="Normal 8 3 10 13" xfId="27753"/>
    <cellStyle name="Normal 8 3 10 14" xfId="28077"/>
    <cellStyle name="Normal 8 3 10 15" xfId="28803"/>
    <cellStyle name="Normal 8 3 10 16" xfId="32933"/>
    <cellStyle name="Normal 8 3 10 17" xfId="39674"/>
    <cellStyle name="Normal 8 3 10 18" xfId="44490"/>
    <cellStyle name="Normal 8 3 10 19" xfId="49631"/>
    <cellStyle name="Normal 8 3 10 2" xfId="5533"/>
    <cellStyle name="Normal 8 3 10 2 10" xfId="49632"/>
    <cellStyle name="Normal 8 3 10 2 11" xfId="55256"/>
    <cellStyle name="Normal 8 3 10 2 2" xfId="11760"/>
    <cellStyle name="Normal 8 3 10 2 2 2" xfId="37026"/>
    <cellStyle name="Normal 8 3 10 2 2 3" xfId="43762"/>
    <cellStyle name="Normal 8 3 10 2 2 4" xfId="49633"/>
    <cellStyle name="Normal 8 3 10 2 3" xfId="19628"/>
    <cellStyle name="Normal 8 3 10 2 4" xfId="21877"/>
    <cellStyle name="Normal 8 3 10 2 5" xfId="22740"/>
    <cellStyle name="Normal 8 3 10 2 6" xfId="27518"/>
    <cellStyle name="Normal 8 3 10 2 7" xfId="27915"/>
    <cellStyle name="Normal 8 3 10 2 8" xfId="35055"/>
    <cellStyle name="Normal 8 3 10 2 9" xfId="41791"/>
    <cellStyle name="Normal 8 3 10 20" xfId="53372"/>
    <cellStyle name="Normal 8 3 10 21" xfId="55065"/>
    <cellStyle name="Normal 8 3 10 22" xfId="55987"/>
    <cellStyle name="Normal 8 3 10 3" xfId="9643"/>
    <cellStyle name="Normal 8 3 10 3 2" xfId="36864"/>
    <cellStyle name="Normal 8 3 10 3 3" xfId="43600"/>
    <cellStyle name="Normal 8 3 10 3 4" xfId="49634"/>
    <cellStyle name="Normal 8 3 10 4" xfId="13348"/>
    <cellStyle name="Normal 8 3 10 5" xfId="13856"/>
    <cellStyle name="Normal 8 3 10 6" xfId="15718"/>
    <cellStyle name="Normal 8 3 10 7" xfId="18771"/>
    <cellStyle name="Normal 8 3 10 8" xfId="21271"/>
    <cellStyle name="Normal 8 3 10 9" xfId="22578"/>
    <cellStyle name="Normal 8 3 11" xfId="3094"/>
    <cellStyle name="Normal 8 3 11 10" xfId="32641"/>
    <cellStyle name="Normal 8 3 11 11" xfId="39382"/>
    <cellStyle name="Normal 8 3 11 12" xfId="49635"/>
    <cellStyle name="Normal 8 3 11 13" xfId="55046"/>
    <cellStyle name="Normal 8 3 11 2" xfId="9351"/>
    <cellStyle name="Normal 8 3 11 2 2" xfId="36846"/>
    <cellStyle name="Normal 8 3 11 2 3" xfId="43582"/>
    <cellStyle name="Normal 8 3 11 2 4" xfId="49636"/>
    <cellStyle name="Normal 8 3 11 3" xfId="13564"/>
    <cellStyle name="Normal 8 3 11 4" xfId="18654"/>
    <cellStyle name="Normal 8 3 11 5" xfId="21190"/>
    <cellStyle name="Normal 8 3 11 6" xfId="22560"/>
    <cellStyle name="Normal 8 3 11 7" xfId="25060"/>
    <cellStyle name="Normal 8 3 11 8" xfId="25638"/>
    <cellStyle name="Normal 8 3 11 9" xfId="27735"/>
    <cellStyle name="Normal 8 3 12" xfId="3022"/>
    <cellStyle name="Normal 8 3 12 10" xfId="49637"/>
    <cellStyle name="Normal 8 3 12 11" xfId="55238"/>
    <cellStyle name="Normal 8 3 12 2" xfId="9279"/>
    <cellStyle name="Normal 8 3 12 2 2" xfId="36774"/>
    <cellStyle name="Normal 8 3 12 2 3" xfId="43510"/>
    <cellStyle name="Normal 8 3 12 2 4" xfId="49638"/>
    <cellStyle name="Normal 8 3 12 3" xfId="18582"/>
    <cellStyle name="Normal 8 3 12 4" xfId="21118"/>
    <cellStyle name="Normal 8 3 12 5" xfId="22488"/>
    <cellStyle name="Normal 8 3 12 6" xfId="27500"/>
    <cellStyle name="Normal 8 3 12 7" xfId="27897"/>
    <cellStyle name="Normal 8 3 12 8" xfId="32569"/>
    <cellStyle name="Normal 8 3 12 9" xfId="39310"/>
    <cellStyle name="Normal 8 3 13" xfId="4958"/>
    <cellStyle name="Normal 8 3 13 2" xfId="11197"/>
    <cellStyle name="Normal 8 3 13 2 2" xfId="37008"/>
    <cellStyle name="Normal 8 3 13 2 3" xfId="43744"/>
    <cellStyle name="Normal 8 3 13 2 4" xfId="49640"/>
    <cellStyle name="Normal 8 3 13 3" xfId="19417"/>
    <cellStyle name="Normal 8 3 13 4" xfId="21735"/>
    <cellStyle name="Normal 8 3 13 5" xfId="22722"/>
    <cellStyle name="Normal 8 3 13 6" xfId="34487"/>
    <cellStyle name="Normal 8 3 13 7" xfId="41228"/>
    <cellStyle name="Normal 8 3 13 8" xfId="49639"/>
    <cellStyle name="Normal 8 3 14" xfId="7454"/>
    <cellStyle name="Normal 8 3 14 2" xfId="36630"/>
    <cellStyle name="Normal 8 3 14 3" xfId="43366"/>
    <cellStyle name="Normal 8 3 14 4" xfId="49641"/>
    <cellStyle name="Normal 8 3 15" xfId="13330"/>
    <cellStyle name="Normal 8 3 16" xfId="13492"/>
    <cellStyle name="Normal 8 3 17" xfId="15155"/>
    <cellStyle name="Normal 8 3 18" xfId="17796"/>
    <cellStyle name="Normal 8 3 19" xfId="20654"/>
    <cellStyle name="Normal 8 3 2" xfId="1431"/>
    <cellStyle name="Normal 8 3 2 10" xfId="20672"/>
    <cellStyle name="Normal 8 3 2 11" xfId="22362"/>
    <cellStyle name="Normal 8 3 2 12" xfId="23761"/>
    <cellStyle name="Normal 8 3 2 13" xfId="25150"/>
    <cellStyle name="Normal 8 3 2 14" xfId="25584"/>
    <cellStyle name="Normal 8 3 2 15" xfId="27681"/>
    <cellStyle name="Normal 8 3 2 16" xfId="28095"/>
    <cellStyle name="Normal 8 3 2 17" xfId="29092"/>
    <cellStyle name="Normal 8 3 2 18" xfId="31007"/>
    <cellStyle name="Normal 8 3 2 19" xfId="37774"/>
    <cellStyle name="Normal 8 3 2 2" xfId="3675"/>
    <cellStyle name="Normal 8 3 2 2 10" xfId="33222"/>
    <cellStyle name="Normal 8 3 2 2 11" xfId="39963"/>
    <cellStyle name="Normal 8 3 2 2 12" xfId="49643"/>
    <cellStyle name="Normal 8 3 2 2 13" xfId="55086"/>
    <cellStyle name="Normal 8 3 2 2 2" xfId="9932"/>
    <cellStyle name="Normal 8 3 2 2 2 2" xfId="36882"/>
    <cellStyle name="Normal 8 3 2 2 2 3" xfId="43618"/>
    <cellStyle name="Normal 8 3 2 2 2 4" xfId="49644"/>
    <cellStyle name="Normal 8 3 2 2 3" xfId="14145"/>
    <cellStyle name="Normal 8 3 2 2 4" xfId="18882"/>
    <cellStyle name="Normal 8 3 2 2 5" xfId="21350"/>
    <cellStyle name="Normal 8 3 2 2 6" xfId="22596"/>
    <cellStyle name="Normal 8 3 2 2 7" xfId="25074"/>
    <cellStyle name="Normal 8 3 2 2 8" xfId="26219"/>
    <cellStyle name="Normal 8 3 2 2 9" xfId="27771"/>
    <cellStyle name="Normal 8 3 2 20" xfId="44779"/>
    <cellStyle name="Normal 8 3 2 21" xfId="49642"/>
    <cellStyle name="Normal 8 3 2 22" xfId="53661"/>
    <cellStyle name="Normal 8 3 2 23" xfId="54992"/>
    <cellStyle name="Normal 8 3 2 24" xfId="56276"/>
    <cellStyle name="Normal 8 3 2 3" xfId="3040"/>
    <cellStyle name="Normal 8 3 2 3 10" xfId="49645"/>
    <cellStyle name="Normal 8 3 2 3 11" xfId="55274"/>
    <cellStyle name="Normal 8 3 2 3 2" xfId="9297"/>
    <cellStyle name="Normal 8 3 2 3 2 2" xfId="36792"/>
    <cellStyle name="Normal 8 3 2 3 2 3" xfId="43528"/>
    <cellStyle name="Normal 8 3 2 3 2 4" xfId="49646"/>
    <cellStyle name="Normal 8 3 2 3 3" xfId="18600"/>
    <cellStyle name="Normal 8 3 2 3 4" xfId="21136"/>
    <cellStyle name="Normal 8 3 2 3 5" xfId="22506"/>
    <cellStyle name="Normal 8 3 2 3 6" xfId="27536"/>
    <cellStyle name="Normal 8 3 2 3 7" xfId="27933"/>
    <cellStyle name="Normal 8 3 2 3 8" xfId="32587"/>
    <cellStyle name="Normal 8 3 2 3 9" xfId="39328"/>
    <cellStyle name="Normal 8 3 2 4" xfId="5822"/>
    <cellStyle name="Normal 8 3 2 4 2" xfId="12049"/>
    <cellStyle name="Normal 8 3 2 4 2 2" xfId="37044"/>
    <cellStyle name="Normal 8 3 2 4 2 3" xfId="43780"/>
    <cellStyle name="Normal 8 3 2 4 2 4" xfId="49648"/>
    <cellStyle name="Normal 8 3 2 4 3" xfId="19742"/>
    <cellStyle name="Normal 8 3 2 4 4" xfId="21956"/>
    <cellStyle name="Normal 8 3 2 4 5" xfId="22758"/>
    <cellStyle name="Normal 8 3 2 4 6" xfId="35344"/>
    <cellStyle name="Normal 8 3 2 4 7" xfId="42080"/>
    <cellStyle name="Normal 8 3 2 4 8" xfId="49647"/>
    <cellStyle name="Normal 8 3 2 5" xfId="7743"/>
    <cellStyle name="Normal 8 3 2 5 2" xfId="36648"/>
    <cellStyle name="Normal 8 3 2 5 3" xfId="43384"/>
    <cellStyle name="Normal 8 3 2 5 4" xfId="49649"/>
    <cellStyle name="Normal 8 3 2 6" xfId="13366"/>
    <cellStyle name="Normal 8 3 2 7" xfId="13510"/>
    <cellStyle name="Normal 8 3 2 8" xfId="16007"/>
    <cellStyle name="Normal 8 3 2 9" xfId="17932"/>
    <cellStyle name="Normal 8 3 20" xfId="22344"/>
    <cellStyle name="Normal 8 3 21" xfId="23180"/>
    <cellStyle name="Normal 8 3 22" xfId="25114"/>
    <cellStyle name="Normal 8 3 23" xfId="25566"/>
    <cellStyle name="Normal 8 3 24" xfId="27663"/>
    <cellStyle name="Normal 8 3 25" xfId="28059"/>
    <cellStyle name="Normal 8 3 26" xfId="28240"/>
    <cellStyle name="Normal 8 3 27" xfId="30715"/>
    <cellStyle name="Normal 8 3 28" xfId="37485"/>
    <cellStyle name="Normal 8 3 29" xfId="43927"/>
    <cellStyle name="Normal 8 3 3" xfId="1461"/>
    <cellStyle name="Normal 8 3 3 2" xfId="3692"/>
    <cellStyle name="Normal 8 3 3 3" xfId="3058"/>
    <cellStyle name="Normal 8 3 3 3 2" xfId="9315"/>
    <cellStyle name="Normal 8 3 3 3 2 2" xfId="36810"/>
    <cellStyle name="Normal 8 3 3 3 2 3" xfId="43546"/>
    <cellStyle name="Normal 8 3 3 3 2 4" xfId="49651"/>
    <cellStyle name="Normal 8 3 3 3 3" xfId="18618"/>
    <cellStyle name="Normal 8 3 3 3 4" xfId="21154"/>
    <cellStyle name="Normal 8 3 3 3 5" xfId="22524"/>
    <cellStyle name="Normal 8 3 3 3 6" xfId="32605"/>
    <cellStyle name="Normal 8 3 3 3 7" xfId="39346"/>
    <cellStyle name="Normal 8 3 3 3 8" xfId="49650"/>
    <cellStyle name="Normal 8 3 3 4" xfId="13528"/>
    <cellStyle name="Normal 8 3 3 5" xfId="25044"/>
    <cellStyle name="Normal 8 3 3 6" xfId="25602"/>
    <cellStyle name="Normal 8 3 3 7" xfId="27699"/>
    <cellStyle name="Normal 8 3 3 8" xfId="55010"/>
    <cellStyle name="Normal 8 3 30" xfId="49630"/>
    <cellStyle name="Normal 8 3 31" xfId="52809"/>
    <cellStyle name="Normal 8 3 32" xfId="54974"/>
    <cellStyle name="Normal 8 3 33" xfId="55419"/>
    <cellStyle name="Normal 8 3 4" xfId="1787"/>
    <cellStyle name="Normal 8 3 4 10" xfId="20756"/>
    <cellStyle name="Normal 8 3 4 11" xfId="22380"/>
    <cellStyle name="Normal 8 3 4 12" xfId="24069"/>
    <cellStyle name="Normal 8 3 4 13" xfId="25168"/>
    <cellStyle name="Normal 8 3 4 14" xfId="25620"/>
    <cellStyle name="Normal 8 3 4 15" xfId="27717"/>
    <cellStyle name="Normal 8 3 4 16" xfId="28113"/>
    <cellStyle name="Normal 8 3 4 17" xfId="29400"/>
    <cellStyle name="Normal 8 3 4 18" xfId="31341"/>
    <cellStyle name="Normal 8 3 4 19" xfId="38082"/>
    <cellStyle name="Normal 8 3 4 2" xfId="4001"/>
    <cellStyle name="Normal 8 3 4 2 10" xfId="33530"/>
    <cellStyle name="Normal 8 3 4 2 11" xfId="40271"/>
    <cellStyle name="Normal 8 3 4 2 12" xfId="49653"/>
    <cellStyle name="Normal 8 3 4 2 13" xfId="55130"/>
    <cellStyle name="Normal 8 3 4 2 2" xfId="10240"/>
    <cellStyle name="Normal 8 3 4 2 2 2" xfId="36900"/>
    <cellStyle name="Normal 8 3 4 2 2 3" xfId="43636"/>
    <cellStyle name="Normal 8 3 4 2 2 4" xfId="49654"/>
    <cellStyle name="Normal 8 3 4 2 3" xfId="14453"/>
    <cellStyle name="Normal 8 3 4 2 4" xfId="19003"/>
    <cellStyle name="Normal 8 3 4 2 5" xfId="21434"/>
    <cellStyle name="Normal 8 3 4 2 6" xfId="22614"/>
    <cellStyle name="Normal 8 3 4 2 7" xfId="25090"/>
    <cellStyle name="Normal 8 3 4 2 8" xfId="26527"/>
    <cellStyle name="Normal 8 3 4 2 9" xfId="27789"/>
    <cellStyle name="Normal 8 3 4 20" xfId="45087"/>
    <cellStyle name="Normal 8 3 4 21" xfId="49652"/>
    <cellStyle name="Normal 8 3 4 22" xfId="53969"/>
    <cellStyle name="Normal 8 3 4 23" xfId="55028"/>
    <cellStyle name="Normal 8 3 4 24" xfId="56584"/>
    <cellStyle name="Normal 8 3 4 3" xfId="3076"/>
    <cellStyle name="Normal 8 3 4 3 10" xfId="49655"/>
    <cellStyle name="Normal 8 3 4 3 11" xfId="55292"/>
    <cellStyle name="Normal 8 3 4 3 2" xfId="9333"/>
    <cellStyle name="Normal 8 3 4 3 2 2" xfId="36828"/>
    <cellStyle name="Normal 8 3 4 3 2 3" xfId="43564"/>
    <cellStyle name="Normal 8 3 4 3 2 4" xfId="49656"/>
    <cellStyle name="Normal 8 3 4 3 3" xfId="18636"/>
    <cellStyle name="Normal 8 3 4 3 4" xfId="21172"/>
    <cellStyle name="Normal 8 3 4 3 5" xfId="22542"/>
    <cellStyle name="Normal 8 3 4 3 6" xfId="27554"/>
    <cellStyle name="Normal 8 3 4 3 7" xfId="27951"/>
    <cellStyle name="Normal 8 3 4 3 8" xfId="32623"/>
    <cellStyle name="Normal 8 3 4 3 9" xfId="39364"/>
    <cellStyle name="Normal 8 3 4 4" xfId="6130"/>
    <cellStyle name="Normal 8 3 4 4 2" xfId="12357"/>
    <cellStyle name="Normal 8 3 4 4 2 2" xfId="37062"/>
    <cellStyle name="Normal 8 3 4 4 2 3" xfId="43798"/>
    <cellStyle name="Normal 8 3 4 4 2 4" xfId="49658"/>
    <cellStyle name="Normal 8 3 4 4 3" xfId="19859"/>
    <cellStyle name="Normal 8 3 4 4 4" xfId="22040"/>
    <cellStyle name="Normal 8 3 4 4 5" xfId="22776"/>
    <cellStyle name="Normal 8 3 4 4 6" xfId="35652"/>
    <cellStyle name="Normal 8 3 4 4 7" xfId="42388"/>
    <cellStyle name="Normal 8 3 4 4 8" xfId="49657"/>
    <cellStyle name="Normal 8 3 4 5" xfId="8051"/>
    <cellStyle name="Normal 8 3 4 5 2" xfId="36666"/>
    <cellStyle name="Normal 8 3 4 5 3" xfId="43402"/>
    <cellStyle name="Normal 8 3 4 5 4" xfId="49659"/>
    <cellStyle name="Normal 8 3 4 6" xfId="13384"/>
    <cellStyle name="Normal 8 3 4 7" xfId="13546"/>
    <cellStyle name="Normal 8 3 4 8" xfId="16315"/>
    <cellStyle name="Normal 8 3 4 9" xfId="18071"/>
    <cellStyle name="Normal 8 3 5" xfId="1807"/>
    <cellStyle name="Normal 8 3 5 10" xfId="22398"/>
    <cellStyle name="Normal 8 3 5 11" xfId="24087"/>
    <cellStyle name="Normal 8 3 5 12" xfId="25186"/>
    <cellStyle name="Normal 8 3 5 13" xfId="26545"/>
    <cellStyle name="Normal 8 3 5 14" xfId="27807"/>
    <cellStyle name="Normal 8 3 5 15" xfId="28131"/>
    <cellStyle name="Normal 8 3 5 16" xfId="29418"/>
    <cellStyle name="Normal 8 3 5 17" xfId="31359"/>
    <cellStyle name="Normal 8 3 5 18" xfId="38100"/>
    <cellStyle name="Normal 8 3 5 19" xfId="45105"/>
    <cellStyle name="Normal 8 3 5 2" xfId="4019"/>
    <cellStyle name="Normal 8 3 5 2 10" xfId="49661"/>
    <cellStyle name="Normal 8 3 5 2 11" xfId="55310"/>
    <cellStyle name="Normal 8 3 5 2 2" xfId="10258"/>
    <cellStyle name="Normal 8 3 5 2 2 2" xfId="36918"/>
    <cellStyle name="Normal 8 3 5 2 2 3" xfId="43654"/>
    <cellStyle name="Normal 8 3 5 2 2 4" xfId="49662"/>
    <cellStyle name="Normal 8 3 5 2 3" xfId="19021"/>
    <cellStyle name="Normal 8 3 5 2 4" xfId="21452"/>
    <cellStyle name="Normal 8 3 5 2 5" xfId="22632"/>
    <cellStyle name="Normal 8 3 5 2 6" xfId="27572"/>
    <cellStyle name="Normal 8 3 5 2 7" xfId="27969"/>
    <cellStyle name="Normal 8 3 5 2 8" xfId="33548"/>
    <cellStyle name="Normal 8 3 5 2 9" xfId="40289"/>
    <cellStyle name="Normal 8 3 5 20" xfId="49660"/>
    <cellStyle name="Normal 8 3 5 21" xfId="53987"/>
    <cellStyle name="Normal 8 3 5 22" xfId="55148"/>
    <cellStyle name="Normal 8 3 5 23" xfId="56602"/>
    <cellStyle name="Normal 8 3 5 3" xfId="6148"/>
    <cellStyle name="Normal 8 3 5 3 2" xfId="12375"/>
    <cellStyle name="Normal 8 3 5 3 2 2" xfId="37080"/>
    <cellStyle name="Normal 8 3 5 3 2 3" xfId="43816"/>
    <cellStyle name="Normal 8 3 5 3 2 4" xfId="49664"/>
    <cellStyle name="Normal 8 3 5 3 3" xfId="19877"/>
    <cellStyle name="Normal 8 3 5 3 4" xfId="22058"/>
    <cellStyle name="Normal 8 3 5 3 5" xfId="22794"/>
    <cellStyle name="Normal 8 3 5 3 6" xfId="35670"/>
    <cellStyle name="Normal 8 3 5 3 7" xfId="42406"/>
    <cellStyle name="Normal 8 3 5 3 8" xfId="49663"/>
    <cellStyle name="Normal 8 3 5 4" xfId="8069"/>
    <cellStyle name="Normal 8 3 5 4 2" xfId="36684"/>
    <cellStyle name="Normal 8 3 5 4 3" xfId="43420"/>
    <cellStyle name="Normal 8 3 5 4 4" xfId="49665"/>
    <cellStyle name="Normal 8 3 5 5" xfId="13402"/>
    <cellStyle name="Normal 8 3 5 6" xfId="14471"/>
    <cellStyle name="Normal 8 3 5 7" xfId="16333"/>
    <cellStyle name="Normal 8 3 5 8" xfId="18089"/>
    <cellStyle name="Normal 8 3 5 9" xfId="20774"/>
    <cellStyle name="Normal 8 3 6" xfId="1844"/>
    <cellStyle name="Normal 8 3 6 10" xfId="22416"/>
    <cellStyle name="Normal 8 3 6 11" xfId="24124"/>
    <cellStyle name="Normal 8 3 6 12" xfId="25204"/>
    <cellStyle name="Normal 8 3 6 13" xfId="26582"/>
    <cellStyle name="Normal 8 3 6 14" xfId="27825"/>
    <cellStyle name="Normal 8 3 6 15" xfId="28149"/>
    <cellStyle name="Normal 8 3 6 16" xfId="29455"/>
    <cellStyle name="Normal 8 3 6 17" xfId="31396"/>
    <cellStyle name="Normal 8 3 6 18" xfId="38137"/>
    <cellStyle name="Normal 8 3 6 19" xfId="45142"/>
    <cellStyle name="Normal 8 3 6 2" xfId="4056"/>
    <cellStyle name="Normal 8 3 6 2 10" xfId="49667"/>
    <cellStyle name="Normal 8 3 6 2 11" xfId="55328"/>
    <cellStyle name="Normal 8 3 6 2 2" xfId="10295"/>
    <cellStyle name="Normal 8 3 6 2 2 2" xfId="36936"/>
    <cellStyle name="Normal 8 3 6 2 2 3" xfId="43672"/>
    <cellStyle name="Normal 8 3 6 2 2 4" xfId="49668"/>
    <cellStyle name="Normal 8 3 6 2 3" xfId="19051"/>
    <cellStyle name="Normal 8 3 6 2 4" xfId="21475"/>
    <cellStyle name="Normal 8 3 6 2 5" xfId="22650"/>
    <cellStyle name="Normal 8 3 6 2 6" xfId="27590"/>
    <cellStyle name="Normal 8 3 6 2 7" xfId="27987"/>
    <cellStyle name="Normal 8 3 6 2 8" xfId="33585"/>
    <cellStyle name="Normal 8 3 6 2 9" xfId="40326"/>
    <cellStyle name="Normal 8 3 6 20" xfId="49666"/>
    <cellStyle name="Normal 8 3 6 21" xfId="54024"/>
    <cellStyle name="Normal 8 3 6 22" xfId="55166"/>
    <cellStyle name="Normal 8 3 6 23" xfId="56639"/>
    <cellStyle name="Normal 8 3 6 3" xfId="6185"/>
    <cellStyle name="Normal 8 3 6 3 2" xfId="12412"/>
    <cellStyle name="Normal 8 3 6 3 2 2" xfId="37098"/>
    <cellStyle name="Normal 8 3 6 3 2 3" xfId="43834"/>
    <cellStyle name="Normal 8 3 6 3 2 4" xfId="49670"/>
    <cellStyle name="Normal 8 3 6 3 3" xfId="19908"/>
    <cellStyle name="Normal 8 3 6 3 4" xfId="22081"/>
    <cellStyle name="Normal 8 3 6 3 5" xfId="22812"/>
    <cellStyle name="Normal 8 3 6 3 6" xfId="35707"/>
    <cellStyle name="Normal 8 3 6 3 7" xfId="42443"/>
    <cellStyle name="Normal 8 3 6 3 8" xfId="49669"/>
    <cellStyle name="Normal 8 3 6 4" xfId="8106"/>
    <cellStyle name="Normal 8 3 6 4 2" xfId="36702"/>
    <cellStyle name="Normal 8 3 6 4 3" xfId="43438"/>
    <cellStyle name="Normal 8 3 6 4 4" xfId="49671"/>
    <cellStyle name="Normal 8 3 6 5" xfId="13420"/>
    <cellStyle name="Normal 8 3 6 6" xfId="14489"/>
    <cellStyle name="Normal 8 3 6 7" xfId="16370"/>
    <cellStyle name="Normal 8 3 6 8" xfId="18119"/>
    <cellStyle name="Normal 8 3 6 9" xfId="20797"/>
    <cellStyle name="Normal 8 3 7" xfId="2424"/>
    <cellStyle name="Normal 8 3 7 10" xfId="22434"/>
    <cellStyle name="Normal 8 3 7 11" xfId="24702"/>
    <cellStyle name="Normal 8 3 7 12" xfId="25222"/>
    <cellStyle name="Normal 8 3 7 13" xfId="27160"/>
    <cellStyle name="Normal 8 3 7 14" xfId="27843"/>
    <cellStyle name="Normal 8 3 7 15" xfId="28167"/>
    <cellStyle name="Normal 8 3 7 16" xfId="30033"/>
    <cellStyle name="Normal 8 3 7 17" xfId="31974"/>
    <cellStyle name="Normal 8 3 7 18" xfId="38715"/>
    <cellStyle name="Normal 8 3 7 19" xfId="45720"/>
    <cellStyle name="Normal 8 3 7 2" xfId="4634"/>
    <cellStyle name="Normal 8 3 7 2 10" xfId="49673"/>
    <cellStyle name="Normal 8 3 7 2 11" xfId="55346"/>
    <cellStyle name="Normal 8 3 7 2 2" xfId="10873"/>
    <cellStyle name="Normal 8 3 7 2 2 2" xfId="36954"/>
    <cellStyle name="Normal 8 3 7 2 2 3" xfId="43690"/>
    <cellStyle name="Normal 8 3 7 2 2 4" xfId="49674"/>
    <cellStyle name="Normal 8 3 7 2 3" xfId="19250"/>
    <cellStyle name="Normal 8 3 7 2 4" xfId="21619"/>
    <cellStyle name="Normal 8 3 7 2 5" xfId="22668"/>
    <cellStyle name="Normal 8 3 7 2 6" xfId="27608"/>
    <cellStyle name="Normal 8 3 7 2 7" xfId="28005"/>
    <cellStyle name="Normal 8 3 7 2 8" xfId="34163"/>
    <cellStyle name="Normal 8 3 7 2 9" xfId="40904"/>
    <cellStyle name="Normal 8 3 7 20" xfId="49672"/>
    <cellStyle name="Normal 8 3 7 21" xfId="54602"/>
    <cellStyle name="Normal 8 3 7 22" xfId="55184"/>
    <cellStyle name="Normal 8 3 7 23" xfId="57217"/>
    <cellStyle name="Normal 8 3 7 3" xfId="6763"/>
    <cellStyle name="Normal 8 3 7 3 2" xfId="12990"/>
    <cellStyle name="Normal 8 3 7 3 2 2" xfId="37116"/>
    <cellStyle name="Normal 8 3 7 3 2 3" xfId="43852"/>
    <cellStyle name="Normal 8 3 7 3 2 4" xfId="49676"/>
    <cellStyle name="Normal 8 3 7 3 3" xfId="20111"/>
    <cellStyle name="Normal 8 3 7 3 4" xfId="22225"/>
    <cellStyle name="Normal 8 3 7 3 5" xfId="22830"/>
    <cellStyle name="Normal 8 3 7 3 6" xfId="36285"/>
    <cellStyle name="Normal 8 3 7 3 7" xfId="43021"/>
    <cellStyle name="Normal 8 3 7 3 8" xfId="49675"/>
    <cellStyle name="Normal 8 3 7 4" xfId="8684"/>
    <cellStyle name="Normal 8 3 7 4 2" xfId="36720"/>
    <cellStyle name="Normal 8 3 7 4 3" xfId="43456"/>
    <cellStyle name="Normal 8 3 7 4 4" xfId="49677"/>
    <cellStyle name="Normal 8 3 7 5" xfId="13438"/>
    <cellStyle name="Normal 8 3 7 6" xfId="14796"/>
    <cellStyle name="Normal 8 3 7 7" xfId="16948"/>
    <cellStyle name="Normal 8 3 7 8" xfId="18324"/>
    <cellStyle name="Normal 8 3 7 9" xfId="20941"/>
    <cellStyle name="Normal 8 3 8" xfId="2443"/>
    <cellStyle name="Normal 8 3 8 10" xfId="22452"/>
    <cellStyle name="Normal 8 3 8 11" xfId="24721"/>
    <cellStyle name="Normal 8 3 8 12" xfId="25240"/>
    <cellStyle name="Normal 8 3 8 13" xfId="27179"/>
    <cellStyle name="Normal 8 3 8 14" xfId="27861"/>
    <cellStyle name="Normal 8 3 8 15" xfId="28185"/>
    <cellStyle name="Normal 8 3 8 16" xfId="30052"/>
    <cellStyle name="Normal 8 3 8 17" xfId="31993"/>
    <cellStyle name="Normal 8 3 8 18" xfId="38734"/>
    <cellStyle name="Normal 8 3 8 19" xfId="45739"/>
    <cellStyle name="Normal 8 3 8 2" xfId="4653"/>
    <cellStyle name="Normal 8 3 8 2 10" xfId="49679"/>
    <cellStyle name="Normal 8 3 8 2 11" xfId="55364"/>
    <cellStyle name="Normal 8 3 8 2 2" xfId="10892"/>
    <cellStyle name="Normal 8 3 8 2 2 2" xfId="36972"/>
    <cellStyle name="Normal 8 3 8 2 2 3" xfId="43708"/>
    <cellStyle name="Normal 8 3 8 2 2 4" xfId="49680"/>
    <cellStyle name="Normal 8 3 8 2 3" xfId="19268"/>
    <cellStyle name="Normal 8 3 8 2 4" xfId="21638"/>
    <cellStyle name="Normal 8 3 8 2 5" xfId="22686"/>
    <cellStyle name="Normal 8 3 8 2 6" xfId="27626"/>
    <cellStyle name="Normal 8 3 8 2 7" xfId="28023"/>
    <cellStyle name="Normal 8 3 8 2 8" xfId="34182"/>
    <cellStyle name="Normal 8 3 8 2 9" xfId="40923"/>
    <cellStyle name="Normal 8 3 8 20" xfId="49678"/>
    <cellStyle name="Normal 8 3 8 21" xfId="54621"/>
    <cellStyle name="Normal 8 3 8 22" xfId="55202"/>
    <cellStyle name="Normal 8 3 8 23" xfId="57236"/>
    <cellStyle name="Normal 8 3 8 3" xfId="6782"/>
    <cellStyle name="Normal 8 3 8 3 2" xfId="13009"/>
    <cellStyle name="Normal 8 3 8 3 2 2" xfId="37134"/>
    <cellStyle name="Normal 8 3 8 3 2 3" xfId="43870"/>
    <cellStyle name="Normal 8 3 8 3 2 4" xfId="49682"/>
    <cellStyle name="Normal 8 3 8 3 3" xfId="20129"/>
    <cellStyle name="Normal 8 3 8 3 4" xfId="22244"/>
    <cellStyle name="Normal 8 3 8 3 5" xfId="22848"/>
    <cellStyle name="Normal 8 3 8 3 6" xfId="36304"/>
    <cellStyle name="Normal 8 3 8 3 7" xfId="43040"/>
    <cellStyle name="Normal 8 3 8 3 8" xfId="49681"/>
    <cellStyle name="Normal 8 3 8 4" xfId="8703"/>
    <cellStyle name="Normal 8 3 8 4 2" xfId="36738"/>
    <cellStyle name="Normal 8 3 8 4 3" xfId="43474"/>
    <cellStyle name="Normal 8 3 8 4 4" xfId="49683"/>
    <cellStyle name="Normal 8 3 8 5" xfId="13456"/>
    <cellStyle name="Normal 8 3 8 6" xfId="14815"/>
    <cellStyle name="Normal 8 3 8 7" xfId="16967"/>
    <cellStyle name="Normal 8 3 8 8" xfId="18342"/>
    <cellStyle name="Normal 8 3 8 9" xfId="20960"/>
    <cellStyle name="Normal 8 3 9" xfId="2461"/>
    <cellStyle name="Normal 8 3 9 10" xfId="22470"/>
    <cellStyle name="Normal 8 3 9 11" xfId="24739"/>
    <cellStyle name="Normal 8 3 9 12" xfId="25258"/>
    <cellStyle name="Normal 8 3 9 13" xfId="27197"/>
    <cellStyle name="Normal 8 3 9 14" xfId="27879"/>
    <cellStyle name="Normal 8 3 9 15" xfId="28203"/>
    <cellStyle name="Normal 8 3 9 16" xfId="30070"/>
    <cellStyle name="Normal 8 3 9 17" xfId="32011"/>
    <cellStyle name="Normal 8 3 9 18" xfId="38752"/>
    <cellStyle name="Normal 8 3 9 19" xfId="45757"/>
    <cellStyle name="Normal 8 3 9 2" xfId="4671"/>
    <cellStyle name="Normal 8 3 9 2 10" xfId="49685"/>
    <cellStyle name="Normal 8 3 9 2 11" xfId="55382"/>
    <cellStyle name="Normal 8 3 9 2 2" xfId="10910"/>
    <cellStyle name="Normal 8 3 9 2 2 2" xfId="36990"/>
    <cellStyle name="Normal 8 3 9 2 2 3" xfId="43726"/>
    <cellStyle name="Normal 8 3 9 2 2 4" xfId="49686"/>
    <cellStyle name="Normal 8 3 9 2 3" xfId="19286"/>
    <cellStyle name="Normal 8 3 9 2 4" xfId="21656"/>
    <cellStyle name="Normal 8 3 9 2 5" xfId="22704"/>
    <cellStyle name="Normal 8 3 9 2 6" xfId="27644"/>
    <cellStyle name="Normal 8 3 9 2 7" xfId="28041"/>
    <cellStyle name="Normal 8 3 9 2 8" xfId="34200"/>
    <cellStyle name="Normal 8 3 9 2 9" xfId="40941"/>
    <cellStyle name="Normal 8 3 9 20" xfId="49684"/>
    <cellStyle name="Normal 8 3 9 21" xfId="54639"/>
    <cellStyle name="Normal 8 3 9 22" xfId="55220"/>
    <cellStyle name="Normal 8 3 9 23" xfId="57254"/>
    <cellStyle name="Normal 8 3 9 3" xfId="6800"/>
    <cellStyle name="Normal 8 3 9 3 2" xfId="13027"/>
    <cellStyle name="Normal 8 3 9 3 2 2" xfId="37152"/>
    <cellStyle name="Normal 8 3 9 3 2 3" xfId="43888"/>
    <cellStyle name="Normal 8 3 9 3 2 4" xfId="49688"/>
    <cellStyle name="Normal 8 3 9 3 3" xfId="20147"/>
    <cellStyle name="Normal 8 3 9 3 4" xfId="22262"/>
    <cellStyle name="Normal 8 3 9 3 5" xfId="22866"/>
    <cellStyle name="Normal 8 3 9 3 6" xfId="36322"/>
    <cellStyle name="Normal 8 3 9 3 7" xfId="43058"/>
    <cellStyle name="Normal 8 3 9 3 8" xfId="49687"/>
    <cellStyle name="Normal 8 3 9 4" xfId="8721"/>
    <cellStyle name="Normal 8 3 9 4 2" xfId="36756"/>
    <cellStyle name="Normal 8 3 9 4 3" xfId="43492"/>
    <cellStyle name="Normal 8 3 9 4 4" xfId="49689"/>
    <cellStyle name="Normal 8 3 9 5" xfId="13474"/>
    <cellStyle name="Normal 8 3 9 6" xfId="14833"/>
    <cellStyle name="Normal 8 3 9 7" xfId="16985"/>
    <cellStyle name="Normal 8 3 9 8" xfId="18360"/>
    <cellStyle name="Normal 8 3 9 9" xfId="20978"/>
    <cellStyle name="Normal 8 4" xfId="1070"/>
    <cellStyle name="Normal 8 4 10" xfId="3387"/>
    <cellStyle name="Normal 8 4 10 10" xfId="23473"/>
    <cellStyle name="Normal 8 4 10 11" xfId="25133"/>
    <cellStyle name="Normal 8 4 10 12" xfId="25931"/>
    <cellStyle name="Normal 8 4 10 13" xfId="27754"/>
    <cellStyle name="Normal 8 4 10 14" xfId="28078"/>
    <cellStyle name="Normal 8 4 10 15" xfId="28804"/>
    <cellStyle name="Normal 8 4 10 16" xfId="32934"/>
    <cellStyle name="Normal 8 4 10 17" xfId="39675"/>
    <cellStyle name="Normal 8 4 10 18" xfId="44491"/>
    <cellStyle name="Normal 8 4 10 19" xfId="49691"/>
    <cellStyle name="Normal 8 4 10 2" xfId="5534"/>
    <cellStyle name="Normal 8 4 10 2 10" xfId="49692"/>
    <cellStyle name="Normal 8 4 10 2 11" xfId="55257"/>
    <cellStyle name="Normal 8 4 10 2 2" xfId="11761"/>
    <cellStyle name="Normal 8 4 10 2 2 2" xfId="37027"/>
    <cellStyle name="Normal 8 4 10 2 2 3" xfId="43763"/>
    <cellStyle name="Normal 8 4 10 2 2 4" xfId="49693"/>
    <cellStyle name="Normal 8 4 10 2 3" xfId="19629"/>
    <cellStyle name="Normal 8 4 10 2 4" xfId="21878"/>
    <cellStyle name="Normal 8 4 10 2 5" xfId="22741"/>
    <cellStyle name="Normal 8 4 10 2 6" xfId="27519"/>
    <cellStyle name="Normal 8 4 10 2 7" xfId="27916"/>
    <cellStyle name="Normal 8 4 10 2 8" xfId="35056"/>
    <cellStyle name="Normal 8 4 10 2 9" xfId="41792"/>
    <cellStyle name="Normal 8 4 10 20" xfId="53373"/>
    <cellStyle name="Normal 8 4 10 21" xfId="55066"/>
    <cellStyle name="Normal 8 4 10 22" xfId="55988"/>
    <cellStyle name="Normal 8 4 10 3" xfId="9644"/>
    <cellStyle name="Normal 8 4 10 3 2" xfId="36865"/>
    <cellStyle name="Normal 8 4 10 3 3" xfId="43601"/>
    <cellStyle name="Normal 8 4 10 3 4" xfId="49694"/>
    <cellStyle name="Normal 8 4 10 4" xfId="13349"/>
    <cellStyle name="Normal 8 4 10 5" xfId="13857"/>
    <cellStyle name="Normal 8 4 10 6" xfId="15719"/>
    <cellStyle name="Normal 8 4 10 7" xfId="18772"/>
    <cellStyle name="Normal 8 4 10 8" xfId="21272"/>
    <cellStyle name="Normal 8 4 10 9" xfId="22579"/>
    <cellStyle name="Normal 8 4 11" xfId="3095"/>
    <cellStyle name="Normal 8 4 11 10" xfId="32642"/>
    <cellStyle name="Normal 8 4 11 11" xfId="39383"/>
    <cellStyle name="Normal 8 4 11 12" xfId="49695"/>
    <cellStyle name="Normal 8 4 11 13" xfId="55047"/>
    <cellStyle name="Normal 8 4 11 2" xfId="9352"/>
    <cellStyle name="Normal 8 4 11 2 2" xfId="36847"/>
    <cellStyle name="Normal 8 4 11 2 3" xfId="43583"/>
    <cellStyle name="Normal 8 4 11 2 4" xfId="49696"/>
    <cellStyle name="Normal 8 4 11 3" xfId="13565"/>
    <cellStyle name="Normal 8 4 11 4" xfId="18655"/>
    <cellStyle name="Normal 8 4 11 5" xfId="21191"/>
    <cellStyle name="Normal 8 4 11 6" xfId="22561"/>
    <cellStyle name="Normal 8 4 11 7" xfId="25061"/>
    <cellStyle name="Normal 8 4 11 8" xfId="25639"/>
    <cellStyle name="Normal 8 4 11 9" xfId="27736"/>
    <cellStyle name="Normal 8 4 12" xfId="3023"/>
    <cellStyle name="Normal 8 4 12 10" xfId="49697"/>
    <cellStyle name="Normal 8 4 12 11" xfId="55239"/>
    <cellStyle name="Normal 8 4 12 2" xfId="9280"/>
    <cellStyle name="Normal 8 4 12 2 2" xfId="36775"/>
    <cellStyle name="Normal 8 4 12 2 3" xfId="43511"/>
    <cellStyle name="Normal 8 4 12 2 4" xfId="49698"/>
    <cellStyle name="Normal 8 4 12 3" xfId="18583"/>
    <cellStyle name="Normal 8 4 12 4" xfId="21119"/>
    <cellStyle name="Normal 8 4 12 5" xfId="22489"/>
    <cellStyle name="Normal 8 4 12 6" xfId="27501"/>
    <cellStyle name="Normal 8 4 12 7" xfId="27898"/>
    <cellStyle name="Normal 8 4 12 8" xfId="32570"/>
    <cellStyle name="Normal 8 4 12 9" xfId="39311"/>
    <cellStyle name="Normal 8 4 13" xfId="4959"/>
    <cellStyle name="Normal 8 4 13 2" xfId="11198"/>
    <cellStyle name="Normal 8 4 13 2 2" xfId="37009"/>
    <cellStyle name="Normal 8 4 13 2 3" xfId="43745"/>
    <cellStyle name="Normal 8 4 13 2 4" xfId="49700"/>
    <cellStyle name="Normal 8 4 13 3" xfId="19418"/>
    <cellStyle name="Normal 8 4 13 4" xfId="21736"/>
    <cellStyle name="Normal 8 4 13 5" xfId="22723"/>
    <cellStyle name="Normal 8 4 13 6" xfId="34488"/>
    <cellStyle name="Normal 8 4 13 7" xfId="41229"/>
    <cellStyle name="Normal 8 4 13 8" xfId="49699"/>
    <cellStyle name="Normal 8 4 14" xfId="7455"/>
    <cellStyle name="Normal 8 4 14 2" xfId="36631"/>
    <cellStyle name="Normal 8 4 14 3" xfId="43367"/>
    <cellStyle name="Normal 8 4 14 4" xfId="49701"/>
    <cellStyle name="Normal 8 4 15" xfId="13331"/>
    <cellStyle name="Normal 8 4 16" xfId="13493"/>
    <cellStyle name="Normal 8 4 17" xfId="15156"/>
    <cellStyle name="Normal 8 4 18" xfId="17797"/>
    <cellStyle name="Normal 8 4 19" xfId="20655"/>
    <cellStyle name="Normal 8 4 2" xfId="1432"/>
    <cellStyle name="Normal 8 4 2 10" xfId="20673"/>
    <cellStyle name="Normal 8 4 2 11" xfId="22363"/>
    <cellStyle name="Normal 8 4 2 12" xfId="23762"/>
    <cellStyle name="Normal 8 4 2 13" xfId="25151"/>
    <cellStyle name="Normal 8 4 2 14" xfId="25585"/>
    <cellStyle name="Normal 8 4 2 15" xfId="27682"/>
    <cellStyle name="Normal 8 4 2 16" xfId="28096"/>
    <cellStyle name="Normal 8 4 2 17" xfId="29093"/>
    <cellStyle name="Normal 8 4 2 18" xfId="31008"/>
    <cellStyle name="Normal 8 4 2 19" xfId="37775"/>
    <cellStyle name="Normal 8 4 2 2" xfId="3676"/>
    <cellStyle name="Normal 8 4 2 2 10" xfId="33223"/>
    <cellStyle name="Normal 8 4 2 2 11" xfId="39964"/>
    <cellStyle name="Normal 8 4 2 2 12" xfId="49703"/>
    <cellStyle name="Normal 8 4 2 2 13" xfId="55087"/>
    <cellStyle name="Normal 8 4 2 2 2" xfId="9933"/>
    <cellStyle name="Normal 8 4 2 2 2 2" xfId="36883"/>
    <cellStyle name="Normal 8 4 2 2 2 3" xfId="43619"/>
    <cellStyle name="Normal 8 4 2 2 2 4" xfId="49704"/>
    <cellStyle name="Normal 8 4 2 2 3" xfId="14146"/>
    <cellStyle name="Normal 8 4 2 2 4" xfId="18883"/>
    <cellStyle name="Normal 8 4 2 2 5" xfId="21351"/>
    <cellStyle name="Normal 8 4 2 2 6" xfId="22597"/>
    <cellStyle name="Normal 8 4 2 2 7" xfId="25075"/>
    <cellStyle name="Normal 8 4 2 2 8" xfId="26220"/>
    <cellStyle name="Normal 8 4 2 2 9" xfId="27772"/>
    <cellStyle name="Normal 8 4 2 20" xfId="44780"/>
    <cellStyle name="Normal 8 4 2 21" xfId="49702"/>
    <cellStyle name="Normal 8 4 2 22" xfId="53662"/>
    <cellStyle name="Normal 8 4 2 23" xfId="54993"/>
    <cellStyle name="Normal 8 4 2 24" xfId="56277"/>
    <cellStyle name="Normal 8 4 2 3" xfId="3041"/>
    <cellStyle name="Normal 8 4 2 3 10" xfId="49705"/>
    <cellStyle name="Normal 8 4 2 3 11" xfId="55275"/>
    <cellStyle name="Normal 8 4 2 3 2" xfId="9298"/>
    <cellStyle name="Normal 8 4 2 3 2 2" xfId="36793"/>
    <cellStyle name="Normal 8 4 2 3 2 3" xfId="43529"/>
    <cellStyle name="Normal 8 4 2 3 2 4" xfId="49706"/>
    <cellStyle name="Normal 8 4 2 3 3" xfId="18601"/>
    <cellStyle name="Normal 8 4 2 3 4" xfId="21137"/>
    <cellStyle name="Normal 8 4 2 3 5" xfId="22507"/>
    <cellStyle name="Normal 8 4 2 3 6" xfId="27537"/>
    <cellStyle name="Normal 8 4 2 3 7" xfId="27934"/>
    <cellStyle name="Normal 8 4 2 3 8" xfId="32588"/>
    <cellStyle name="Normal 8 4 2 3 9" xfId="39329"/>
    <cellStyle name="Normal 8 4 2 4" xfId="5823"/>
    <cellStyle name="Normal 8 4 2 4 2" xfId="12050"/>
    <cellStyle name="Normal 8 4 2 4 2 2" xfId="37045"/>
    <cellStyle name="Normal 8 4 2 4 2 3" xfId="43781"/>
    <cellStyle name="Normal 8 4 2 4 2 4" xfId="49708"/>
    <cellStyle name="Normal 8 4 2 4 3" xfId="19743"/>
    <cellStyle name="Normal 8 4 2 4 4" xfId="21957"/>
    <cellStyle name="Normal 8 4 2 4 5" xfId="22759"/>
    <cellStyle name="Normal 8 4 2 4 6" xfId="35345"/>
    <cellStyle name="Normal 8 4 2 4 7" xfId="42081"/>
    <cellStyle name="Normal 8 4 2 4 8" xfId="49707"/>
    <cellStyle name="Normal 8 4 2 5" xfId="7744"/>
    <cellStyle name="Normal 8 4 2 5 2" xfId="36649"/>
    <cellStyle name="Normal 8 4 2 5 3" xfId="43385"/>
    <cellStyle name="Normal 8 4 2 5 4" xfId="49709"/>
    <cellStyle name="Normal 8 4 2 6" xfId="13367"/>
    <cellStyle name="Normal 8 4 2 7" xfId="13511"/>
    <cellStyle name="Normal 8 4 2 8" xfId="16008"/>
    <cellStyle name="Normal 8 4 2 9" xfId="17933"/>
    <cellStyle name="Normal 8 4 20" xfId="22345"/>
    <cellStyle name="Normal 8 4 21" xfId="23181"/>
    <cellStyle name="Normal 8 4 22" xfId="25115"/>
    <cellStyle name="Normal 8 4 23" xfId="25567"/>
    <cellStyle name="Normal 8 4 24" xfId="27664"/>
    <cellStyle name="Normal 8 4 25" xfId="28060"/>
    <cellStyle name="Normal 8 4 26" xfId="28241"/>
    <cellStyle name="Normal 8 4 27" xfId="30716"/>
    <cellStyle name="Normal 8 4 28" xfId="37486"/>
    <cellStyle name="Normal 8 4 29" xfId="43928"/>
    <cellStyle name="Normal 8 4 3" xfId="1462"/>
    <cellStyle name="Normal 8 4 3 2" xfId="3693"/>
    <cellStyle name="Normal 8 4 3 3" xfId="3059"/>
    <cellStyle name="Normal 8 4 3 3 2" xfId="9316"/>
    <cellStyle name="Normal 8 4 3 3 2 2" xfId="36811"/>
    <cellStyle name="Normal 8 4 3 3 2 3" xfId="43547"/>
    <cellStyle name="Normal 8 4 3 3 2 4" xfId="49711"/>
    <cellStyle name="Normal 8 4 3 3 3" xfId="18619"/>
    <cellStyle name="Normal 8 4 3 3 4" xfId="21155"/>
    <cellStyle name="Normal 8 4 3 3 5" xfId="22525"/>
    <cellStyle name="Normal 8 4 3 3 6" xfId="32606"/>
    <cellStyle name="Normal 8 4 3 3 7" xfId="39347"/>
    <cellStyle name="Normal 8 4 3 3 8" xfId="49710"/>
    <cellStyle name="Normal 8 4 3 4" xfId="13529"/>
    <cellStyle name="Normal 8 4 3 5" xfId="25045"/>
    <cellStyle name="Normal 8 4 3 6" xfId="25603"/>
    <cellStyle name="Normal 8 4 3 7" xfId="27700"/>
    <cellStyle name="Normal 8 4 3 8" xfId="55011"/>
    <cellStyle name="Normal 8 4 30" xfId="49690"/>
    <cellStyle name="Normal 8 4 31" xfId="52810"/>
    <cellStyle name="Normal 8 4 32" xfId="54975"/>
    <cellStyle name="Normal 8 4 33" xfId="55420"/>
    <cellStyle name="Normal 8 4 4" xfId="1788"/>
    <cellStyle name="Normal 8 4 4 10" xfId="20757"/>
    <cellStyle name="Normal 8 4 4 11" xfId="22381"/>
    <cellStyle name="Normal 8 4 4 12" xfId="24070"/>
    <cellStyle name="Normal 8 4 4 13" xfId="25169"/>
    <cellStyle name="Normal 8 4 4 14" xfId="25621"/>
    <cellStyle name="Normal 8 4 4 15" xfId="27718"/>
    <cellStyle name="Normal 8 4 4 16" xfId="28114"/>
    <cellStyle name="Normal 8 4 4 17" xfId="29401"/>
    <cellStyle name="Normal 8 4 4 18" xfId="31342"/>
    <cellStyle name="Normal 8 4 4 19" xfId="38083"/>
    <cellStyle name="Normal 8 4 4 2" xfId="4002"/>
    <cellStyle name="Normal 8 4 4 2 10" xfId="33531"/>
    <cellStyle name="Normal 8 4 4 2 11" xfId="40272"/>
    <cellStyle name="Normal 8 4 4 2 12" xfId="49713"/>
    <cellStyle name="Normal 8 4 4 2 13" xfId="55131"/>
    <cellStyle name="Normal 8 4 4 2 2" xfId="10241"/>
    <cellStyle name="Normal 8 4 4 2 2 2" xfId="36901"/>
    <cellStyle name="Normal 8 4 4 2 2 3" xfId="43637"/>
    <cellStyle name="Normal 8 4 4 2 2 4" xfId="49714"/>
    <cellStyle name="Normal 8 4 4 2 3" xfId="14454"/>
    <cellStyle name="Normal 8 4 4 2 4" xfId="19004"/>
    <cellStyle name="Normal 8 4 4 2 5" xfId="21435"/>
    <cellStyle name="Normal 8 4 4 2 6" xfId="22615"/>
    <cellStyle name="Normal 8 4 4 2 7" xfId="25091"/>
    <cellStyle name="Normal 8 4 4 2 8" xfId="26528"/>
    <cellStyle name="Normal 8 4 4 2 9" xfId="27790"/>
    <cellStyle name="Normal 8 4 4 20" xfId="45088"/>
    <cellStyle name="Normal 8 4 4 21" xfId="49712"/>
    <cellStyle name="Normal 8 4 4 22" xfId="53970"/>
    <cellStyle name="Normal 8 4 4 23" xfId="55029"/>
    <cellStyle name="Normal 8 4 4 24" xfId="56585"/>
    <cellStyle name="Normal 8 4 4 3" xfId="3077"/>
    <cellStyle name="Normal 8 4 4 3 10" xfId="49715"/>
    <cellStyle name="Normal 8 4 4 3 11" xfId="55293"/>
    <cellStyle name="Normal 8 4 4 3 2" xfId="9334"/>
    <cellStyle name="Normal 8 4 4 3 2 2" xfId="36829"/>
    <cellStyle name="Normal 8 4 4 3 2 3" xfId="43565"/>
    <cellStyle name="Normal 8 4 4 3 2 4" xfId="49716"/>
    <cellStyle name="Normal 8 4 4 3 3" xfId="18637"/>
    <cellStyle name="Normal 8 4 4 3 4" xfId="21173"/>
    <cellStyle name="Normal 8 4 4 3 5" xfId="22543"/>
    <cellStyle name="Normal 8 4 4 3 6" xfId="27555"/>
    <cellStyle name="Normal 8 4 4 3 7" xfId="27952"/>
    <cellStyle name="Normal 8 4 4 3 8" xfId="32624"/>
    <cellStyle name="Normal 8 4 4 3 9" xfId="39365"/>
    <cellStyle name="Normal 8 4 4 4" xfId="6131"/>
    <cellStyle name="Normal 8 4 4 4 2" xfId="12358"/>
    <cellStyle name="Normal 8 4 4 4 2 2" xfId="37063"/>
    <cellStyle name="Normal 8 4 4 4 2 3" xfId="43799"/>
    <cellStyle name="Normal 8 4 4 4 2 4" xfId="49718"/>
    <cellStyle name="Normal 8 4 4 4 3" xfId="19860"/>
    <cellStyle name="Normal 8 4 4 4 4" xfId="22041"/>
    <cellStyle name="Normal 8 4 4 4 5" xfId="22777"/>
    <cellStyle name="Normal 8 4 4 4 6" xfId="35653"/>
    <cellStyle name="Normal 8 4 4 4 7" xfId="42389"/>
    <cellStyle name="Normal 8 4 4 4 8" xfId="49717"/>
    <cellStyle name="Normal 8 4 4 5" xfId="8052"/>
    <cellStyle name="Normal 8 4 4 5 2" xfId="36667"/>
    <cellStyle name="Normal 8 4 4 5 3" xfId="43403"/>
    <cellStyle name="Normal 8 4 4 5 4" xfId="49719"/>
    <cellStyle name="Normal 8 4 4 6" xfId="13385"/>
    <cellStyle name="Normal 8 4 4 7" xfId="13547"/>
    <cellStyle name="Normal 8 4 4 8" xfId="16316"/>
    <cellStyle name="Normal 8 4 4 9" xfId="18072"/>
    <cellStyle name="Normal 8 4 5" xfId="1808"/>
    <cellStyle name="Normal 8 4 5 10" xfId="22399"/>
    <cellStyle name="Normal 8 4 5 11" xfId="24088"/>
    <cellStyle name="Normal 8 4 5 12" xfId="25187"/>
    <cellStyle name="Normal 8 4 5 13" xfId="26546"/>
    <cellStyle name="Normal 8 4 5 14" xfId="27808"/>
    <cellStyle name="Normal 8 4 5 15" xfId="28132"/>
    <cellStyle name="Normal 8 4 5 16" xfId="29419"/>
    <cellStyle name="Normal 8 4 5 17" xfId="31360"/>
    <cellStyle name="Normal 8 4 5 18" xfId="38101"/>
    <cellStyle name="Normal 8 4 5 19" xfId="45106"/>
    <cellStyle name="Normal 8 4 5 2" xfId="4020"/>
    <cellStyle name="Normal 8 4 5 2 10" xfId="49721"/>
    <cellStyle name="Normal 8 4 5 2 11" xfId="55311"/>
    <cellStyle name="Normal 8 4 5 2 2" xfId="10259"/>
    <cellStyle name="Normal 8 4 5 2 2 2" xfId="36919"/>
    <cellStyle name="Normal 8 4 5 2 2 3" xfId="43655"/>
    <cellStyle name="Normal 8 4 5 2 2 4" xfId="49722"/>
    <cellStyle name="Normal 8 4 5 2 3" xfId="19022"/>
    <cellStyle name="Normal 8 4 5 2 4" xfId="21453"/>
    <cellStyle name="Normal 8 4 5 2 5" xfId="22633"/>
    <cellStyle name="Normal 8 4 5 2 6" xfId="27573"/>
    <cellStyle name="Normal 8 4 5 2 7" xfId="27970"/>
    <cellStyle name="Normal 8 4 5 2 8" xfId="33549"/>
    <cellStyle name="Normal 8 4 5 2 9" xfId="40290"/>
    <cellStyle name="Normal 8 4 5 20" xfId="49720"/>
    <cellStyle name="Normal 8 4 5 21" xfId="53988"/>
    <cellStyle name="Normal 8 4 5 22" xfId="55149"/>
    <cellStyle name="Normal 8 4 5 23" xfId="56603"/>
    <cellStyle name="Normal 8 4 5 3" xfId="6149"/>
    <cellStyle name="Normal 8 4 5 3 2" xfId="12376"/>
    <cellStyle name="Normal 8 4 5 3 2 2" xfId="37081"/>
    <cellStyle name="Normal 8 4 5 3 2 3" xfId="43817"/>
    <cellStyle name="Normal 8 4 5 3 2 4" xfId="49724"/>
    <cellStyle name="Normal 8 4 5 3 3" xfId="19878"/>
    <cellStyle name="Normal 8 4 5 3 4" xfId="22059"/>
    <cellStyle name="Normal 8 4 5 3 5" xfId="22795"/>
    <cellStyle name="Normal 8 4 5 3 6" xfId="35671"/>
    <cellStyle name="Normal 8 4 5 3 7" xfId="42407"/>
    <cellStyle name="Normal 8 4 5 3 8" xfId="49723"/>
    <cellStyle name="Normal 8 4 5 4" xfId="8070"/>
    <cellStyle name="Normal 8 4 5 4 2" xfId="36685"/>
    <cellStyle name="Normal 8 4 5 4 3" xfId="43421"/>
    <cellStyle name="Normal 8 4 5 4 4" xfId="49725"/>
    <cellStyle name="Normal 8 4 5 5" xfId="13403"/>
    <cellStyle name="Normal 8 4 5 6" xfId="14472"/>
    <cellStyle name="Normal 8 4 5 7" xfId="16334"/>
    <cellStyle name="Normal 8 4 5 8" xfId="18090"/>
    <cellStyle name="Normal 8 4 5 9" xfId="20775"/>
    <cellStyle name="Normal 8 4 6" xfId="1845"/>
    <cellStyle name="Normal 8 4 6 10" xfId="22417"/>
    <cellStyle name="Normal 8 4 6 11" xfId="24125"/>
    <cellStyle name="Normal 8 4 6 12" xfId="25205"/>
    <cellStyle name="Normal 8 4 6 13" xfId="26583"/>
    <cellStyle name="Normal 8 4 6 14" xfId="27826"/>
    <cellStyle name="Normal 8 4 6 15" xfId="28150"/>
    <cellStyle name="Normal 8 4 6 16" xfId="29456"/>
    <cellStyle name="Normal 8 4 6 17" xfId="31397"/>
    <cellStyle name="Normal 8 4 6 18" xfId="38138"/>
    <cellStyle name="Normal 8 4 6 19" xfId="45143"/>
    <cellStyle name="Normal 8 4 6 2" xfId="4057"/>
    <cellStyle name="Normal 8 4 6 2 10" xfId="49727"/>
    <cellStyle name="Normal 8 4 6 2 11" xfId="55329"/>
    <cellStyle name="Normal 8 4 6 2 2" xfId="10296"/>
    <cellStyle name="Normal 8 4 6 2 2 2" xfId="36937"/>
    <cellStyle name="Normal 8 4 6 2 2 3" xfId="43673"/>
    <cellStyle name="Normal 8 4 6 2 2 4" xfId="49728"/>
    <cellStyle name="Normal 8 4 6 2 3" xfId="19052"/>
    <cellStyle name="Normal 8 4 6 2 4" xfId="21476"/>
    <cellStyle name="Normal 8 4 6 2 5" xfId="22651"/>
    <cellStyle name="Normal 8 4 6 2 6" xfId="27591"/>
    <cellStyle name="Normal 8 4 6 2 7" xfId="27988"/>
    <cellStyle name="Normal 8 4 6 2 8" xfId="33586"/>
    <cellStyle name="Normal 8 4 6 2 9" xfId="40327"/>
    <cellStyle name="Normal 8 4 6 20" xfId="49726"/>
    <cellStyle name="Normal 8 4 6 21" xfId="54025"/>
    <cellStyle name="Normal 8 4 6 22" xfId="55167"/>
    <cellStyle name="Normal 8 4 6 23" xfId="56640"/>
    <cellStyle name="Normal 8 4 6 3" xfId="6186"/>
    <cellStyle name="Normal 8 4 6 3 2" xfId="12413"/>
    <cellStyle name="Normal 8 4 6 3 2 2" xfId="37099"/>
    <cellStyle name="Normal 8 4 6 3 2 3" xfId="43835"/>
    <cellStyle name="Normal 8 4 6 3 2 4" xfId="49730"/>
    <cellStyle name="Normal 8 4 6 3 3" xfId="19909"/>
    <cellStyle name="Normal 8 4 6 3 4" xfId="22082"/>
    <cellStyle name="Normal 8 4 6 3 5" xfId="22813"/>
    <cellStyle name="Normal 8 4 6 3 6" xfId="35708"/>
    <cellStyle name="Normal 8 4 6 3 7" xfId="42444"/>
    <cellStyle name="Normal 8 4 6 3 8" xfId="49729"/>
    <cellStyle name="Normal 8 4 6 4" xfId="8107"/>
    <cellStyle name="Normal 8 4 6 4 2" xfId="36703"/>
    <cellStyle name="Normal 8 4 6 4 3" xfId="43439"/>
    <cellStyle name="Normal 8 4 6 4 4" xfId="49731"/>
    <cellStyle name="Normal 8 4 6 5" xfId="13421"/>
    <cellStyle name="Normal 8 4 6 6" xfId="14490"/>
    <cellStyle name="Normal 8 4 6 7" xfId="16371"/>
    <cellStyle name="Normal 8 4 6 8" xfId="18120"/>
    <cellStyle name="Normal 8 4 6 9" xfId="20798"/>
    <cellStyle name="Normal 8 4 7" xfId="2425"/>
    <cellStyle name="Normal 8 4 7 10" xfId="22435"/>
    <cellStyle name="Normal 8 4 7 11" xfId="24703"/>
    <cellStyle name="Normal 8 4 7 12" xfId="25223"/>
    <cellStyle name="Normal 8 4 7 13" xfId="27161"/>
    <cellStyle name="Normal 8 4 7 14" xfId="27844"/>
    <cellStyle name="Normal 8 4 7 15" xfId="28168"/>
    <cellStyle name="Normal 8 4 7 16" xfId="30034"/>
    <cellStyle name="Normal 8 4 7 17" xfId="31975"/>
    <cellStyle name="Normal 8 4 7 18" xfId="38716"/>
    <cellStyle name="Normal 8 4 7 19" xfId="45721"/>
    <cellStyle name="Normal 8 4 7 2" xfId="4635"/>
    <cellStyle name="Normal 8 4 7 2 10" xfId="49733"/>
    <cellStyle name="Normal 8 4 7 2 11" xfId="55347"/>
    <cellStyle name="Normal 8 4 7 2 2" xfId="10874"/>
    <cellStyle name="Normal 8 4 7 2 2 2" xfId="36955"/>
    <cellStyle name="Normal 8 4 7 2 2 3" xfId="43691"/>
    <cellStyle name="Normal 8 4 7 2 2 4" xfId="49734"/>
    <cellStyle name="Normal 8 4 7 2 3" xfId="19251"/>
    <cellStyle name="Normal 8 4 7 2 4" xfId="21620"/>
    <cellStyle name="Normal 8 4 7 2 5" xfId="22669"/>
    <cellStyle name="Normal 8 4 7 2 6" xfId="27609"/>
    <cellStyle name="Normal 8 4 7 2 7" xfId="28006"/>
    <cellStyle name="Normal 8 4 7 2 8" xfId="34164"/>
    <cellStyle name="Normal 8 4 7 2 9" xfId="40905"/>
    <cellStyle name="Normal 8 4 7 20" xfId="49732"/>
    <cellStyle name="Normal 8 4 7 21" xfId="54603"/>
    <cellStyle name="Normal 8 4 7 22" xfId="55185"/>
    <cellStyle name="Normal 8 4 7 23" xfId="57218"/>
    <cellStyle name="Normal 8 4 7 3" xfId="6764"/>
    <cellStyle name="Normal 8 4 7 3 2" xfId="12991"/>
    <cellStyle name="Normal 8 4 7 3 2 2" xfId="37117"/>
    <cellStyle name="Normal 8 4 7 3 2 3" xfId="43853"/>
    <cellStyle name="Normal 8 4 7 3 2 4" xfId="49736"/>
    <cellStyle name="Normal 8 4 7 3 3" xfId="20112"/>
    <cellStyle name="Normal 8 4 7 3 4" xfId="22226"/>
    <cellStyle name="Normal 8 4 7 3 5" xfId="22831"/>
    <cellStyle name="Normal 8 4 7 3 6" xfId="36286"/>
    <cellStyle name="Normal 8 4 7 3 7" xfId="43022"/>
    <cellStyle name="Normal 8 4 7 3 8" xfId="49735"/>
    <cellStyle name="Normal 8 4 7 4" xfId="8685"/>
    <cellStyle name="Normal 8 4 7 4 2" xfId="36721"/>
    <cellStyle name="Normal 8 4 7 4 3" xfId="43457"/>
    <cellStyle name="Normal 8 4 7 4 4" xfId="49737"/>
    <cellStyle name="Normal 8 4 7 5" xfId="13439"/>
    <cellStyle name="Normal 8 4 7 6" xfId="14797"/>
    <cellStyle name="Normal 8 4 7 7" xfId="16949"/>
    <cellStyle name="Normal 8 4 7 8" xfId="18325"/>
    <cellStyle name="Normal 8 4 7 9" xfId="20942"/>
    <cellStyle name="Normal 8 4 8" xfId="2444"/>
    <cellStyle name="Normal 8 4 8 10" xfId="22453"/>
    <cellStyle name="Normal 8 4 8 11" xfId="24722"/>
    <cellStyle name="Normal 8 4 8 12" xfId="25241"/>
    <cellStyle name="Normal 8 4 8 13" xfId="27180"/>
    <cellStyle name="Normal 8 4 8 14" xfId="27862"/>
    <cellStyle name="Normal 8 4 8 15" xfId="28186"/>
    <cellStyle name="Normal 8 4 8 16" xfId="30053"/>
    <cellStyle name="Normal 8 4 8 17" xfId="31994"/>
    <cellStyle name="Normal 8 4 8 18" xfId="38735"/>
    <cellStyle name="Normal 8 4 8 19" xfId="45740"/>
    <cellStyle name="Normal 8 4 8 2" xfId="4654"/>
    <cellStyle name="Normal 8 4 8 2 10" xfId="49739"/>
    <cellStyle name="Normal 8 4 8 2 11" xfId="55365"/>
    <cellStyle name="Normal 8 4 8 2 2" xfId="10893"/>
    <cellStyle name="Normal 8 4 8 2 2 2" xfId="36973"/>
    <cellStyle name="Normal 8 4 8 2 2 3" xfId="43709"/>
    <cellStyle name="Normal 8 4 8 2 2 4" xfId="49740"/>
    <cellStyle name="Normal 8 4 8 2 3" xfId="19269"/>
    <cellStyle name="Normal 8 4 8 2 4" xfId="21639"/>
    <cellStyle name="Normal 8 4 8 2 5" xfId="22687"/>
    <cellStyle name="Normal 8 4 8 2 6" xfId="27627"/>
    <cellStyle name="Normal 8 4 8 2 7" xfId="28024"/>
    <cellStyle name="Normal 8 4 8 2 8" xfId="34183"/>
    <cellStyle name="Normal 8 4 8 2 9" xfId="40924"/>
    <cellStyle name="Normal 8 4 8 20" xfId="49738"/>
    <cellStyle name="Normal 8 4 8 21" xfId="54622"/>
    <cellStyle name="Normal 8 4 8 22" xfId="55203"/>
    <cellStyle name="Normal 8 4 8 23" xfId="57237"/>
    <cellStyle name="Normal 8 4 8 3" xfId="6783"/>
    <cellStyle name="Normal 8 4 8 3 2" xfId="13010"/>
    <cellStyle name="Normal 8 4 8 3 2 2" xfId="37135"/>
    <cellStyle name="Normal 8 4 8 3 2 3" xfId="43871"/>
    <cellStyle name="Normal 8 4 8 3 2 4" xfId="49742"/>
    <cellStyle name="Normal 8 4 8 3 3" xfId="20130"/>
    <cellStyle name="Normal 8 4 8 3 4" xfId="22245"/>
    <cellStyle name="Normal 8 4 8 3 5" xfId="22849"/>
    <cellStyle name="Normal 8 4 8 3 6" xfId="36305"/>
    <cellStyle name="Normal 8 4 8 3 7" xfId="43041"/>
    <cellStyle name="Normal 8 4 8 3 8" xfId="49741"/>
    <cellStyle name="Normal 8 4 8 4" xfId="8704"/>
    <cellStyle name="Normal 8 4 8 4 2" xfId="36739"/>
    <cellStyle name="Normal 8 4 8 4 3" xfId="43475"/>
    <cellStyle name="Normal 8 4 8 4 4" xfId="49743"/>
    <cellStyle name="Normal 8 4 8 5" xfId="13457"/>
    <cellStyle name="Normal 8 4 8 6" xfId="14816"/>
    <cellStyle name="Normal 8 4 8 7" xfId="16968"/>
    <cellStyle name="Normal 8 4 8 8" xfId="18343"/>
    <cellStyle name="Normal 8 4 8 9" xfId="20961"/>
    <cellStyle name="Normal 8 4 9" xfId="2462"/>
    <cellStyle name="Normal 8 4 9 10" xfId="22471"/>
    <cellStyle name="Normal 8 4 9 11" xfId="24740"/>
    <cellStyle name="Normal 8 4 9 12" xfId="25259"/>
    <cellStyle name="Normal 8 4 9 13" xfId="27198"/>
    <cellStyle name="Normal 8 4 9 14" xfId="27880"/>
    <cellStyle name="Normal 8 4 9 15" xfId="28204"/>
    <cellStyle name="Normal 8 4 9 16" xfId="30071"/>
    <cellStyle name="Normal 8 4 9 17" xfId="32012"/>
    <cellStyle name="Normal 8 4 9 18" xfId="38753"/>
    <cellStyle name="Normal 8 4 9 19" xfId="45758"/>
    <cellStyle name="Normal 8 4 9 2" xfId="4672"/>
    <cellStyle name="Normal 8 4 9 2 10" xfId="49745"/>
    <cellStyle name="Normal 8 4 9 2 11" xfId="55383"/>
    <cellStyle name="Normal 8 4 9 2 2" xfId="10911"/>
    <cellStyle name="Normal 8 4 9 2 2 2" xfId="36991"/>
    <cellStyle name="Normal 8 4 9 2 2 3" xfId="43727"/>
    <cellStyle name="Normal 8 4 9 2 2 4" xfId="49746"/>
    <cellStyle name="Normal 8 4 9 2 3" xfId="19287"/>
    <cellStyle name="Normal 8 4 9 2 4" xfId="21657"/>
    <cellStyle name="Normal 8 4 9 2 5" xfId="22705"/>
    <cellStyle name="Normal 8 4 9 2 6" xfId="27645"/>
    <cellStyle name="Normal 8 4 9 2 7" xfId="28042"/>
    <cellStyle name="Normal 8 4 9 2 8" xfId="34201"/>
    <cellStyle name="Normal 8 4 9 2 9" xfId="40942"/>
    <cellStyle name="Normal 8 4 9 20" xfId="49744"/>
    <cellStyle name="Normal 8 4 9 21" xfId="54640"/>
    <cellStyle name="Normal 8 4 9 22" xfId="55221"/>
    <cellStyle name="Normal 8 4 9 23" xfId="57255"/>
    <cellStyle name="Normal 8 4 9 3" xfId="6801"/>
    <cellStyle name="Normal 8 4 9 3 2" xfId="13028"/>
    <cellStyle name="Normal 8 4 9 3 2 2" xfId="37153"/>
    <cellStyle name="Normal 8 4 9 3 2 3" xfId="43889"/>
    <cellStyle name="Normal 8 4 9 3 2 4" xfId="49748"/>
    <cellStyle name="Normal 8 4 9 3 3" xfId="20148"/>
    <cellStyle name="Normal 8 4 9 3 4" xfId="22263"/>
    <cellStyle name="Normal 8 4 9 3 5" xfId="22867"/>
    <cellStyle name="Normal 8 4 9 3 6" xfId="36323"/>
    <cellStyle name="Normal 8 4 9 3 7" xfId="43059"/>
    <cellStyle name="Normal 8 4 9 3 8" xfId="49747"/>
    <cellStyle name="Normal 8 4 9 4" xfId="8722"/>
    <cellStyle name="Normal 8 4 9 4 2" xfId="36757"/>
    <cellStyle name="Normal 8 4 9 4 3" xfId="43493"/>
    <cellStyle name="Normal 8 4 9 4 4" xfId="49749"/>
    <cellStyle name="Normal 8 4 9 5" xfId="13475"/>
    <cellStyle name="Normal 8 4 9 6" xfId="14834"/>
    <cellStyle name="Normal 8 4 9 7" xfId="16986"/>
    <cellStyle name="Normal 8 4 9 8" xfId="18361"/>
    <cellStyle name="Normal 8 4 9 9" xfId="20979"/>
    <cellStyle name="Normal 8 5" xfId="1065"/>
    <cellStyle name="Normal 8 5 10" xfId="5529"/>
    <cellStyle name="Normal 8 5 10 2" xfId="11756"/>
    <cellStyle name="Normal 8 5 10 2 2" xfId="37022"/>
    <cellStyle name="Normal 8 5 10 2 3" xfId="43758"/>
    <cellStyle name="Normal 8 5 10 2 4" xfId="49752"/>
    <cellStyle name="Normal 8 5 10 3" xfId="19624"/>
    <cellStyle name="Normal 8 5 10 4" xfId="21873"/>
    <cellStyle name="Normal 8 5 10 5" xfId="22736"/>
    <cellStyle name="Normal 8 5 10 6" xfId="35051"/>
    <cellStyle name="Normal 8 5 10 7" xfId="41787"/>
    <cellStyle name="Normal 8 5 10 8" xfId="49751"/>
    <cellStyle name="Normal 8 5 11" xfId="7450"/>
    <cellStyle name="Normal 8 5 11 2" xfId="36626"/>
    <cellStyle name="Normal 8 5 11 3" xfId="43362"/>
    <cellStyle name="Normal 8 5 11 4" xfId="49753"/>
    <cellStyle name="Normal 8 5 12" xfId="13344"/>
    <cellStyle name="Normal 8 5 13" xfId="13488"/>
    <cellStyle name="Normal 8 5 14" xfId="15714"/>
    <cellStyle name="Normal 8 5 15" xfId="17792"/>
    <cellStyle name="Normal 8 5 16" xfId="20650"/>
    <cellStyle name="Normal 8 5 17" xfId="22340"/>
    <cellStyle name="Normal 8 5 18" xfId="23176"/>
    <cellStyle name="Normal 8 5 19" xfId="25110"/>
    <cellStyle name="Normal 8 5 2" xfId="1463"/>
    <cellStyle name="Normal 8 5 2 2" xfId="3694"/>
    <cellStyle name="Normal 8 5 2 3" xfId="3036"/>
    <cellStyle name="Normal 8 5 2 3 2" xfId="9293"/>
    <cellStyle name="Normal 8 5 2 3 2 2" xfId="36788"/>
    <cellStyle name="Normal 8 5 2 3 2 3" xfId="43524"/>
    <cellStyle name="Normal 8 5 2 3 2 4" xfId="49755"/>
    <cellStyle name="Normal 8 5 2 3 3" xfId="18596"/>
    <cellStyle name="Normal 8 5 2 3 4" xfId="21132"/>
    <cellStyle name="Normal 8 5 2 3 5" xfId="22502"/>
    <cellStyle name="Normal 8 5 2 3 6" xfId="32583"/>
    <cellStyle name="Normal 8 5 2 3 7" xfId="39324"/>
    <cellStyle name="Normal 8 5 2 3 8" xfId="49754"/>
    <cellStyle name="Normal 8 5 2 4" xfId="13506"/>
    <cellStyle name="Normal 8 5 2 5" xfId="25034"/>
    <cellStyle name="Normal 8 5 2 6" xfId="25580"/>
    <cellStyle name="Normal 8 5 2 7" xfId="27677"/>
    <cellStyle name="Normal 8 5 2 8" xfId="54988"/>
    <cellStyle name="Normal 8 5 20" xfId="25562"/>
    <cellStyle name="Normal 8 5 21" xfId="27659"/>
    <cellStyle name="Normal 8 5 22" xfId="28073"/>
    <cellStyle name="Normal 8 5 23" xfId="28799"/>
    <cellStyle name="Normal 8 5 24" xfId="30711"/>
    <cellStyle name="Normal 8 5 25" xfId="37481"/>
    <cellStyle name="Normal 8 5 26" xfId="44486"/>
    <cellStyle name="Normal 8 5 27" xfId="49750"/>
    <cellStyle name="Normal 8 5 28" xfId="53368"/>
    <cellStyle name="Normal 8 5 29" xfId="54970"/>
    <cellStyle name="Normal 8 5 3" xfId="1783"/>
    <cellStyle name="Normal 8 5 3 10" xfId="20752"/>
    <cellStyle name="Normal 8 5 3 11" xfId="22376"/>
    <cellStyle name="Normal 8 5 3 12" xfId="24065"/>
    <cellStyle name="Normal 8 5 3 13" xfId="25164"/>
    <cellStyle name="Normal 8 5 3 14" xfId="25598"/>
    <cellStyle name="Normal 8 5 3 15" xfId="27695"/>
    <cellStyle name="Normal 8 5 3 16" xfId="28109"/>
    <cellStyle name="Normal 8 5 3 17" xfId="29396"/>
    <cellStyle name="Normal 8 5 3 18" xfId="31337"/>
    <cellStyle name="Normal 8 5 3 19" xfId="38078"/>
    <cellStyle name="Normal 8 5 3 2" xfId="3997"/>
    <cellStyle name="Normal 8 5 3 2 10" xfId="33526"/>
    <cellStyle name="Normal 8 5 3 2 11" xfId="40267"/>
    <cellStyle name="Normal 8 5 3 2 12" xfId="49757"/>
    <cellStyle name="Normal 8 5 3 2 13" xfId="55126"/>
    <cellStyle name="Normal 8 5 3 2 2" xfId="10236"/>
    <cellStyle name="Normal 8 5 3 2 2 2" xfId="36896"/>
    <cellStyle name="Normal 8 5 3 2 2 3" xfId="43632"/>
    <cellStyle name="Normal 8 5 3 2 2 4" xfId="49758"/>
    <cellStyle name="Normal 8 5 3 2 3" xfId="14449"/>
    <cellStyle name="Normal 8 5 3 2 4" xfId="18999"/>
    <cellStyle name="Normal 8 5 3 2 5" xfId="21430"/>
    <cellStyle name="Normal 8 5 3 2 6" xfId="22610"/>
    <cellStyle name="Normal 8 5 3 2 7" xfId="25086"/>
    <cellStyle name="Normal 8 5 3 2 8" xfId="26523"/>
    <cellStyle name="Normal 8 5 3 2 9" xfId="27785"/>
    <cellStyle name="Normal 8 5 3 20" xfId="45083"/>
    <cellStyle name="Normal 8 5 3 21" xfId="49756"/>
    <cellStyle name="Normal 8 5 3 22" xfId="53965"/>
    <cellStyle name="Normal 8 5 3 23" xfId="55006"/>
    <cellStyle name="Normal 8 5 3 24" xfId="56580"/>
    <cellStyle name="Normal 8 5 3 3" xfId="3054"/>
    <cellStyle name="Normal 8 5 3 3 10" xfId="49759"/>
    <cellStyle name="Normal 8 5 3 3 11" xfId="55288"/>
    <cellStyle name="Normal 8 5 3 3 2" xfId="9311"/>
    <cellStyle name="Normal 8 5 3 3 2 2" xfId="36806"/>
    <cellStyle name="Normal 8 5 3 3 2 3" xfId="43542"/>
    <cellStyle name="Normal 8 5 3 3 2 4" xfId="49760"/>
    <cellStyle name="Normal 8 5 3 3 3" xfId="18614"/>
    <cellStyle name="Normal 8 5 3 3 4" xfId="21150"/>
    <cellStyle name="Normal 8 5 3 3 5" xfId="22520"/>
    <cellStyle name="Normal 8 5 3 3 6" xfId="27550"/>
    <cellStyle name="Normal 8 5 3 3 7" xfId="27947"/>
    <cellStyle name="Normal 8 5 3 3 8" xfId="32601"/>
    <cellStyle name="Normal 8 5 3 3 9" xfId="39342"/>
    <cellStyle name="Normal 8 5 3 4" xfId="6126"/>
    <cellStyle name="Normal 8 5 3 4 2" xfId="12353"/>
    <cellStyle name="Normal 8 5 3 4 2 2" xfId="37058"/>
    <cellStyle name="Normal 8 5 3 4 2 3" xfId="43794"/>
    <cellStyle name="Normal 8 5 3 4 2 4" xfId="49762"/>
    <cellStyle name="Normal 8 5 3 4 3" xfId="19855"/>
    <cellStyle name="Normal 8 5 3 4 4" xfId="22036"/>
    <cellStyle name="Normal 8 5 3 4 5" xfId="22772"/>
    <cellStyle name="Normal 8 5 3 4 6" xfId="35648"/>
    <cellStyle name="Normal 8 5 3 4 7" xfId="42384"/>
    <cellStyle name="Normal 8 5 3 4 8" xfId="49761"/>
    <cellStyle name="Normal 8 5 3 5" xfId="8047"/>
    <cellStyle name="Normal 8 5 3 5 2" xfId="36662"/>
    <cellStyle name="Normal 8 5 3 5 3" xfId="43398"/>
    <cellStyle name="Normal 8 5 3 5 4" xfId="49763"/>
    <cellStyle name="Normal 8 5 3 6" xfId="13380"/>
    <cellStyle name="Normal 8 5 3 7" xfId="13524"/>
    <cellStyle name="Normal 8 5 3 8" xfId="16311"/>
    <cellStyle name="Normal 8 5 3 9" xfId="18067"/>
    <cellStyle name="Normal 8 5 30" xfId="55983"/>
    <cellStyle name="Normal 8 5 4" xfId="1803"/>
    <cellStyle name="Normal 8 5 4 10" xfId="20770"/>
    <cellStyle name="Normal 8 5 4 11" xfId="22394"/>
    <cellStyle name="Normal 8 5 4 12" xfId="24083"/>
    <cellStyle name="Normal 8 5 4 13" xfId="25182"/>
    <cellStyle name="Normal 8 5 4 14" xfId="25616"/>
    <cellStyle name="Normal 8 5 4 15" xfId="27713"/>
    <cellStyle name="Normal 8 5 4 16" xfId="28127"/>
    <cellStyle name="Normal 8 5 4 17" xfId="29414"/>
    <cellStyle name="Normal 8 5 4 18" xfId="31355"/>
    <cellStyle name="Normal 8 5 4 19" xfId="38096"/>
    <cellStyle name="Normal 8 5 4 2" xfId="4015"/>
    <cellStyle name="Normal 8 5 4 2 10" xfId="33544"/>
    <cellStyle name="Normal 8 5 4 2 11" xfId="40285"/>
    <cellStyle name="Normal 8 5 4 2 12" xfId="49765"/>
    <cellStyle name="Normal 8 5 4 2 13" xfId="55144"/>
    <cellStyle name="Normal 8 5 4 2 2" xfId="10254"/>
    <cellStyle name="Normal 8 5 4 2 2 2" xfId="36914"/>
    <cellStyle name="Normal 8 5 4 2 2 3" xfId="43650"/>
    <cellStyle name="Normal 8 5 4 2 2 4" xfId="49766"/>
    <cellStyle name="Normal 8 5 4 2 3" xfId="14467"/>
    <cellStyle name="Normal 8 5 4 2 4" xfId="19017"/>
    <cellStyle name="Normal 8 5 4 2 5" xfId="21448"/>
    <cellStyle name="Normal 8 5 4 2 6" xfId="22628"/>
    <cellStyle name="Normal 8 5 4 2 7" xfId="25100"/>
    <cellStyle name="Normal 8 5 4 2 8" xfId="26541"/>
    <cellStyle name="Normal 8 5 4 2 9" xfId="27803"/>
    <cellStyle name="Normal 8 5 4 20" xfId="45101"/>
    <cellStyle name="Normal 8 5 4 21" xfId="49764"/>
    <cellStyle name="Normal 8 5 4 22" xfId="53983"/>
    <cellStyle name="Normal 8 5 4 23" xfId="55024"/>
    <cellStyle name="Normal 8 5 4 24" xfId="56598"/>
    <cellStyle name="Normal 8 5 4 3" xfId="3072"/>
    <cellStyle name="Normal 8 5 4 3 10" xfId="49767"/>
    <cellStyle name="Normal 8 5 4 3 11" xfId="55306"/>
    <cellStyle name="Normal 8 5 4 3 2" xfId="9329"/>
    <cellStyle name="Normal 8 5 4 3 2 2" xfId="36824"/>
    <cellStyle name="Normal 8 5 4 3 2 3" xfId="43560"/>
    <cellStyle name="Normal 8 5 4 3 2 4" xfId="49768"/>
    <cellStyle name="Normal 8 5 4 3 3" xfId="18632"/>
    <cellStyle name="Normal 8 5 4 3 4" xfId="21168"/>
    <cellStyle name="Normal 8 5 4 3 5" xfId="22538"/>
    <cellStyle name="Normal 8 5 4 3 6" xfId="27568"/>
    <cellStyle name="Normal 8 5 4 3 7" xfId="27965"/>
    <cellStyle name="Normal 8 5 4 3 8" xfId="32619"/>
    <cellStyle name="Normal 8 5 4 3 9" xfId="39360"/>
    <cellStyle name="Normal 8 5 4 4" xfId="6144"/>
    <cellStyle name="Normal 8 5 4 4 2" xfId="12371"/>
    <cellStyle name="Normal 8 5 4 4 2 2" xfId="37076"/>
    <cellStyle name="Normal 8 5 4 4 2 3" xfId="43812"/>
    <cellStyle name="Normal 8 5 4 4 2 4" xfId="49770"/>
    <cellStyle name="Normal 8 5 4 4 3" xfId="19873"/>
    <cellStyle name="Normal 8 5 4 4 4" xfId="22054"/>
    <cellStyle name="Normal 8 5 4 4 5" xfId="22790"/>
    <cellStyle name="Normal 8 5 4 4 6" xfId="35666"/>
    <cellStyle name="Normal 8 5 4 4 7" xfId="42402"/>
    <cellStyle name="Normal 8 5 4 4 8" xfId="49769"/>
    <cellStyle name="Normal 8 5 4 5" xfId="8065"/>
    <cellStyle name="Normal 8 5 4 5 2" xfId="36680"/>
    <cellStyle name="Normal 8 5 4 5 3" xfId="43416"/>
    <cellStyle name="Normal 8 5 4 5 4" xfId="49771"/>
    <cellStyle name="Normal 8 5 4 6" xfId="13398"/>
    <cellStyle name="Normal 8 5 4 7" xfId="13542"/>
    <cellStyle name="Normal 8 5 4 8" xfId="16329"/>
    <cellStyle name="Normal 8 5 4 9" xfId="18085"/>
    <cellStyle name="Normal 8 5 5" xfId="2420"/>
    <cellStyle name="Normal 8 5 5 10" xfId="22430"/>
    <cellStyle name="Normal 8 5 5 11" xfId="24698"/>
    <cellStyle name="Normal 8 5 5 12" xfId="25218"/>
    <cellStyle name="Normal 8 5 5 13" xfId="27156"/>
    <cellStyle name="Normal 8 5 5 14" xfId="27839"/>
    <cellStyle name="Normal 8 5 5 15" xfId="28163"/>
    <cellStyle name="Normal 8 5 5 16" xfId="30029"/>
    <cellStyle name="Normal 8 5 5 17" xfId="31970"/>
    <cellStyle name="Normal 8 5 5 18" xfId="38711"/>
    <cellStyle name="Normal 8 5 5 19" xfId="45716"/>
    <cellStyle name="Normal 8 5 5 2" xfId="4630"/>
    <cellStyle name="Normal 8 5 5 2 10" xfId="49773"/>
    <cellStyle name="Normal 8 5 5 2 11" xfId="55342"/>
    <cellStyle name="Normal 8 5 5 2 2" xfId="10869"/>
    <cellStyle name="Normal 8 5 5 2 2 2" xfId="36950"/>
    <cellStyle name="Normal 8 5 5 2 2 3" xfId="43686"/>
    <cellStyle name="Normal 8 5 5 2 2 4" xfId="49774"/>
    <cellStyle name="Normal 8 5 5 2 3" xfId="19246"/>
    <cellStyle name="Normal 8 5 5 2 4" xfId="21615"/>
    <cellStyle name="Normal 8 5 5 2 5" xfId="22664"/>
    <cellStyle name="Normal 8 5 5 2 6" xfId="27604"/>
    <cellStyle name="Normal 8 5 5 2 7" xfId="28001"/>
    <cellStyle name="Normal 8 5 5 2 8" xfId="34159"/>
    <cellStyle name="Normal 8 5 5 2 9" xfId="40900"/>
    <cellStyle name="Normal 8 5 5 20" xfId="49772"/>
    <cellStyle name="Normal 8 5 5 21" xfId="54598"/>
    <cellStyle name="Normal 8 5 5 22" xfId="55180"/>
    <cellStyle name="Normal 8 5 5 23" xfId="57213"/>
    <cellStyle name="Normal 8 5 5 3" xfId="6759"/>
    <cellStyle name="Normal 8 5 5 3 2" xfId="12986"/>
    <cellStyle name="Normal 8 5 5 3 2 2" xfId="37112"/>
    <cellStyle name="Normal 8 5 5 3 2 3" xfId="43848"/>
    <cellStyle name="Normal 8 5 5 3 2 4" xfId="49776"/>
    <cellStyle name="Normal 8 5 5 3 3" xfId="20107"/>
    <cellStyle name="Normal 8 5 5 3 4" xfId="22221"/>
    <cellStyle name="Normal 8 5 5 3 5" xfId="22826"/>
    <cellStyle name="Normal 8 5 5 3 6" xfId="36281"/>
    <cellStyle name="Normal 8 5 5 3 7" xfId="43017"/>
    <cellStyle name="Normal 8 5 5 3 8" xfId="49775"/>
    <cellStyle name="Normal 8 5 5 4" xfId="8680"/>
    <cellStyle name="Normal 8 5 5 4 2" xfId="36716"/>
    <cellStyle name="Normal 8 5 5 4 3" xfId="43452"/>
    <cellStyle name="Normal 8 5 5 4 4" xfId="49777"/>
    <cellStyle name="Normal 8 5 5 5" xfId="13434"/>
    <cellStyle name="Normal 8 5 5 6" xfId="14792"/>
    <cellStyle name="Normal 8 5 5 7" xfId="16944"/>
    <cellStyle name="Normal 8 5 5 8" xfId="18320"/>
    <cellStyle name="Normal 8 5 5 9" xfId="20937"/>
    <cellStyle name="Normal 8 5 6" xfId="2457"/>
    <cellStyle name="Normal 8 5 6 10" xfId="22466"/>
    <cellStyle name="Normal 8 5 6 11" xfId="24735"/>
    <cellStyle name="Normal 8 5 6 12" xfId="25254"/>
    <cellStyle name="Normal 8 5 6 13" xfId="27193"/>
    <cellStyle name="Normal 8 5 6 14" xfId="27875"/>
    <cellStyle name="Normal 8 5 6 15" xfId="28199"/>
    <cellStyle name="Normal 8 5 6 16" xfId="30066"/>
    <cellStyle name="Normal 8 5 6 17" xfId="32007"/>
    <cellStyle name="Normal 8 5 6 18" xfId="38748"/>
    <cellStyle name="Normal 8 5 6 19" xfId="45753"/>
    <cellStyle name="Normal 8 5 6 2" xfId="4667"/>
    <cellStyle name="Normal 8 5 6 2 10" xfId="49779"/>
    <cellStyle name="Normal 8 5 6 2 11" xfId="55378"/>
    <cellStyle name="Normal 8 5 6 2 2" xfId="10906"/>
    <cellStyle name="Normal 8 5 6 2 2 2" xfId="36986"/>
    <cellStyle name="Normal 8 5 6 2 2 3" xfId="43722"/>
    <cellStyle name="Normal 8 5 6 2 2 4" xfId="49780"/>
    <cellStyle name="Normal 8 5 6 2 3" xfId="19282"/>
    <cellStyle name="Normal 8 5 6 2 4" xfId="21652"/>
    <cellStyle name="Normal 8 5 6 2 5" xfId="22700"/>
    <cellStyle name="Normal 8 5 6 2 6" xfId="27640"/>
    <cellStyle name="Normal 8 5 6 2 7" xfId="28037"/>
    <cellStyle name="Normal 8 5 6 2 8" xfId="34196"/>
    <cellStyle name="Normal 8 5 6 2 9" xfId="40937"/>
    <cellStyle name="Normal 8 5 6 20" xfId="49778"/>
    <cellStyle name="Normal 8 5 6 21" xfId="54635"/>
    <cellStyle name="Normal 8 5 6 22" xfId="55216"/>
    <cellStyle name="Normal 8 5 6 23" xfId="57250"/>
    <cellStyle name="Normal 8 5 6 3" xfId="6796"/>
    <cellStyle name="Normal 8 5 6 3 2" xfId="13023"/>
    <cellStyle name="Normal 8 5 6 3 2 2" xfId="37148"/>
    <cellStyle name="Normal 8 5 6 3 2 3" xfId="43884"/>
    <cellStyle name="Normal 8 5 6 3 2 4" xfId="49782"/>
    <cellStyle name="Normal 8 5 6 3 3" xfId="20143"/>
    <cellStyle name="Normal 8 5 6 3 4" xfId="22258"/>
    <cellStyle name="Normal 8 5 6 3 5" xfId="22862"/>
    <cellStyle name="Normal 8 5 6 3 6" xfId="36318"/>
    <cellStyle name="Normal 8 5 6 3 7" xfId="43054"/>
    <cellStyle name="Normal 8 5 6 3 8" xfId="49781"/>
    <cellStyle name="Normal 8 5 6 4" xfId="8717"/>
    <cellStyle name="Normal 8 5 6 4 2" xfId="36752"/>
    <cellStyle name="Normal 8 5 6 4 3" xfId="43488"/>
    <cellStyle name="Normal 8 5 6 4 4" xfId="49783"/>
    <cellStyle name="Normal 8 5 6 5" xfId="13470"/>
    <cellStyle name="Normal 8 5 6 6" xfId="14829"/>
    <cellStyle name="Normal 8 5 6 7" xfId="16981"/>
    <cellStyle name="Normal 8 5 6 8" xfId="18356"/>
    <cellStyle name="Normal 8 5 6 9" xfId="20974"/>
    <cellStyle name="Normal 8 5 7" xfId="3382"/>
    <cellStyle name="Normal 8 5 7 10" xfId="27749"/>
    <cellStyle name="Normal 8 5 7 11" xfId="32929"/>
    <cellStyle name="Normal 8 5 7 12" xfId="39670"/>
    <cellStyle name="Normal 8 5 7 13" xfId="49784"/>
    <cellStyle name="Normal 8 5 7 14" xfId="55061"/>
    <cellStyle name="Normal 8 5 7 2" xfId="9639"/>
    <cellStyle name="Normal 8 5 7 2 2" xfId="27514"/>
    <cellStyle name="Normal 8 5 7 2 3" xfId="27911"/>
    <cellStyle name="Normal 8 5 7 2 4" xfId="36860"/>
    <cellStyle name="Normal 8 5 7 2 5" xfId="43596"/>
    <cellStyle name="Normal 8 5 7 2 6" xfId="49785"/>
    <cellStyle name="Normal 8 5 7 2 7" xfId="55252"/>
    <cellStyle name="Normal 8 5 7 3" xfId="13852"/>
    <cellStyle name="Normal 8 5 7 4" xfId="18767"/>
    <cellStyle name="Normal 8 5 7 5" xfId="21267"/>
    <cellStyle name="Normal 8 5 7 6" xfId="22574"/>
    <cellStyle name="Normal 8 5 7 7" xfId="23468"/>
    <cellStyle name="Normal 8 5 7 8" xfId="25128"/>
    <cellStyle name="Normal 8 5 7 9" xfId="25926"/>
    <cellStyle name="Normal 8 5 8" xfId="3090"/>
    <cellStyle name="Normal 8 5 8 10" xfId="32637"/>
    <cellStyle name="Normal 8 5 8 11" xfId="39378"/>
    <cellStyle name="Normal 8 5 8 12" xfId="49786"/>
    <cellStyle name="Normal 8 5 8 13" xfId="55042"/>
    <cellStyle name="Normal 8 5 8 2" xfId="9347"/>
    <cellStyle name="Normal 8 5 8 2 2" xfId="36842"/>
    <cellStyle name="Normal 8 5 8 2 3" xfId="43578"/>
    <cellStyle name="Normal 8 5 8 2 4" xfId="49787"/>
    <cellStyle name="Normal 8 5 8 3" xfId="13560"/>
    <cellStyle name="Normal 8 5 8 4" xfId="18650"/>
    <cellStyle name="Normal 8 5 8 5" xfId="21186"/>
    <cellStyle name="Normal 8 5 8 6" xfId="22556"/>
    <cellStyle name="Normal 8 5 8 7" xfId="25056"/>
    <cellStyle name="Normal 8 5 8 8" xfId="25634"/>
    <cellStyle name="Normal 8 5 8 9" xfId="27731"/>
    <cellStyle name="Normal 8 5 9" xfId="3018"/>
    <cellStyle name="Normal 8 5 9 10" xfId="49788"/>
    <cellStyle name="Normal 8 5 9 11" xfId="55234"/>
    <cellStyle name="Normal 8 5 9 2" xfId="9275"/>
    <cellStyle name="Normal 8 5 9 2 2" xfId="36770"/>
    <cellStyle name="Normal 8 5 9 2 3" xfId="43506"/>
    <cellStyle name="Normal 8 5 9 2 4" xfId="49789"/>
    <cellStyle name="Normal 8 5 9 3" xfId="18578"/>
    <cellStyle name="Normal 8 5 9 4" xfId="21114"/>
    <cellStyle name="Normal 8 5 9 5" xfId="22484"/>
    <cellStyle name="Normal 8 5 9 6" xfId="27496"/>
    <cellStyle name="Normal 8 5 9 7" xfId="27893"/>
    <cellStyle name="Normal 8 5 9 8" xfId="32565"/>
    <cellStyle name="Normal 8 5 9 9" xfId="39306"/>
    <cellStyle name="Normal 8 6" xfId="1427"/>
    <cellStyle name="Normal 8 6 10" xfId="22358"/>
    <cellStyle name="Normal 8 6 11" xfId="23757"/>
    <cellStyle name="Normal 8 6 12" xfId="25146"/>
    <cellStyle name="Normal 8 6 13" xfId="26215"/>
    <cellStyle name="Normal 8 6 14" xfId="27767"/>
    <cellStyle name="Normal 8 6 15" xfId="28091"/>
    <cellStyle name="Normal 8 6 16" xfId="29088"/>
    <cellStyle name="Normal 8 6 17" xfId="31003"/>
    <cellStyle name="Normal 8 6 18" xfId="37770"/>
    <cellStyle name="Normal 8 6 19" xfId="44775"/>
    <cellStyle name="Normal 8 6 2" xfId="3671"/>
    <cellStyle name="Normal 8 6 2 10" xfId="49791"/>
    <cellStyle name="Normal 8 6 2 11" xfId="55270"/>
    <cellStyle name="Normal 8 6 2 2" xfId="9928"/>
    <cellStyle name="Normal 8 6 2 2 2" xfId="36878"/>
    <cellStyle name="Normal 8 6 2 2 3" xfId="43614"/>
    <cellStyle name="Normal 8 6 2 2 4" xfId="49792"/>
    <cellStyle name="Normal 8 6 2 3" xfId="18878"/>
    <cellStyle name="Normal 8 6 2 4" xfId="21346"/>
    <cellStyle name="Normal 8 6 2 5" xfId="22592"/>
    <cellStyle name="Normal 8 6 2 6" xfId="27532"/>
    <cellStyle name="Normal 8 6 2 7" xfId="27929"/>
    <cellStyle name="Normal 8 6 2 8" xfId="33218"/>
    <cellStyle name="Normal 8 6 2 9" xfId="39959"/>
    <cellStyle name="Normal 8 6 20" xfId="49790"/>
    <cellStyle name="Normal 8 6 21" xfId="53657"/>
    <cellStyle name="Normal 8 6 22" xfId="55082"/>
    <cellStyle name="Normal 8 6 23" xfId="56272"/>
    <cellStyle name="Normal 8 6 3" xfId="5818"/>
    <cellStyle name="Normal 8 6 3 2" xfId="12045"/>
    <cellStyle name="Normal 8 6 3 2 2" xfId="37040"/>
    <cellStyle name="Normal 8 6 3 2 3" xfId="43776"/>
    <cellStyle name="Normal 8 6 3 2 4" xfId="49794"/>
    <cellStyle name="Normal 8 6 3 3" xfId="19738"/>
    <cellStyle name="Normal 8 6 3 4" xfId="21952"/>
    <cellStyle name="Normal 8 6 3 5" xfId="22754"/>
    <cellStyle name="Normal 8 6 3 6" xfId="35340"/>
    <cellStyle name="Normal 8 6 3 7" xfId="42076"/>
    <cellStyle name="Normal 8 6 3 8" xfId="49793"/>
    <cellStyle name="Normal 8 6 4" xfId="7739"/>
    <cellStyle name="Normal 8 6 4 2" xfId="36644"/>
    <cellStyle name="Normal 8 6 4 3" xfId="43380"/>
    <cellStyle name="Normal 8 6 4 4" xfId="49795"/>
    <cellStyle name="Normal 8 6 5" xfId="13362"/>
    <cellStyle name="Normal 8 6 6" xfId="14141"/>
    <cellStyle name="Normal 8 6 7" xfId="16003"/>
    <cellStyle name="Normal 8 6 8" xfId="17928"/>
    <cellStyle name="Normal 8 6 9" xfId="20668"/>
    <cellStyle name="Normal 8 7" xfId="1456"/>
    <cellStyle name="Normal 8 7 2" xfId="31024"/>
    <cellStyle name="Normal 8 7 3" xfId="55103"/>
    <cellStyle name="Normal 8 8" xfId="1840"/>
    <cellStyle name="Normal 8 8 10" xfId="22412"/>
    <cellStyle name="Normal 8 8 11" xfId="24120"/>
    <cellStyle name="Normal 8 8 12" xfId="25200"/>
    <cellStyle name="Normal 8 8 13" xfId="26578"/>
    <cellStyle name="Normal 8 8 14" xfId="27821"/>
    <cellStyle name="Normal 8 8 15" xfId="28145"/>
    <cellStyle name="Normal 8 8 16" xfId="29451"/>
    <cellStyle name="Normal 8 8 17" xfId="31392"/>
    <cellStyle name="Normal 8 8 18" xfId="38133"/>
    <cellStyle name="Normal 8 8 19" xfId="45138"/>
    <cellStyle name="Normal 8 8 2" xfId="4052"/>
    <cellStyle name="Normal 8 8 2 10" xfId="49797"/>
    <cellStyle name="Normal 8 8 2 11" xfId="55324"/>
    <cellStyle name="Normal 8 8 2 2" xfId="10291"/>
    <cellStyle name="Normal 8 8 2 2 2" xfId="36932"/>
    <cellStyle name="Normal 8 8 2 2 3" xfId="43668"/>
    <cellStyle name="Normal 8 8 2 2 4" xfId="49798"/>
    <cellStyle name="Normal 8 8 2 3" xfId="19047"/>
    <cellStyle name="Normal 8 8 2 4" xfId="21471"/>
    <cellStyle name="Normal 8 8 2 5" xfId="22646"/>
    <cellStyle name="Normal 8 8 2 6" xfId="27586"/>
    <cellStyle name="Normal 8 8 2 7" xfId="27983"/>
    <cellStyle name="Normal 8 8 2 8" xfId="33581"/>
    <cellStyle name="Normal 8 8 2 9" xfId="40322"/>
    <cellStyle name="Normal 8 8 20" xfId="49796"/>
    <cellStyle name="Normal 8 8 21" xfId="54020"/>
    <cellStyle name="Normal 8 8 22" xfId="55162"/>
    <cellStyle name="Normal 8 8 23" xfId="56635"/>
    <cellStyle name="Normal 8 8 3" xfId="6181"/>
    <cellStyle name="Normal 8 8 3 2" xfId="12408"/>
    <cellStyle name="Normal 8 8 3 2 2" xfId="37094"/>
    <cellStyle name="Normal 8 8 3 2 3" xfId="43830"/>
    <cellStyle name="Normal 8 8 3 2 4" xfId="49800"/>
    <cellStyle name="Normal 8 8 3 3" xfId="19904"/>
    <cellStyle name="Normal 8 8 3 4" xfId="22077"/>
    <cellStyle name="Normal 8 8 3 5" xfId="22808"/>
    <cellStyle name="Normal 8 8 3 6" xfId="35703"/>
    <cellStyle name="Normal 8 8 3 7" xfId="42439"/>
    <cellStyle name="Normal 8 8 3 8" xfId="49799"/>
    <cellStyle name="Normal 8 8 4" xfId="8102"/>
    <cellStyle name="Normal 8 8 4 2" xfId="36698"/>
    <cellStyle name="Normal 8 8 4 3" xfId="43434"/>
    <cellStyle name="Normal 8 8 4 4" xfId="49801"/>
    <cellStyle name="Normal 8 8 5" xfId="13416"/>
    <cellStyle name="Normal 8 8 6" xfId="14485"/>
    <cellStyle name="Normal 8 8 7" xfId="16366"/>
    <cellStyle name="Normal 8 8 8" xfId="18115"/>
    <cellStyle name="Normal 8 8 9" xfId="20793"/>
    <cellStyle name="Normal 8 9" xfId="2439"/>
    <cellStyle name="Normal 8 9 10" xfId="22448"/>
    <cellStyle name="Normal 8 9 11" xfId="24717"/>
    <cellStyle name="Normal 8 9 12" xfId="25236"/>
    <cellStyle name="Normal 8 9 13" xfId="27175"/>
    <cellStyle name="Normal 8 9 14" xfId="27857"/>
    <cellStyle name="Normal 8 9 15" xfId="28181"/>
    <cellStyle name="Normal 8 9 16" xfId="30048"/>
    <cellStyle name="Normal 8 9 17" xfId="31989"/>
    <cellStyle name="Normal 8 9 18" xfId="38730"/>
    <cellStyle name="Normal 8 9 19" xfId="45735"/>
    <cellStyle name="Normal 8 9 2" xfId="4649"/>
    <cellStyle name="Normal 8 9 2 10" xfId="49803"/>
    <cellStyle name="Normal 8 9 2 11" xfId="55360"/>
    <cellStyle name="Normal 8 9 2 2" xfId="10888"/>
    <cellStyle name="Normal 8 9 2 2 2" xfId="36968"/>
    <cellStyle name="Normal 8 9 2 2 3" xfId="43704"/>
    <cellStyle name="Normal 8 9 2 2 4" xfId="49804"/>
    <cellStyle name="Normal 8 9 2 3" xfId="19264"/>
    <cellStyle name="Normal 8 9 2 4" xfId="21634"/>
    <cellStyle name="Normal 8 9 2 5" xfId="22682"/>
    <cellStyle name="Normal 8 9 2 6" xfId="27622"/>
    <cellStyle name="Normal 8 9 2 7" xfId="28019"/>
    <cellStyle name="Normal 8 9 2 8" xfId="34178"/>
    <cellStyle name="Normal 8 9 2 9" xfId="40919"/>
    <cellStyle name="Normal 8 9 20" xfId="49802"/>
    <cellStyle name="Normal 8 9 21" xfId="54617"/>
    <cellStyle name="Normal 8 9 22" xfId="55198"/>
    <cellStyle name="Normal 8 9 23" xfId="57232"/>
    <cellStyle name="Normal 8 9 3" xfId="6778"/>
    <cellStyle name="Normal 8 9 3 2" xfId="13005"/>
    <cellStyle name="Normal 8 9 3 2 2" xfId="37130"/>
    <cellStyle name="Normal 8 9 3 2 3" xfId="43866"/>
    <cellStyle name="Normal 8 9 3 2 4" xfId="49806"/>
    <cellStyle name="Normal 8 9 3 3" xfId="20125"/>
    <cellStyle name="Normal 8 9 3 4" xfId="22240"/>
    <cellStyle name="Normal 8 9 3 5" xfId="22844"/>
    <cellStyle name="Normal 8 9 3 6" xfId="36300"/>
    <cellStyle name="Normal 8 9 3 7" xfId="43036"/>
    <cellStyle name="Normal 8 9 3 8" xfId="49805"/>
    <cellStyle name="Normal 8 9 4" xfId="8699"/>
    <cellStyle name="Normal 8 9 4 2" xfId="36734"/>
    <cellStyle name="Normal 8 9 4 3" xfId="43470"/>
    <cellStyle name="Normal 8 9 4 4" xfId="49807"/>
    <cellStyle name="Normal 8 9 5" xfId="13452"/>
    <cellStyle name="Normal 8 9 6" xfId="14811"/>
    <cellStyle name="Normal 8 9 7" xfId="16963"/>
    <cellStyle name="Normal 8 9 8" xfId="18338"/>
    <cellStyle name="Normal 8 9 9" xfId="20956"/>
    <cellStyle name="Normal 9" xfId="685"/>
    <cellStyle name="Normal 9 10" xfId="5240"/>
    <cellStyle name="Normal 9 10 2" xfId="34767"/>
    <cellStyle name="Normal 9 10 3" xfId="55699"/>
    <cellStyle name="Normal 9 11" xfId="4960"/>
    <cellStyle name="Normal 9 11 2" xfId="11199"/>
    <cellStyle name="Normal 9 11 2 2" xfId="37010"/>
    <cellStyle name="Normal 9 11 2 3" xfId="43746"/>
    <cellStyle name="Normal 9 11 2 4" xfId="49809"/>
    <cellStyle name="Normal 9 11 3" xfId="19419"/>
    <cellStyle name="Normal 9 11 4" xfId="21737"/>
    <cellStyle name="Normal 9 11 5" xfId="22724"/>
    <cellStyle name="Normal 9 11 6" xfId="34489"/>
    <cellStyle name="Normal 9 11 7" xfId="41230"/>
    <cellStyle name="Normal 9 11 8" xfId="49808"/>
    <cellStyle name="Normal 9 12" xfId="13332"/>
    <cellStyle name="Normal 9 13" xfId="15157"/>
    <cellStyle name="Normal 9 14" xfId="28061"/>
    <cellStyle name="Normal 9 15" xfId="28242"/>
    <cellStyle name="Normal 9 16" xfId="30424"/>
    <cellStyle name="Normal 9 17" xfId="43929"/>
    <cellStyle name="Normal 9 18" xfId="52811"/>
    <cellStyle name="Normal 9 19" xfId="54952"/>
    <cellStyle name="Normal 9 2" xfId="946"/>
    <cellStyle name="Normal 9 2 10" xfId="4961"/>
    <cellStyle name="Normal 9 2 10 2" xfId="11200"/>
    <cellStyle name="Normal 9 2 10 2 2" xfId="37011"/>
    <cellStyle name="Normal 9 2 10 2 3" xfId="43747"/>
    <cellStyle name="Normal 9 2 10 2 4" xfId="49811"/>
    <cellStyle name="Normal 9 2 10 3" xfId="19420"/>
    <cellStyle name="Normal 9 2 10 4" xfId="21738"/>
    <cellStyle name="Normal 9 2 10 5" xfId="22725"/>
    <cellStyle name="Normal 9 2 10 6" xfId="34490"/>
    <cellStyle name="Normal 9 2 10 7" xfId="41231"/>
    <cellStyle name="Normal 9 2 10 8" xfId="49810"/>
    <cellStyle name="Normal 9 2 11" xfId="13333"/>
    <cellStyle name="Normal 9 2 12" xfId="15158"/>
    <cellStyle name="Normal 9 2 13" xfId="28062"/>
    <cellStyle name="Normal 9 2 14" xfId="28243"/>
    <cellStyle name="Normal 9 2 15" xfId="30626"/>
    <cellStyle name="Normal 9 2 16" xfId="43930"/>
    <cellStyle name="Normal 9 2 17" xfId="52812"/>
    <cellStyle name="Normal 9 2 18" xfId="54960"/>
    <cellStyle name="Normal 9 2 19" xfId="55422"/>
    <cellStyle name="Normal 9 2 2" xfId="1073"/>
    <cellStyle name="Normal 9 2 2 10" xfId="3390"/>
    <cellStyle name="Normal 9 2 2 10 10" xfId="23476"/>
    <cellStyle name="Normal 9 2 2 10 11" xfId="25136"/>
    <cellStyle name="Normal 9 2 2 10 12" xfId="25934"/>
    <cellStyle name="Normal 9 2 2 10 13" xfId="27757"/>
    <cellStyle name="Normal 9 2 2 10 14" xfId="28081"/>
    <cellStyle name="Normal 9 2 2 10 15" xfId="28807"/>
    <cellStyle name="Normal 9 2 2 10 16" xfId="32937"/>
    <cellStyle name="Normal 9 2 2 10 17" xfId="39678"/>
    <cellStyle name="Normal 9 2 2 10 18" xfId="44494"/>
    <cellStyle name="Normal 9 2 2 10 19" xfId="49813"/>
    <cellStyle name="Normal 9 2 2 10 2" xfId="5537"/>
    <cellStyle name="Normal 9 2 2 10 2 10" xfId="49814"/>
    <cellStyle name="Normal 9 2 2 10 2 11" xfId="55260"/>
    <cellStyle name="Normal 9 2 2 10 2 2" xfId="11764"/>
    <cellStyle name="Normal 9 2 2 10 2 2 2" xfId="37030"/>
    <cellStyle name="Normal 9 2 2 10 2 2 3" xfId="43766"/>
    <cellStyle name="Normal 9 2 2 10 2 2 4" xfId="49815"/>
    <cellStyle name="Normal 9 2 2 10 2 3" xfId="19632"/>
    <cellStyle name="Normal 9 2 2 10 2 4" xfId="21881"/>
    <cellStyle name="Normal 9 2 2 10 2 5" xfId="22744"/>
    <cellStyle name="Normal 9 2 2 10 2 6" xfId="27522"/>
    <cellStyle name="Normal 9 2 2 10 2 7" xfId="27919"/>
    <cellStyle name="Normal 9 2 2 10 2 8" xfId="35059"/>
    <cellStyle name="Normal 9 2 2 10 2 9" xfId="41795"/>
    <cellStyle name="Normal 9 2 2 10 20" xfId="53376"/>
    <cellStyle name="Normal 9 2 2 10 21" xfId="55069"/>
    <cellStyle name="Normal 9 2 2 10 22" xfId="55991"/>
    <cellStyle name="Normal 9 2 2 10 3" xfId="9647"/>
    <cellStyle name="Normal 9 2 2 10 3 2" xfId="36868"/>
    <cellStyle name="Normal 9 2 2 10 3 3" xfId="43604"/>
    <cellStyle name="Normal 9 2 2 10 3 4" xfId="49816"/>
    <cellStyle name="Normal 9 2 2 10 4" xfId="13352"/>
    <cellStyle name="Normal 9 2 2 10 5" xfId="13860"/>
    <cellStyle name="Normal 9 2 2 10 6" xfId="15722"/>
    <cellStyle name="Normal 9 2 2 10 7" xfId="18775"/>
    <cellStyle name="Normal 9 2 2 10 8" xfId="21275"/>
    <cellStyle name="Normal 9 2 2 10 9" xfId="22582"/>
    <cellStyle name="Normal 9 2 2 11" xfId="3098"/>
    <cellStyle name="Normal 9 2 2 11 10" xfId="32645"/>
    <cellStyle name="Normal 9 2 2 11 11" xfId="39386"/>
    <cellStyle name="Normal 9 2 2 11 12" xfId="49817"/>
    <cellStyle name="Normal 9 2 2 11 13" xfId="55050"/>
    <cellStyle name="Normal 9 2 2 11 2" xfId="9355"/>
    <cellStyle name="Normal 9 2 2 11 2 2" xfId="36850"/>
    <cellStyle name="Normal 9 2 2 11 2 3" xfId="43586"/>
    <cellStyle name="Normal 9 2 2 11 2 4" xfId="49818"/>
    <cellStyle name="Normal 9 2 2 11 3" xfId="13568"/>
    <cellStyle name="Normal 9 2 2 11 4" xfId="18658"/>
    <cellStyle name="Normal 9 2 2 11 5" xfId="21194"/>
    <cellStyle name="Normal 9 2 2 11 6" xfId="22564"/>
    <cellStyle name="Normal 9 2 2 11 7" xfId="25064"/>
    <cellStyle name="Normal 9 2 2 11 8" xfId="25642"/>
    <cellStyle name="Normal 9 2 2 11 9" xfId="27739"/>
    <cellStyle name="Normal 9 2 2 12" xfId="3026"/>
    <cellStyle name="Normal 9 2 2 12 10" xfId="49819"/>
    <cellStyle name="Normal 9 2 2 12 11" xfId="55242"/>
    <cellStyle name="Normal 9 2 2 12 2" xfId="9283"/>
    <cellStyle name="Normal 9 2 2 12 2 2" xfId="36778"/>
    <cellStyle name="Normal 9 2 2 12 2 3" xfId="43514"/>
    <cellStyle name="Normal 9 2 2 12 2 4" xfId="49820"/>
    <cellStyle name="Normal 9 2 2 12 3" xfId="18586"/>
    <cellStyle name="Normal 9 2 2 12 4" xfId="21122"/>
    <cellStyle name="Normal 9 2 2 12 5" xfId="22492"/>
    <cellStyle name="Normal 9 2 2 12 6" xfId="27504"/>
    <cellStyle name="Normal 9 2 2 12 7" xfId="27901"/>
    <cellStyle name="Normal 9 2 2 12 8" xfId="32573"/>
    <cellStyle name="Normal 9 2 2 12 9" xfId="39314"/>
    <cellStyle name="Normal 9 2 2 13" xfId="4962"/>
    <cellStyle name="Normal 9 2 2 13 2" xfId="11201"/>
    <cellStyle name="Normal 9 2 2 13 2 2" xfId="37012"/>
    <cellStyle name="Normal 9 2 2 13 2 3" xfId="43748"/>
    <cellStyle name="Normal 9 2 2 13 2 4" xfId="49822"/>
    <cellStyle name="Normal 9 2 2 13 3" xfId="19421"/>
    <cellStyle name="Normal 9 2 2 13 4" xfId="21739"/>
    <cellStyle name="Normal 9 2 2 13 5" xfId="22726"/>
    <cellStyle name="Normal 9 2 2 13 6" xfId="34491"/>
    <cellStyle name="Normal 9 2 2 13 7" xfId="41232"/>
    <cellStyle name="Normal 9 2 2 13 8" xfId="49821"/>
    <cellStyle name="Normal 9 2 2 14" xfId="7458"/>
    <cellStyle name="Normal 9 2 2 14 2" xfId="36634"/>
    <cellStyle name="Normal 9 2 2 14 3" xfId="43370"/>
    <cellStyle name="Normal 9 2 2 14 4" xfId="49823"/>
    <cellStyle name="Normal 9 2 2 15" xfId="13334"/>
    <cellStyle name="Normal 9 2 2 16" xfId="13496"/>
    <cellStyle name="Normal 9 2 2 17" xfId="15159"/>
    <cellStyle name="Normal 9 2 2 18" xfId="17800"/>
    <cellStyle name="Normal 9 2 2 19" xfId="20658"/>
    <cellStyle name="Normal 9 2 2 2" xfId="1435"/>
    <cellStyle name="Normal 9 2 2 2 10" xfId="20676"/>
    <cellStyle name="Normal 9 2 2 2 11" xfId="22366"/>
    <cellStyle name="Normal 9 2 2 2 12" xfId="23765"/>
    <cellStyle name="Normal 9 2 2 2 13" xfId="25154"/>
    <cellStyle name="Normal 9 2 2 2 14" xfId="25588"/>
    <cellStyle name="Normal 9 2 2 2 15" xfId="27685"/>
    <cellStyle name="Normal 9 2 2 2 16" xfId="28099"/>
    <cellStyle name="Normal 9 2 2 2 17" xfId="29096"/>
    <cellStyle name="Normal 9 2 2 2 18" xfId="31011"/>
    <cellStyle name="Normal 9 2 2 2 19" xfId="37778"/>
    <cellStyle name="Normal 9 2 2 2 2" xfId="3679"/>
    <cellStyle name="Normal 9 2 2 2 2 10" xfId="33226"/>
    <cellStyle name="Normal 9 2 2 2 2 11" xfId="39967"/>
    <cellStyle name="Normal 9 2 2 2 2 12" xfId="49825"/>
    <cellStyle name="Normal 9 2 2 2 2 13" xfId="55090"/>
    <cellStyle name="Normal 9 2 2 2 2 2" xfId="9936"/>
    <cellStyle name="Normal 9 2 2 2 2 2 2" xfId="36886"/>
    <cellStyle name="Normal 9 2 2 2 2 2 3" xfId="43622"/>
    <cellStyle name="Normal 9 2 2 2 2 2 4" xfId="49826"/>
    <cellStyle name="Normal 9 2 2 2 2 3" xfId="14149"/>
    <cellStyle name="Normal 9 2 2 2 2 4" xfId="18886"/>
    <cellStyle name="Normal 9 2 2 2 2 5" xfId="21354"/>
    <cellStyle name="Normal 9 2 2 2 2 6" xfId="22600"/>
    <cellStyle name="Normal 9 2 2 2 2 7" xfId="25076"/>
    <cellStyle name="Normal 9 2 2 2 2 8" xfId="26223"/>
    <cellStyle name="Normal 9 2 2 2 2 9" xfId="27775"/>
    <cellStyle name="Normal 9 2 2 2 20" xfId="44783"/>
    <cellStyle name="Normal 9 2 2 2 21" xfId="49824"/>
    <cellStyle name="Normal 9 2 2 2 22" xfId="53665"/>
    <cellStyle name="Normal 9 2 2 2 23" xfId="54996"/>
    <cellStyle name="Normal 9 2 2 2 24" xfId="56280"/>
    <cellStyle name="Normal 9 2 2 2 3" xfId="3044"/>
    <cellStyle name="Normal 9 2 2 2 3 10" xfId="49827"/>
    <cellStyle name="Normal 9 2 2 2 3 11" xfId="55278"/>
    <cellStyle name="Normal 9 2 2 2 3 2" xfId="9301"/>
    <cellStyle name="Normal 9 2 2 2 3 2 2" xfId="36796"/>
    <cellStyle name="Normal 9 2 2 2 3 2 3" xfId="43532"/>
    <cellStyle name="Normal 9 2 2 2 3 2 4" xfId="49828"/>
    <cellStyle name="Normal 9 2 2 2 3 3" xfId="18604"/>
    <cellStyle name="Normal 9 2 2 2 3 4" xfId="21140"/>
    <cellStyle name="Normal 9 2 2 2 3 5" xfId="22510"/>
    <cellStyle name="Normal 9 2 2 2 3 6" xfId="27540"/>
    <cellStyle name="Normal 9 2 2 2 3 7" xfId="27937"/>
    <cellStyle name="Normal 9 2 2 2 3 8" xfId="32591"/>
    <cellStyle name="Normal 9 2 2 2 3 9" xfId="39332"/>
    <cellStyle name="Normal 9 2 2 2 4" xfId="5826"/>
    <cellStyle name="Normal 9 2 2 2 4 2" xfId="12053"/>
    <cellStyle name="Normal 9 2 2 2 4 2 2" xfId="37048"/>
    <cellStyle name="Normal 9 2 2 2 4 2 3" xfId="43784"/>
    <cellStyle name="Normal 9 2 2 2 4 2 4" xfId="49830"/>
    <cellStyle name="Normal 9 2 2 2 4 3" xfId="19746"/>
    <cellStyle name="Normal 9 2 2 2 4 4" xfId="21960"/>
    <cellStyle name="Normal 9 2 2 2 4 5" xfId="22762"/>
    <cellStyle name="Normal 9 2 2 2 4 6" xfId="35348"/>
    <cellStyle name="Normal 9 2 2 2 4 7" xfId="42084"/>
    <cellStyle name="Normal 9 2 2 2 4 8" xfId="49829"/>
    <cellStyle name="Normal 9 2 2 2 5" xfId="7747"/>
    <cellStyle name="Normal 9 2 2 2 5 2" xfId="36652"/>
    <cellStyle name="Normal 9 2 2 2 5 3" xfId="43388"/>
    <cellStyle name="Normal 9 2 2 2 5 4" xfId="49831"/>
    <cellStyle name="Normal 9 2 2 2 6" xfId="13370"/>
    <cellStyle name="Normal 9 2 2 2 7" xfId="13514"/>
    <cellStyle name="Normal 9 2 2 2 8" xfId="16011"/>
    <cellStyle name="Normal 9 2 2 2 9" xfId="17936"/>
    <cellStyle name="Normal 9 2 2 20" xfId="22348"/>
    <cellStyle name="Normal 9 2 2 21" xfId="23184"/>
    <cellStyle name="Normal 9 2 2 22" xfId="25118"/>
    <cellStyle name="Normal 9 2 2 23" xfId="25570"/>
    <cellStyle name="Normal 9 2 2 24" xfId="27667"/>
    <cellStyle name="Normal 9 2 2 25" xfId="28063"/>
    <cellStyle name="Normal 9 2 2 26" xfId="28244"/>
    <cellStyle name="Normal 9 2 2 27" xfId="30719"/>
    <cellStyle name="Normal 9 2 2 28" xfId="37489"/>
    <cellStyle name="Normal 9 2 2 29" xfId="43931"/>
    <cellStyle name="Normal 9 2 2 3" xfId="1466"/>
    <cellStyle name="Normal 9 2 2 3 2" xfId="3695"/>
    <cellStyle name="Normal 9 2 2 3 3" xfId="3062"/>
    <cellStyle name="Normal 9 2 2 3 3 2" xfId="9319"/>
    <cellStyle name="Normal 9 2 2 3 3 2 2" xfId="36814"/>
    <cellStyle name="Normal 9 2 2 3 3 2 3" xfId="43550"/>
    <cellStyle name="Normal 9 2 2 3 3 2 4" xfId="49833"/>
    <cellStyle name="Normal 9 2 2 3 3 3" xfId="18622"/>
    <cellStyle name="Normal 9 2 2 3 3 4" xfId="21158"/>
    <cellStyle name="Normal 9 2 2 3 3 5" xfId="22528"/>
    <cellStyle name="Normal 9 2 2 3 3 6" xfId="32609"/>
    <cellStyle name="Normal 9 2 2 3 3 7" xfId="39350"/>
    <cellStyle name="Normal 9 2 2 3 3 8" xfId="49832"/>
    <cellStyle name="Normal 9 2 2 3 4" xfId="13532"/>
    <cellStyle name="Normal 9 2 2 3 5" xfId="25046"/>
    <cellStyle name="Normal 9 2 2 3 6" xfId="25606"/>
    <cellStyle name="Normal 9 2 2 3 7" xfId="27703"/>
    <cellStyle name="Normal 9 2 2 3 8" xfId="55014"/>
    <cellStyle name="Normal 9 2 2 30" xfId="49812"/>
    <cellStyle name="Normal 9 2 2 31" xfId="52813"/>
    <cellStyle name="Normal 9 2 2 32" xfId="54978"/>
    <cellStyle name="Normal 9 2 2 33" xfId="55423"/>
    <cellStyle name="Normal 9 2 2 4" xfId="1791"/>
    <cellStyle name="Normal 9 2 2 4 10" xfId="20760"/>
    <cellStyle name="Normal 9 2 2 4 11" xfId="22384"/>
    <cellStyle name="Normal 9 2 2 4 12" xfId="24073"/>
    <cellStyle name="Normal 9 2 2 4 13" xfId="25172"/>
    <cellStyle name="Normal 9 2 2 4 14" xfId="25624"/>
    <cellStyle name="Normal 9 2 2 4 15" xfId="27721"/>
    <cellStyle name="Normal 9 2 2 4 16" xfId="28117"/>
    <cellStyle name="Normal 9 2 2 4 17" xfId="29404"/>
    <cellStyle name="Normal 9 2 2 4 18" xfId="31345"/>
    <cellStyle name="Normal 9 2 2 4 19" xfId="38086"/>
    <cellStyle name="Normal 9 2 2 4 2" xfId="4005"/>
    <cellStyle name="Normal 9 2 2 4 2 10" xfId="33534"/>
    <cellStyle name="Normal 9 2 2 4 2 11" xfId="40275"/>
    <cellStyle name="Normal 9 2 2 4 2 12" xfId="49835"/>
    <cellStyle name="Normal 9 2 2 4 2 13" xfId="55134"/>
    <cellStyle name="Normal 9 2 2 4 2 2" xfId="10244"/>
    <cellStyle name="Normal 9 2 2 4 2 2 2" xfId="36904"/>
    <cellStyle name="Normal 9 2 2 4 2 2 3" xfId="43640"/>
    <cellStyle name="Normal 9 2 2 4 2 2 4" xfId="49836"/>
    <cellStyle name="Normal 9 2 2 4 2 3" xfId="14457"/>
    <cellStyle name="Normal 9 2 2 4 2 4" xfId="19007"/>
    <cellStyle name="Normal 9 2 2 4 2 5" xfId="21438"/>
    <cellStyle name="Normal 9 2 2 4 2 6" xfId="22618"/>
    <cellStyle name="Normal 9 2 2 4 2 7" xfId="25094"/>
    <cellStyle name="Normal 9 2 2 4 2 8" xfId="26531"/>
    <cellStyle name="Normal 9 2 2 4 2 9" xfId="27793"/>
    <cellStyle name="Normal 9 2 2 4 20" xfId="45091"/>
    <cellStyle name="Normal 9 2 2 4 21" xfId="49834"/>
    <cellStyle name="Normal 9 2 2 4 22" xfId="53973"/>
    <cellStyle name="Normal 9 2 2 4 23" xfId="55032"/>
    <cellStyle name="Normal 9 2 2 4 24" xfId="56588"/>
    <cellStyle name="Normal 9 2 2 4 3" xfId="3080"/>
    <cellStyle name="Normal 9 2 2 4 3 10" xfId="49837"/>
    <cellStyle name="Normal 9 2 2 4 3 11" xfId="55296"/>
    <cellStyle name="Normal 9 2 2 4 3 2" xfId="9337"/>
    <cellStyle name="Normal 9 2 2 4 3 2 2" xfId="36832"/>
    <cellStyle name="Normal 9 2 2 4 3 2 3" xfId="43568"/>
    <cellStyle name="Normal 9 2 2 4 3 2 4" xfId="49838"/>
    <cellStyle name="Normal 9 2 2 4 3 3" xfId="18640"/>
    <cellStyle name="Normal 9 2 2 4 3 4" xfId="21176"/>
    <cellStyle name="Normal 9 2 2 4 3 5" xfId="22546"/>
    <cellStyle name="Normal 9 2 2 4 3 6" xfId="27558"/>
    <cellStyle name="Normal 9 2 2 4 3 7" xfId="27955"/>
    <cellStyle name="Normal 9 2 2 4 3 8" xfId="32627"/>
    <cellStyle name="Normal 9 2 2 4 3 9" xfId="39368"/>
    <cellStyle name="Normal 9 2 2 4 4" xfId="6134"/>
    <cellStyle name="Normal 9 2 2 4 4 2" xfId="12361"/>
    <cellStyle name="Normal 9 2 2 4 4 2 2" xfId="37066"/>
    <cellStyle name="Normal 9 2 2 4 4 2 3" xfId="43802"/>
    <cellStyle name="Normal 9 2 2 4 4 2 4" xfId="49840"/>
    <cellStyle name="Normal 9 2 2 4 4 3" xfId="19863"/>
    <cellStyle name="Normal 9 2 2 4 4 4" xfId="22044"/>
    <cellStyle name="Normal 9 2 2 4 4 5" xfId="22780"/>
    <cellStyle name="Normal 9 2 2 4 4 6" xfId="35656"/>
    <cellStyle name="Normal 9 2 2 4 4 7" xfId="42392"/>
    <cellStyle name="Normal 9 2 2 4 4 8" xfId="49839"/>
    <cellStyle name="Normal 9 2 2 4 5" xfId="8055"/>
    <cellStyle name="Normal 9 2 2 4 5 2" xfId="36670"/>
    <cellStyle name="Normal 9 2 2 4 5 3" xfId="43406"/>
    <cellStyle name="Normal 9 2 2 4 5 4" xfId="49841"/>
    <cellStyle name="Normal 9 2 2 4 6" xfId="13388"/>
    <cellStyle name="Normal 9 2 2 4 7" xfId="13550"/>
    <cellStyle name="Normal 9 2 2 4 8" xfId="16319"/>
    <cellStyle name="Normal 9 2 2 4 9" xfId="18075"/>
    <cellStyle name="Normal 9 2 2 5" xfId="1811"/>
    <cellStyle name="Normal 9 2 2 5 10" xfId="22402"/>
    <cellStyle name="Normal 9 2 2 5 11" xfId="24091"/>
    <cellStyle name="Normal 9 2 2 5 12" xfId="25190"/>
    <cellStyle name="Normal 9 2 2 5 13" xfId="26549"/>
    <cellStyle name="Normal 9 2 2 5 14" xfId="27811"/>
    <cellStyle name="Normal 9 2 2 5 15" xfId="28135"/>
    <cellStyle name="Normal 9 2 2 5 16" xfId="29422"/>
    <cellStyle name="Normal 9 2 2 5 17" xfId="31363"/>
    <cellStyle name="Normal 9 2 2 5 18" xfId="38104"/>
    <cellStyle name="Normal 9 2 2 5 19" xfId="45109"/>
    <cellStyle name="Normal 9 2 2 5 2" xfId="4023"/>
    <cellStyle name="Normal 9 2 2 5 2 10" xfId="49843"/>
    <cellStyle name="Normal 9 2 2 5 2 11" xfId="55314"/>
    <cellStyle name="Normal 9 2 2 5 2 2" xfId="10262"/>
    <cellStyle name="Normal 9 2 2 5 2 2 2" xfId="36922"/>
    <cellStyle name="Normal 9 2 2 5 2 2 3" xfId="43658"/>
    <cellStyle name="Normal 9 2 2 5 2 2 4" xfId="49844"/>
    <cellStyle name="Normal 9 2 2 5 2 3" xfId="19025"/>
    <cellStyle name="Normal 9 2 2 5 2 4" xfId="21456"/>
    <cellStyle name="Normal 9 2 2 5 2 5" xfId="22636"/>
    <cellStyle name="Normal 9 2 2 5 2 6" xfId="27576"/>
    <cellStyle name="Normal 9 2 2 5 2 7" xfId="27973"/>
    <cellStyle name="Normal 9 2 2 5 2 8" xfId="33552"/>
    <cellStyle name="Normal 9 2 2 5 2 9" xfId="40293"/>
    <cellStyle name="Normal 9 2 2 5 20" xfId="49842"/>
    <cellStyle name="Normal 9 2 2 5 21" xfId="53991"/>
    <cellStyle name="Normal 9 2 2 5 22" xfId="55152"/>
    <cellStyle name="Normal 9 2 2 5 23" xfId="56606"/>
    <cellStyle name="Normal 9 2 2 5 3" xfId="6152"/>
    <cellStyle name="Normal 9 2 2 5 3 2" xfId="12379"/>
    <cellStyle name="Normal 9 2 2 5 3 2 2" xfId="37084"/>
    <cellStyle name="Normal 9 2 2 5 3 2 3" xfId="43820"/>
    <cellStyle name="Normal 9 2 2 5 3 2 4" xfId="49846"/>
    <cellStyle name="Normal 9 2 2 5 3 3" xfId="19881"/>
    <cellStyle name="Normal 9 2 2 5 3 4" xfId="22062"/>
    <cellStyle name="Normal 9 2 2 5 3 5" xfId="22798"/>
    <cellStyle name="Normal 9 2 2 5 3 6" xfId="35674"/>
    <cellStyle name="Normal 9 2 2 5 3 7" xfId="42410"/>
    <cellStyle name="Normal 9 2 2 5 3 8" xfId="49845"/>
    <cellStyle name="Normal 9 2 2 5 4" xfId="8073"/>
    <cellStyle name="Normal 9 2 2 5 4 2" xfId="36688"/>
    <cellStyle name="Normal 9 2 2 5 4 3" xfId="43424"/>
    <cellStyle name="Normal 9 2 2 5 4 4" xfId="49847"/>
    <cellStyle name="Normal 9 2 2 5 5" xfId="13406"/>
    <cellStyle name="Normal 9 2 2 5 6" xfId="14475"/>
    <cellStyle name="Normal 9 2 2 5 7" xfId="16337"/>
    <cellStyle name="Normal 9 2 2 5 8" xfId="18093"/>
    <cellStyle name="Normal 9 2 2 5 9" xfId="20778"/>
    <cellStyle name="Normal 9 2 2 6" xfId="1848"/>
    <cellStyle name="Normal 9 2 2 6 10" xfId="22420"/>
    <cellStyle name="Normal 9 2 2 6 11" xfId="24128"/>
    <cellStyle name="Normal 9 2 2 6 12" xfId="25208"/>
    <cellStyle name="Normal 9 2 2 6 13" xfId="26586"/>
    <cellStyle name="Normal 9 2 2 6 14" xfId="27829"/>
    <cellStyle name="Normal 9 2 2 6 15" xfId="28153"/>
    <cellStyle name="Normal 9 2 2 6 16" xfId="29459"/>
    <cellStyle name="Normal 9 2 2 6 17" xfId="31400"/>
    <cellStyle name="Normal 9 2 2 6 18" xfId="38141"/>
    <cellStyle name="Normal 9 2 2 6 19" xfId="45146"/>
    <cellStyle name="Normal 9 2 2 6 2" xfId="4060"/>
    <cellStyle name="Normal 9 2 2 6 2 10" xfId="49849"/>
    <cellStyle name="Normal 9 2 2 6 2 11" xfId="55332"/>
    <cellStyle name="Normal 9 2 2 6 2 2" xfId="10299"/>
    <cellStyle name="Normal 9 2 2 6 2 2 2" xfId="36940"/>
    <cellStyle name="Normal 9 2 2 6 2 2 3" xfId="43676"/>
    <cellStyle name="Normal 9 2 2 6 2 2 4" xfId="49850"/>
    <cellStyle name="Normal 9 2 2 6 2 3" xfId="19055"/>
    <cellStyle name="Normal 9 2 2 6 2 4" xfId="21479"/>
    <cellStyle name="Normal 9 2 2 6 2 5" xfId="22654"/>
    <cellStyle name="Normal 9 2 2 6 2 6" xfId="27594"/>
    <cellStyle name="Normal 9 2 2 6 2 7" xfId="27991"/>
    <cellStyle name="Normal 9 2 2 6 2 8" xfId="33589"/>
    <cellStyle name="Normal 9 2 2 6 2 9" xfId="40330"/>
    <cellStyle name="Normal 9 2 2 6 20" xfId="49848"/>
    <cellStyle name="Normal 9 2 2 6 21" xfId="54028"/>
    <cellStyle name="Normal 9 2 2 6 22" xfId="55170"/>
    <cellStyle name="Normal 9 2 2 6 23" xfId="56643"/>
    <cellStyle name="Normal 9 2 2 6 3" xfId="6189"/>
    <cellStyle name="Normal 9 2 2 6 3 2" xfId="12416"/>
    <cellStyle name="Normal 9 2 2 6 3 2 2" xfId="37102"/>
    <cellStyle name="Normal 9 2 2 6 3 2 3" xfId="43838"/>
    <cellStyle name="Normal 9 2 2 6 3 2 4" xfId="49852"/>
    <cellStyle name="Normal 9 2 2 6 3 3" xfId="19912"/>
    <cellStyle name="Normal 9 2 2 6 3 4" xfId="22085"/>
    <cellStyle name="Normal 9 2 2 6 3 5" xfId="22816"/>
    <cellStyle name="Normal 9 2 2 6 3 6" xfId="35711"/>
    <cellStyle name="Normal 9 2 2 6 3 7" xfId="42447"/>
    <cellStyle name="Normal 9 2 2 6 3 8" xfId="49851"/>
    <cellStyle name="Normal 9 2 2 6 4" xfId="8110"/>
    <cellStyle name="Normal 9 2 2 6 4 2" xfId="36706"/>
    <cellStyle name="Normal 9 2 2 6 4 3" xfId="43442"/>
    <cellStyle name="Normal 9 2 2 6 4 4" xfId="49853"/>
    <cellStyle name="Normal 9 2 2 6 5" xfId="13424"/>
    <cellStyle name="Normal 9 2 2 6 6" xfId="14493"/>
    <cellStyle name="Normal 9 2 2 6 7" xfId="16374"/>
    <cellStyle name="Normal 9 2 2 6 8" xfId="18123"/>
    <cellStyle name="Normal 9 2 2 6 9" xfId="20801"/>
    <cellStyle name="Normal 9 2 2 7" xfId="2428"/>
    <cellStyle name="Normal 9 2 2 7 10" xfId="22438"/>
    <cellStyle name="Normal 9 2 2 7 11" xfId="24706"/>
    <cellStyle name="Normal 9 2 2 7 12" xfId="25226"/>
    <cellStyle name="Normal 9 2 2 7 13" xfId="27164"/>
    <cellStyle name="Normal 9 2 2 7 14" xfId="27847"/>
    <cellStyle name="Normal 9 2 2 7 15" xfId="28171"/>
    <cellStyle name="Normal 9 2 2 7 16" xfId="30037"/>
    <cellStyle name="Normal 9 2 2 7 17" xfId="31978"/>
    <cellStyle name="Normal 9 2 2 7 18" xfId="38719"/>
    <cellStyle name="Normal 9 2 2 7 19" xfId="45724"/>
    <cellStyle name="Normal 9 2 2 7 2" xfId="4638"/>
    <cellStyle name="Normal 9 2 2 7 2 10" xfId="49855"/>
    <cellStyle name="Normal 9 2 2 7 2 11" xfId="55350"/>
    <cellStyle name="Normal 9 2 2 7 2 2" xfId="10877"/>
    <cellStyle name="Normal 9 2 2 7 2 2 2" xfId="36958"/>
    <cellStyle name="Normal 9 2 2 7 2 2 3" xfId="43694"/>
    <cellStyle name="Normal 9 2 2 7 2 2 4" xfId="49856"/>
    <cellStyle name="Normal 9 2 2 7 2 3" xfId="19254"/>
    <cellStyle name="Normal 9 2 2 7 2 4" xfId="21623"/>
    <cellStyle name="Normal 9 2 2 7 2 5" xfId="22672"/>
    <cellStyle name="Normal 9 2 2 7 2 6" xfId="27612"/>
    <cellStyle name="Normal 9 2 2 7 2 7" xfId="28009"/>
    <cellStyle name="Normal 9 2 2 7 2 8" xfId="34167"/>
    <cellStyle name="Normal 9 2 2 7 2 9" xfId="40908"/>
    <cellStyle name="Normal 9 2 2 7 20" xfId="49854"/>
    <cellStyle name="Normal 9 2 2 7 21" xfId="54606"/>
    <cellStyle name="Normal 9 2 2 7 22" xfId="55188"/>
    <cellStyle name="Normal 9 2 2 7 23" xfId="57221"/>
    <cellStyle name="Normal 9 2 2 7 3" xfId="6767"/>
    <cellStyle name="Normal 9 2 2 7 3 2" xfId="12994"/>
    <cellStyle name="Normal 9 2 2 7 3 2 2" xfId="37120"/>
    <cellStyle name="Normal 9 2 2 7 3 2 3" xfId="43856"/>
    <cellStyle name="Normal 9 2 2 7 3 2 4" xfId="49858"/>
    <cellStyle name="Normal 9 2 2 7 3 3" xfId="20115"/>
    <cellStyle name="Normal 9 2 2 7 3 4" xfId="22229"/>
    <cellStyle name="Normal 9 2 2 7 3 5" xfId="22834"/>
    <cellStyle name="Normal 9 2 2 7 3 6" xfId="36289"/>
    <cellStyle name="Normal 9 2 2 7 3 7" xfId="43025"/>
    <cellStyle name="Normal 9 2 2 7 3 8" xfId="49857"/>
    <cellStyle name="Normal 9 2 2 7 4" xfId="8688"/>
    <cellStyle name="Normal 9 2 2 7 4 2" xfId="36724"/>
    <cellStyle name="Normal 9 2 2 7 4 3" xfId="43460"/>
    <cellStyle name="Normal 9 2 2 7 4 4" xfId="49859"/>
    <cellStyle name="Normal 9 2 2 7 5" xfId="13442"/>
    <cellStyle name="Normal 9 2 2 7 6" xfId="14800"/>
    <cellStyle name="Normal 9 2 2 7 7" xfId="16952"/>
    <cellStyle name="Normal 9 2 2 7 8" xfId="18328"/>
    <cellStyle name="Normal 9 2 2 7 9" xfId="20945"/>
    <cellStyle name="Normal 9 2 2 8" xfId="2447"/>
    <cellStyle name="Normal 9 2 2 8 10" xfId="22456"/>
    <cellStyle name="Normal 9 2 2 8 11" xfId="24725"/>
    <cellStyle name="Normal 9 2 2 8 12" xfId="25244"/>
    <cellStyle name="Normal 9 2 2 8 13" xfId="27183"/>
    <cellStyle name="Normal 9 2 2 8 14" xfId="27865"/>
    <cellStyle name="Normal 9 2 2 8 15" xfId="28189"/>
    <cellStyle name="Normal 9 2 2 8 16" xfId="30056"/>
    <cellStyle name="Normal 9 2 2 8 17" xfId="31997"/>
    <cellStyle name="Normal 9 2 2 8 18" xfId="38738"/>
    <cellStyle name="Normal 9 2 2 8 19" xfId="45743"/>
    <cellStyle name="Normal 9 2 2 8 2" xfId="4657"/>
    <cellStyle name="Normal 9 2 2 8 2 10" xfId="49861"/>
    <cellStyle name="Normal 9 2 2 8 2 11" xfId="55368"/>
    <cellStyle name="Normal 9 2 2 8 2 2" xfId="10896"/>
    <cellStyle name="Normal 9 2 2 8 2 2 2" xfId="36976"/>
    <cellStyle name="Normal 9 2 2 8 2 2 3" xfId="43712"/>
    <cellStyle name="Normal 9 2 2 8 2 2 4" xfId="49862"/>
    <cellStyle name="Normal 9 2 2 8 2 3" xfId="19272"/>
    <cellStyle name="Normal 9 2 2 8 2 4" xfId="21642"/>
    <cellStyle name="Normal 9 2 2 8 2 5" xfId="22690"/>
    <cellStyle name="Normal 9 2 2 8 2 6" xfId="27630"/>
    <cellStyle name="Normal 9 2 2 8 2 7" xfId="28027"/>
    <cellStyle name="Normal 9 2 2 8 2 8" xfId="34186"/>
    <cellStyle name="Normal 9 2 2 8 2 9" xfId="40927"/>
    <cellStyle name="Normal 9 2 2 8 20" xfId="49860"/>
    <cellStyle name="Normal 9 2 2 8 21" xfId="54625"/>
    <cellStyle name="Normal 9 2 2 8 22" xfId="55206"/>
    <cellStyle name="Normal 9 2 2 8 23" xfId="57240"/>
    <cellStyle name="Normal 9 2 2 8 3" xfId="6786"/>
    <cellStyle name="Normal 9 2 2 8 3 2" xfId="13013"/>
    <cellStyle name="Normal 9 2 2 8 3 2 2" xfId="37138"/>
    <cellStyle name="Normal 9 2 2 8 3 2 3" xfId="43874"/>
    <cellStyle name="Normal 9 2 2 8 3 2 4" xfId="49864"/>
    <cellStyle name="Normal 9 2 2 8 3 3" xfId="20133"/>
    <cellStyle name="Normal 9 2 2 8 3 4" xfId="22248"/>
    <cellStyle name="Normal 9 2 2 8 3 5" xfId="22852"/>
    <cellStyle name="Normal 9 2 2 8 3 6" xfId="36308"/>
    <cellStyle name="Normal 9 2 2 8 3 7" xfId="43044"/>
    <cellStyle name="Normal 9 2 2 8 3 8" xfId="49863"/>
    <cellStyle name="Normal 9 2 2 8 4" xfId="8707"/>
    <cellStyle name="Normal 9 2 2 8 4 2" xfId="36742"/>
    <cellStyle name="Normal 9 2 2 8 4 3" xfId="43478"/>
    <cellStyle name="Normal 9 2 2 8 4 4" xfId="49865"/>
    <cellStyle name="Normal 9 2 2 8 5" xfId="13460"/>
    <cellStyle name="Normal 9 2 2 8 6" xfId="14819"/>
    <cellStyle name="Normal 9 2 2 8 7" xfId="16971"/>
    <cellStyle name="Normal 9 2 2 8 8" xfId="18346"/>
    <cellStyle name="Normal 9 2 2 8 9" xfId="20964"/>
    <cellStyle name="Normal 9 2 2 9" xfId="2465"/>
    <cellStyle name="Normal 9 2 2 9 10" xfId="22474"/>
    <cellStyle name="Normal 9 2 2 9 11" xfId="24743"/>
    <cellStyle name="Normal 9 2 2 9 12" xfId="25262"/>
    <cellStyle name="Normal 9 2 2 9 13" xfId="27201"/>
    <cellStyle name="Normal 9 2 2 9 14" xfId="27883"/>
    <cellStyle name="Normal 9 2 2 9 15" xfId="28207"/>
    <cellStyle name="Normal 9 2 2 9 16" xfId="30074"/>
    <cellStyle name="Normal 9 2 2 9 17" xfId="32015"/>
    <cellStyle name="Normal 9 2 2 9 18" xfId="38756"/>
    <cellStyle name="Normal 9 2 2 9 19" xfId="45761"/>
    <cellStyle name="Normal 9 2 2 9 2" xfId="4675"/>
    <cellStyle name="Normal 9 2 2 9 2 10" xfId="49867"/>
    <cellStyle name="Normal 9 2 2 9 2 11" xfId="55386"/>
    <cellStyle name="Normal 9 2 2 9 2 2" xfId="10914"/>
    <cellStyle name="Normal 9 2 2 9 2 2 2" xfId="36994"/>
    <cellStyle name="Normal 9 2 2 9 2 2 3" xfId="43730"/>
    <cellStyle name="Normal 9 2 2 9 2 2 4" xfId="49868"/>
    <cellStyle name="Normal 9 2 2 9 2 3" xfId="19290"/>
    <cellStyle name="Normal 9 2 2 9 2 4" xfId="21660"/>
    <cellStyle name="Normal 9 2 2 9 2 5" xfId="22708"/>
    <cellStyle name="Normal 9 2 2 9 2 6" xfId="27648"/>
    <cellStyle name="Normal 9 2 2 9 2 7" xfId="28045"/>
    <cellStyle name="Normal 9 2 2 9 2 8" xfId="34204"/>
    <cellStyle name="Normal 9 2 2 9 2 9" xfId="40945"/>
    <cellStyle name="Normal 9 2 2 9 20" xfId="49866"/>
    <cellStyle name="Normal 9 2 2 9 21" xfId="54643"/>
    <cellStyle name="Normal 9 2 2 9 22" xfId="55224"/>
    <cellStyle name="Normal 9 2 2 9 23" xfId="57258"/>
    <cellStyle name="Normal 9 2 2 9 3" xfId="6804"/>
    <cellStyle name="Normal 9 2 2 9 3 2" xfId="13031"/>
    <cellStyle name="Normal 9 2 2 9 3 2 2" xfId="37156"/>
    <cellStyle name="Normal 9 2 2 9 3 2 3" xfId="43892"/>
    <cellStyle name="Normal 9 2 2 9 3 2 4" xfId="49870"/>
    <cellStyle name="Normal 9 2 2 9 3 3" xfId="20151"/>
    <cellStyle name="Normal 9 2 2 9 3 4" xfId="22266"/>
    <cellStyle name="Normal 9 2 2 9 3 5" xfId="22870"/>
    <cellStyle name="Normal 9 2 2 9 3 6" xfId="36326"/>
    <cellStyle name="Normal 9 2 2 9 3 7" xfId="43062"/>
    <cellStyle name="Normal 9 2 2 9 3 8" xfId="49869"/>
    <cellStyle name="Normal 9 2 2 9 4" xfId="8725"/>
    <cellStyle name="Normal 9 2 2 9 4 2" xfId="36760"/>
    <cellStyle name="Normal 9 2 2 9 4 3" xfId="43496"/>
    <cellStyle name="Normal 9 2 2 9 4 4" xfId="49871"/>
    <cellStyle name="Normal 9 2 2 9 5" xfId="13478"/>
    <cellStyle name="Normal 9 2 2 9 6" xfId="14837"/>
    <cellStyle name="Normal 9 2 2 9 7" xfId="16989"/>
    <cellStyle name="Normal 9 2 2 9 8" xfId="18364"/>
    <cellStyle name="Normal 9 2 2 9 9" xfId="20982"/>
    <cellStyle name="Normal 9 2 3" xfId="1074"/>
    <cellStyle name="Normal 9 2 3 10" xfId="3391"/>
    <cellStyle name="Normal 9 2 3 10 10" xfId="23477"/>
    <cellStyle name="Normal 9 2 3 10 11" xfId="25137"/>
    <cellStyle name="Normal 9 2 3 10 12" xfId="25935"/>
    <cellStyle name="Normal 9 2 3 10 13" xfId="27758"/>
    <cellStyle name="Normal 9 2 3 10 14" xfId="28082"/>
    <cellStyle name="Normal 9 2 3 10 15" xfId="28808"/>
    <cellStyle name="Normal 9 2 3 10 16" xfId="32938"/>
    <cellStyle name="Normal 9 2 3 10 17" xfId="39679"/>
    <cellStyle name="Normal 9 2 3 10 18" xfId="44495"/>
    <cellStyle name="Normal 9 2 3 10 19" xfId="49873"/>
    <cellStyle name="Normal 9 2 3 10 2" xfId="5538"/>
    <cellStyle name="Normal 9 2 3 10 2 10" xfId="49874"/>
    <cellStyle name="Normal 9 2 3 10 2 11" xfId="55261"/>
    <cellStyle name="Normal 9 2 3 10 2 2" xfId="11765"/>
    <cellStyle name="Normal 9 2 3 10 2 2 2" xfId="37031"/>
    <cellStyle name="Normal 9 2 3 10 2 2 3" xfId="43767"/>
    <cellStyle name="Normal 9 2 3 10 2 2 4" xfId="49875"/>
    <cellStyle name="Normal 9 2 3 10 2 3" xfId="19633"/>
    <cellStyle name="Normal 9 2 3 10 2 4" xfId="21882"/>
    <cellStyle name="Normal 9 2 3 10 2 5" xfId="22745"/>
    <cellStyle name="Normal 9 2 3 10 2 6" xfId="27523"/>
    <cellStyle name="Normal 9 2 3 10 2 7" xfId="27920"/>
    <cellStyle name="Normal 9 2 3 10 2 8" xfId="35060"/>
    <cellStyle name="Normal 9 2 3 10 2 9" xfId="41796"/>
    <cellStyle name="Normal 9 2 3 10 20" xfId="53377"/>
    <cellStyle name="Normal 9 2 3 10 21" xfId="55070"/>
    <cellStyle name="Normal 9 2 3 10 22" xfId="55992"/>
    <cellStyle name="Normal 9 2 3 10 3" xfId="9648"/>
    <cellStyle name="Normal 9 2 3 10 3 2" xfId="36869"/>
    <cellStyle name="Normal 9 2 3 10 3 3" xfId="43605"/>
    <cellStyle name="Normal 9 2 3 10 3 4" xfId="49876"/>
    <cellStyle name="Normal 9 2 3 10 4" xfId="13353"/>
    <cellStyle name="Normal 9 2 3 10 5" xfId="13861"/>
    <cellStyle name="Normal 9 2 3 10 6" xfId="15723"/>
    <cellStyle name="Normal 9 2 3 10 7" xfId="18776"/>
    <cellStyle name="Normal 9 2 3 10 8" xfId="21276"/>
    <cellStyle name="Normal 9 2 3 10 9" xfId="22583"/>
    <cellStyle name="Normal 9 2 3 11" xfId="3099"/>
    <cellStyle name="Normal 9 2 3 11 10" xfId="32646"/>
    <cellStyle name="Normal 9 2 3 11 11" xfId="39387"/>
    <cellStyle name="Normal 9 2 3 11 12" xfId="49877"/>
    <cellStyle name="Normal 9 2 3 11 13" xfId="55051"/>
    <cellStyle name="Normal 9 2 3 11 2" xfId="9356"/>
    <cellStyle name="Normal 9 2 3 11 2 2" xfId="36851"/>
    <cellStyle name="Normal 9 2 3 11 2 3" xfId="43587"/>
    <cellStyle name="Normal 9 2 3 11 2 4" xfId="49878"/>
    <cellStyle name="Normal 9 2 3 11 3" xfId="13569"/>
    <cellStyle name="Normal 9 2 3 11 4" xfId="18659"/>
    <cellStyle name="Normal 9 2 3 11 5" xfId="21195"/>
    <cellStyle name="Normal 9 2 3 11 6" xfId="22565"/>
    <cellStyle name="Normal 9 2 3 11 7" xfId="25065"/>
    <cellStyle name="Normal 9 2 3 11 8" xfId="25643"/>
    <cellStyle name="Normal 9 2 3 11 9" xfId="27740"/>
    <cellStyle name="Normal 9 2 3 12" xfId="3027"/>
    <cellStyle name="Normal 9 2 3 12 10" xfId="49879"/>
    <cellStyle name="Normal 9 2 3 12 11" xfId="55243"/>
    <cellStyle name="Normal 9 2 3 12 2" xfId="9284"/>
    <cellStyle name="Normal 9 2 3 12 2 2" xfId="36779"/>
    <cellStyle name="Normal 9 2 3 12 2 3" xfId="43515"/>
    <cellStyle name="Normal 9 2 3 12 2 4" xfId="49880"/>
    <cellStyle name="Normal 9 2 3 12 3" xfId="18587"/>
    <cellStyle name="Normal 9 2 3 12 4" xfId="21123"/>
    <cellStyle name="Normal 9 2 3 12 5" xfId="22493"/>
    <cellStyle name="Normal 9 2 3 12 6" xfId="27505"/>
    <cellStyle name="Normal 9 2 3 12 7" xfId="27902"/>
    <cellStyle name="Normal 9 2 3 12 8" xfId="32574"/>
    <cellStyle name="Normal 9 2 3 12 9" xfId="39315"/>
    <cellStyle name="Normal 9 2 3 13" xfId="4963"/>
    <cellStyle name="Normal 9 2 3 13 2" xfId="11202"/>
    <cellStyle name="Normal 9 2 3 13 2 2" xfId="37013"/>
    <cellStyle name="Normal 9 2 3 13 2 3" xfId="43749"/>
    <cellStyle name="Normal 9 2 3 13 2 4" xfId="49882"/>
    <cellStyle name="Normal 9 2 3 13 3" xfId="19422"/>
    <cellStyle name="Normal 9 2 3 13 4" xfId="21740"/>
    <cellStyle name="Normal 9 2 3 13 5" xfId="22727"/>
    <cellStyle name="Normal 9 2 3 13 6" xfId="34492"/>
    <cellStyle name="Normal 9 2 3 13 7" xfId="41233"/>
    <cellStyle name="Normal 9 2 3 13 8" xfId="49881"/>
    <cellStyle name="Normal 9 2 3 14" xfId="7459"/>
    <cellStyle name="Normal 9 2 3 14 2" xfId="36635"/>
    <cellStyle name="Normal 9 2 3 14 3" xfId="43371"/>
    <cellStyle name="Normal 9 2 3 14 4" xfId="49883"/>
    <cellStyle name="Normal 9 2 3 15" xfId="13335"/>
    <cellStyle name="Normal 9 2 3 16" xfId="13497"/>
    <cellStyle name="Normal 9 2 3 17" xfId="15160"/>
    <cellStyle name="Normal 9 2 3 18" xfId="17801"/>
    <cellStyle name="Normal 9 2 3 19" xfId="20659"/>
    <cellStyle name="Normal 9 2 3 2" xfId="1436"/>
    <cellStyle name="Normal 9 2 3 2 10" xfId="20677"/>
    <cellStyle name="Normal 9 2 3 2 11" xfId="22367"/>
    <cellStyle name="Normal 9 2 3 2 12" xfId="23766"/>
    <cellStyle name="Normal 9 2 3 2 13" xfId="25155"/>
    <cellStyle name="Normal 9 2 3 2 14" xfId="25589"/>
    <cellStyle name="Normal 9 2 3 2 15" xfId="27686"/>
    <cellStyle name="Normal 9 2 3 2 16" xfId="28100"/>
    <cellStyle name="Normal 9 2 3 2 17" xfId="29097"/>
    <cellStyle name="Normal 9 2 3 2 18" xfId="31012"/>
    <cellStyle name="Normal 9 2 3 2 19" xfId="37779"/>
    <cellStyle name="Normal 9 2 3 2 2" xfId="3680"/>
    <cellStyle name="Normal 9 2 3 2 2 10" xfId="33227"/>
    <cellStyle name="Normal 9 2 3 2 2 11" xfId="39968"/>
    <cellStyle name="Normal 9 2 3 2 2 12" xfId="49885"/>
    <cellStyle name="Normal 9 2 3 2 2 13" xfId="55091"/>
    <cellStyle name="Normal 9 2 3 2 2 2" xfId="9937"/>
    <cellStyle name="Normal 9 2 3 2 2 2 2" xfId="36887"/>
    <cellStyle name="Normal 9 2 3 2 2 2 3" xfId="43623"/>
    <cellStyle name="Normal 9 2 3 2 2 2 4" xfId="49886"/>
    <cellStyle name="Normal 9 2 3 2 2 3" xfId="14150"/>
    <cellStyle name="Normal 9 2 3 2 2 4" xfId="18887"/>
    <cellStyle name="Normal 9 2 3 2 2 5" xfId="21355"/>
    <cellStyle name="Normal 9 2 3 2 2 6" xfId="22601"/>
    <cellStyle name="Normal 9 2 3 2 2 7" xfId="25077"/>
    <cellStyle name="Normal 9 2 3 2 2 8" xfId="26224"/>
    <cellStyle name="Normal 9 2 3 2 2 9" xfId="27776"/>
    <cellStyle name="Normal 9 2 3 2 20" xfId="44784"/>
    <cellStyle name="Normal 9 2 3 2 21" xfId="49884"/>
    <cellStyle name="Normal 9 2 3 2 22" xfId="53666"/>
    <cellStyle name="Normal 9 2 3 2 23" xfId="54997"/>
    <cellStyle name="Normal 9 2 3 2 24" xfId="56281"/>
    <cellStyle name="Normal 9 2 3 2 3" xfId="3045"/>
    <cellStyle name="Normal 9 2 3 2 3 10" xfId="49887"/>
    <cellStyle name="Normal 9 2 3 2 3 11" xfId="55279"/>
    <cellStyle name="Normal 9 2 3 2 3 2" xfId="9302"/>
    <cellStyle name="Normal 9 2 3 2 3 2 2" xfId="36797"/>
    <cellStyle name="Normal 9 2 3 2 3 2 3" xfId="43533"/>
    <cellStyle name="Normal 9 2 3 2 3 2 4" xfId="49888"/>
    <cellStyle name="Normal 9 2 3 2 3 3" xfId="18605"/>
    <cellStyle name="Normal 9 2 3 2 3 4" xfId="21141"/>
    <cellStyle name="Normal 9 2 3 2 3 5" xfId="22511"/>
    <cellStyle name="Normal 9 2 3 2 3 6" xfId="27541"/>
    <cellStyle name="Normal 9 2 3 2 3 7" xfId="27938"/>
    <cellStyle name="Normal 9 2 3 2 3 8" xfId="32592"/>
    <cellStyle name="Normal 9 2 3 2 3 9" xfId="39333"/>
    <cellStyle name="Normal 9 2 3 2 4" xfId="5827"/>
    <cellStyle name="Normal 9 2 3 2 4 2" xfId="12054"/>
    <cellStyle name="Normal 9 2 3 2 4 2 2" xfId="37049"/>
    <cellStyle name="Normal 9 2 3 2 4 2 3" xfId="43785"/>
    <cellStyle name="Normal 9 2 3 2 4 2 4" xfId="49890"/>
    <cellStyle name="Normal 9 2 3 2 4 3" xfId="19747"/>
    <cellStyle name="Normal 9 2 3 2 4 4" xfId="21961"/>
    <cellStyle name="Normal 9 2 3 2 4 5" xfId="22763"/>
    <cellStyle name="Normal 9 2 3 2 4 6" xfId="35349"/>
    <cellStyle name="Normal 9 2 3 2 4 7" xfId="42085"/>
    <cellStyle name="Normal 9 2 3 2 4 8" xfId="49889"/>
    <cellStyle name="Normal 9 2 3 2 5" xfId="7748"/>
    <cellStyle name="Normal 9 2 3 2 5 2" xfId="36653"/>
    <cellStyle name="Normal 9 2 3 2 5 3" xfId="43389"/>
    <cellStyle name="Normal 9 2 3 2 5 4" xfId="49891"/>
    <cellStyle name="Normal 9 2 3 2 6" xfId="13371"/>
    <cellStyle name="Normal 9 2 3 2 7" xfId="13515"/>
    <cellStyle name="Normal 9 2 3 2 8" xfId="16012"/>
    <cellStyle name="Normal 9 2 3 2 9" xfId="17937"/>
    <cellStyle name="Normal 9 2 3 20" xfId="22349"/>
    <cellStyle name="Normal 9 2 3 21" xfId="23185"/>
    <cellStyle name="Normal 9 2 3 22" xfId="25119"/>
    <cellStyle name="Normal 9 2 3 23" xfId="25571"/>
    <cellStyle name="Normal 9 2 3 24" xfId="27668"/>
    <cellStyle name="Normal 9 2 3 25" xfId="28064"/>
    <cellStyle name="Normal 9 2 3 26" xfId="28245"/>
    <cellStyle name="Normal 9 2 3 27" xfId="30720"/>
    <cellStyle name="Normal 9 2 3 28" xfId="37490"/>
    <cellStyle name="Normal 9 2 3 29" xfId="43932"/>
    <cellStyle name="Normal 9 2 3 3" xfId="1467"/>
    <cellStyle name="Normal 9 2 3 3 2" xfId="3696"/>
    <cellStyle name="Normal 9 2 3 3 3" xfId="3063"/>
    <cellStyle name="Normal 9 2 3 3 3 2" xfId="9320"/>
    <cellStyle name="Normal 9 2 3 3 3 2 2" xfId="36815"/>
    <cellStyle name="Normal 9 2 3 3 3 2 3" xfId="43551"/>
    <cellStyle name="Normal 9 2 3 3 3 2 4" xfId="49893"/>
    <cellStyle name="Normal 9 2 3 3 3 3" xfId="18623"/>
    <cellStyle name="Normal 9 2 3 3 3 4" xfId="21159"/>
    <cellStyle name="Normal 9 2 3 3 3 5" xfId="22529"/>
    <cellStyle name="Normal 9 2 3 3 3 6" xfId="32610"/>
    <cellStyle name="Normal 9 2 3 3 3 7" xfId="39351"/>
    <cellStyle name="Normal 9 2 3 3 3 8" xfId="49892"/>
    <cellStyle name="Normal 9 2 3 3 4" xfId="13533"/>
    <cellStyle name="Normal 9 2 3 3 5" xfId="25047"/>
    <cellStyle name="Normal 9 2 3 3 6" xfId="25607"/>
    <cellStyle name="Normal 9 2 3 3 7" xfId="27704"/>
    <cellStyle name="Normal 9 2 3 3 8" xfId="55015"/>
    <cellStyle name="Normal 9 2 3 30" xfId="49872"/>
    <cellStyle name="Normal 9 2 3 31" xfId="52814"/>
    <cellStyle name="Normal 9 2 3 32" xfId="54979"/>
    <cellStyle name="Normal 9 2 3 33" xfId="55424"/>
    <cellStyle name="Normal 9 2 3 4" xfId="1792"/>
    <cellStyle name="Normal 9 2 3 4 10" xfId="20761"/>
    <cellStyle name="Normal 9 2 3 4 11" xfId="22385"/>
    <cellStyle name="Normal 9 2 3 4 12" xfId="24074"/>
    <cellStyle name="Normal 9 2 3 4 13" xfId="25173"/>
    <cellStyle name="Normal 9 2 3 4 14" xfId="25625"/>
    <cellStyle name="Normal 9 2 3 4 15" xfId="27722"/>
    <cellStyle name="Normal 9 2 3 4 16" xfId="28118"/>
    <cellStyle name="Normal 9 2 3 4 17" xfId="29405"/>
    <cellStyle name="Normal 9 2 3 4 18" xfId="31346"/>
    <cellStyle name="Normal 9 2 3 4 19" xfId="38087"/>
    <cellStyle name="Normal 9 2 3 4 2" xfId="4006"/>
    <cellStyle name="Normal 9 2 3 4 2 10" xfId="33535"/>
    <cellStyle name="Normal 9 2 3 4 2 11" xfId="40276"/>
    <cellStyle name="Normal 9 2 3 4 2 12" xfId="49895"/>
    <cellStyle name="Normal 9 2 3 4 2 13" xfId="55135"/>
    <cellStyle name="Normal 9 2 3 4 2 2" xfId="10245"/>
    <cellStyle name="Normal 9 2 3 4 2 2 2" xfId="36905"/>
    <cellStyle name="Normal 9 2 3 4 2 2 3" xfId="43641"/>
    <cellStyle name="Normal 9 2 3 4 2 2 4" xfId="49896"/>
    <cellStyle name="Normal 9 2 3 4 2 3" xfId="14458"/>
    <cellStyle name="Normal 9 2 3 4 2 4" xfId="19008"/>
    <cellStyle name="Normal 9 2 3 4 2 5" xfId="21439"/>
    <cellStyle name="Normal 9 2 3 4 2 6" xfId="22619"/>
    <cellStyle name="Normal 9 2 3 4 2 7" xfId="25095"/>
    <cellStyle name="Normal 9 2 3 4 2 8" xfId="26532"/>
    <cellStyle name="Normal 9 2 3 4 2 9" xfId="27794"/>
    <cellStyle name="Normal 9 2 3 4 20" xfId="45092"/>
    <cellStyle name="Normal 9 2 3 4 21" xfId="49894"/>
    <cellStyle name="Normal 9 2 3 4 22" xfId="53974"/>
    <cellStyle name="Normal 9 2 3 4 23" xfId="55033"/>
    <cellStyle name="Normal 9 2 3 4 24" xfId="56589"/>
    <cellStyle name="Normal 9 2 3 4 3" xfId="3081"/>
    <cellStyle name="Normal 9 2 3 4 3 10" xfId="49897"/>
    <cellStyle name="Normal 9 2 3 4 3 11" xfId="55297"/>
    <cellStyle name="Normal 9 2 3 4 3 2" xfId="9338"/>
    <cellStyle name="Normal 9 2 3 4 3 2 2" xfId="36833"/>
    <cellStyle name="Normal 9 2 3 4 3 2 3" xfId="43569"/>
    <cellStyle name="Normal 9 2 3 4 3 2 4" xfId="49898"/>
    <cellStyle name="Normal 9 2 3 4 3 3" xfId="18641"/>
    <cellStyle name="Normal 9 2 3 4 3 4" xfId="21177"/>
    <cellStyle name="Normal 9 2 3 4 3 5" xfId="22547"/>
    <cellStyle name="Normal 9 2 3 4 3 6" xfId="27559"/>
    <cellStyle name="Normal 9 2 3 4 3 7" xfId="27956"/>
    <cellStyle name="Normal 9 2 3 4 3 8" xfId="32628"/>
    <cellStyle name="Normal 9 2 3 4 3 9" xfId="39369"/>
    <cellStyle name="Normal 9 2 3 4 4" xfId="6135"/>
    <cellStyle name="Normal 9 2 3 4 4 2" xfId="12362"/>
    <cellStyle name="Normal 9 2 3 4 4 2 2" xfId="37067"/>
    <cellStyle name="Normal 9 2 3 4 4 2 3" xfId="43803"/>
    <cellStyle name="Normal 9 2 3 4 4 2 4" xfId="49900"/>
    <cellStyle name="Normal 9 2 3 4 4 3" xfId="19864"/>
    <cellStyle name="Normal 9 2 3 4 4 4" xfId="22045"/>
    <cellStyle name="Normal 9 2 3 4 4 5" xfId="22781"/>
    <cellStyle name="Normal 9 2 3 4 4 6" xfId="35657"/>
    <cellStyle name="Normal 9 2 3 4 4 7" xfId="42393"/>
    <cellStyle name="Normal 9 2 3 4 4 8" xfId="49899"/>
    <cellStyle name="Normal 9 2 3 4 5" xfId="8056"/>
    <cellStyle name="Normal 9 2 3 4 5 2" xfId="36671"/>
    <cellStyle name="Normal 9 2 3 4 5 3" xfId="43407"/>
    <cellStyle name="Normal 9 2 3 4 5 4" xfId="49901"/>
    <cellStyle name="Normal 9 2 3 4 6" xfId="13389"/>
    <cellStyle name="Normal 9 2 3 4 7" xfId="13551"/>
    <cellStyle name="Normal 9 2 3 4 8" xfId="16320"/>
    <cellStyle name="Normal 9 2 3 4 9" xfId="18076"/>
    <cellStyle name="Normal 9 2 3 5" xfId="1812"/>
    <cellStyle name="Normal 9 2 3 5 10" xfId="22403"/>
    <cellStyle name="Normal 9 2 3 5 11" xfId="24092"/>
    <cellStyle name="Normal 9 2 3 5 12" xfId="25191"/>
    <cellStyle name="Normal 9 2 3 5 13" xfId="26550"/>
    <cellStyle name="Normal 9 2 3 5 14" xfId="27812"/>
    <cellStyle name="Normal 9 2 3 5 15" xfId="28136"/>
    <cellStyle name="Normal 9 2 3 5 16" xfId="29423"/>
    <cellStyle name="Normal 9 2 3 5 17" xfId="31364"/>
    <cellStyle name="Normal 9 2 3 5 18" xfId="38105"/>
    <cellStyle name="Normal 9 2 3 5 19" xfId="45110"/>
    <cellStyle name="Normal 9 2 3 5 2" xfId="4024"/>
    <cellStyle name="Normal 9 2 3 5 2 10" xfId="49903"/>
    <cellStyle name="Normal 9 2 3 5 2 11" xfId="55315"/>
    <cellStyle name="Normal 9 2 3 5 2 2" xfId="10263"/>
    <cellStyle name="Normal 9 2 3 5 2 2 2" xfId="36923"/>
    <cellStyle name="Normal 9 2 3 5 2 2 3" xfId="43659"/>
    <cellStyle name="Normal 9 2 3 5 2 2 4" xfId="49904"/>
    <cellStyle name="Normal 9 2 3 5 2 3" xfId="19026"/>
    <cellStyle name="Normal 9 2 3 5 2 4" xfId="21457"/>
    <cellStyle name="Normal 9 2 3 5 2 5" xfId="22637"/>
    <cellStyle name="Normal 9 2 3 5 2 6" xfId="27577"/>
    <cellStyle name="Normal 9 2 3 5 2 7" xfId="27974"/>
    <cellStyle name="Normal 9 2 3 5 2 8" xfId="33553"/>
    <cellStyle name="Normal 9 2 3 5 2 9" xfId="40294"/>
    <cellStyle name="Normal 9 2 3 5 20" xfId="49902"/>
    <cellStyle name="Normal 9 2 3 5 21" xfId="53992"/>
    <cellStyle name="Normal 9 2 3 5 22" xfId="55153"/>
    <cellStyle name="Normal 9 2 3 5 23" xfId="56607"/>
    <cellStyle name="Normal 9 2 3 5 3" xfId="6153"/>
    <cellStyle name="Normal 9 2 3 5 3 2" xfId="12380"/>
    <cellStyle name="Normal 9 2 3 5 3 2 2" xfId="37085"/>
    <cellStyle name="Normal 9 2 3 5 3 2 3" xfId="43821"/>
    <cellStyle name="Normal 9 2 3 5 3 2 4" xfId="49906"/>
    <cellStyle name="Normal 9 2 3 5 3 3" xfId="19882"/>
    <cellStyle name="Normal 9 2 3 5 3 4" xfId="22063"/>
    <cellStyle name="Normal 9 2 3 5 3 5" xfId="22799"/>
    <cellStyle name="Normal 9 2 3 5 3 6" xfId="35675"/>
    <cellStyle name="Normal 9 2 3 5 3 7" xfId="42411"/>
    <cellStyle name="Normal 9 2 3 5 3 8" xfId="49905"/>
    <cellStyle name="Normal 9 2 3 5 4" xfId="8074"/>
    <cellStyle name="Normal 9 2 3 5 4 2" xfId="36689"/>
    <cellStyle name="Normal 9 2 3 5 4 3" xfId="43425"/>
    <cellStyle name="Normal 9 2 3 5 4 4" xfId="49907"/>
    <cellStyle name="Normal 9 2 3 5 5" xfId="13407"/>
    <cellStyle name="Normal 9 2 3 5 6" xfId="14476"/>
    <cellStyle name="Normal 9 2 3 5 7" xfId="16338"/>
    <cellStyle name="Normal 9 2 3 5 8" xfId="18094"/>
    <cellStyle name="Normal 9 2 3 5 9" xfId="20779"/>
    <cellStyle name="Normal 9 2 3 6" xfId="1849"/>
    <cellStyle name="Normal 9 2 3 6 10" xfId="22421"/>
    <cellStyle name="Normal 9 2 3 6 11" xfId="24129"/>
    <cellStyle name="Normal 9 2 3 6 12" xfId="25209"/>
    <cellStyle name="Normal 9 2 3 6 13" xfId="26587"/>
    <cellStyle name="Normal 9 2 3 6 14" xfId="27830"/>
    <cellStyle name="Normal 9 2 3 6 15" xfId="28154"/>
    <cellStyle name="Normal 9 2 3 6 16" xfId="29460"/>
    <cellStyle name="Normal 9 2 3 6 17" xfId="31401"/>
    <cellStyle name="Normal 9 2 3 6 18" xfId="38142"/>
    <cellStyle name="Normal 9 2 3 6 19" xfId="45147"/>
    <cellStyle name="Normal 9 2 3 6 2" xfId="4061"/>
    <cellStyle name="Normal 9 2 3 6 2 10" xfId="49909"/>
    <cellStyle name="Normal 9 2 3 6 2 11" xfId="55333"/>
    <cellStyle name="Normal 9 2 3 6 2 2" xfId="10300"/>
    <cellStyle name="Normal 9 2 3 6 2 2 2" xfId="36941"/>
    <cellStyle name="Normal 9 2 3 6 2 2 3" xfId="43677"/>
    <cellStyle name="Normal 9 2 3 6 2 2 4" xfId="49910"/>
    <cellStyle name="Normal 9 2 3 6 2 3" xfId="19056"/>
    <cellStyle name="Normal 9 2 3 6 2 4" xfId="21480"/>
    <cellStyle name="Normal 9 2 3 6 2 5" xfId="22655"/>
    <cellStyle name="Normal 9 2 3 6 2 6" xfId="27595"/>
    <cellStyle name="Normal 9 2 3 6 2 7" xfId="27992"/>
    <cellStyle name="Normal 9 2 3 6 2 8" xfId="33590"/>
    <cellStyle name="Normal 9 2 3 6 2 9" xfId="40331"/>
    <cellStyle name="Normal 9 2 3 6 20" xfId="49908"/>
    <cellStyle name="Normal 9 2 3 6 21" xfId="54029"/>
    <cellStyle name="Normal 9 2 3 6 22" xfId="55171"/>
    <cellStyle name="Normal 9 2 3 6 23" xfId="56644"/>
    <cellStyle name="Normal 9 2 3 6 3" xfId="6190"/>
    <cellStyle name="Normal 9 2 3 6 3 2" xfId="12417"/>
    <cellStyle name="Normal 9 2 3 6 3 2 2" xfId="37103"/>
    <cellStyle name="Normal 9 2 3 6 3 2 3" xfId="43839"/>
    <cellStyle name="Normal 9 2 3 6 3 2 4" xfId="49912"/>
    <cellStyle name="Normal 9 2 3 6 3 3" xfId="19913"/>
    <cellStyle name="Normal 9 2 3 6 3 4" xfId="22086"/>
    <cellStyle name="Normal 9 2 3 6 3 5" xfId="22817"/>
    <cellStyle name="Normal 9 2 3 6 3 6" xfId="35712"/>
    <cellStyle name="Normal 9 2 3 6 3 7" xfId="42448"/>
    <cellStyle name="Normal 9 2 3 6 3 8" xfId="49911"/>
    <cellStyle name="Normal 9 2 3 6 4" xfId="8111"/>
    <cellStyle name="Normal 9 2 3 6 4 2" xfId="36707"/>
    <cellStyle name="Normal 9 2 3 6 4 3" xfId="43443"/>
    <cellStyle name="Normal 9 2 3 6 4 4" xfId="49913"/>
    <cellStyle name="Normal 9 2 3 6 5" xfId="13425"/>
    <cellStyle name="Normal 9 2 3 6 6" xfId="14494"/>
    <cellStyle name="Normal 9 2 3 6 7" xfId="16375"/>
    <cellStyle name="Normal 9 2 3 6 8" xfId="18124"/>
    <cellStyle name="Normal 9 2 3 6 9" xfId="20802"/>
    <cellStyle name="Normal 9 2 3 7" xfId="2429"/>
    <cellStyle name="Normal 9 2 3 7 10" xfId="22439"/>
    <cellStyle name="Normal 9 2 3 7 11" xfId="24707"/>
    <cellStyle name="Normal 9 2 3 7 12" xfId="25227"/>
    <cellStyle name="Normal 9 2 3 7 13" xfId="27165"/>
    <cellStyle name="Normal 9 2 3 7 14" xfId="27848"/>
    <cellStyle name="Normal 9 2 3 7 15" xfId="28172"/>
    <cellStyle name="Normal 9 2 3 7 16" xfId="30038"/>
    <cellStyle name="Normal 9 2 3 7 17" xfId="31979"/>
    <cellStyle name="Normal 9 2 3 7 18" xfId="38720"/>
    <cellStyle name="Normal 9 2 3 7 19" xfId="45725"/>
    <cellStyle name="Normal 9 2 3 7 2" xfId="4639"/>
    <cellStyle name="Normal 9 2 3 7 2 10" xfId="49915"/>
    <cellStyle name="Normal 9 2 3 7 2 11" xfId="55351"/>
    <cellStyle name="Normal 9 2 3 7 2 2" xfId="10878"/>
    <cellStyle name="Normal 9 2 3 7 2 2 2" xfId="36959"/>
    <cellStyle name="Normal 9 2 3 7 2 2 3" xfId="43695"/>
    <cellStyle name="Normal 9 2 3 7 2 2 4" xfId="49916"/>
    <cellStyle name="Normal 9 2 3 7 2 3" xfId="19255"/>
    <cellStyle name="Normal 9 2 3 7 2 4" xfId="21624"/>
    <cellStyle name="Normal 9 2 3 7 2 5" xfId="22673"/>
    <cellStyle name="Normal 9 2 3 7 2 6" xfId="27613"/>
    <cellStyle name="Normal 9 2 3 7 2 7" xfId="28010"/>
    <cellStyle name="Normal 9 2 3 7 2 8" xfId="34168"/>
    <cellStyle name="Normal 9 2 3 7 2 9" xfId="40909"/>
    <cellStyle name="Normal 9 2 3 7 20" xfId="49914"/>
    <cellStyle name="Normal 9 2 3 7 21" xfId="54607"/>
    <cellStyle name="Normal 9 2 3 7 22" xfId="55189"/>
    <cellStyle name="Normal 9 2 3 7 23" xfId="57222"/>
    <cellStyle name="Normal 9 2 3 7 3" xfId="6768"/>
    <cellStyle name="Normal 9 2 3 7 3 2" xfId="12995"/>
    <cellStyle name="Normal 9 2 3 7 3 2 2" xfId="37121"/>
    <cellStyle name="Normal 9 2 3 7 3 2 3" xfId="43857"/>
    <cellStyle name="Normal 9 2 3 7 3 2 4" xfId="49918"/>
    <cellStyle name="Normal 9 2 3 7 3 3" xfId="20116"/>
    <cellStyle name="Normal 9 2 3 7 3 4" xfId="22230"/>
    <cellStyle name="Normal 9 2 3 7 3 5" xfId="22835"/>
    <cellStyle name="Normal 9 2 3 7 3 6" xfId="36290"/>
    <cellStyle name="Normal 9 2 3 7 3 7" xfId="43026"/>
    <cellStyle name="Normal 9 2 3 7 3 8" xfId="49917"/>
    <cellStyle name="Normal 9 2 3 7 4" xfId="8689"/>
    <cellStyle name="Normal 9 2 3 7 4 2" xfId="36725"/>
    <cellStyle name="Normal 9 2 3 7 4 3" xfId="43461"/>
    <cellStyle name="Normal 9 2 3 7 4 4" xfId="49919"/>
    <cellStyle name="Normal 9 2 3 7 5" xfId="13443"/>
    <cellStyle name="Normal 9 2 3 7 6" xfId="14801"/>
    <cellStyle name="Normal 9 2 3 7 7" xfId="16953"/>
    <cellStyle name="Normal 9 2 3 7 8" xfId="18329"/>
    <cellStyle name="Normal 9 2 3 7 9" xfId="20946"/>
    <cellStyle name="Normal 9 2 3 8" xfId="2448"/>
    <cellStyle name="Normal 9 2 3 8 10" xfId="22457"/>
    <cellStyle name="Normal 9 2 3 8 11" xfId="24726"/>
    <cellStyle name="Normal 9 2 3 8 12" xfId="25245"/>
    <cellStyle name="Normal 9 2 3 8 13" xfId="27184"/>
    <cellStyle name="Normal 9 2 3 8 14" xfId="27866"/>
    <cellStyle name="Normal 9 2 3 8 15" xfId="28190"/>
    <cellStyle name="Normal 9 2 3 8 16" xfId="30057"/>
    <cellStyle name="Normal 9 2 3 8 17" xfId="31998"/>
    <cellStyle name="Normal 9 2 3 8 18" xfId="38739"/>
    <cellStyle name="Normal 9 2 3 8 19" xfId="45744"/>
    <cellStyle name="Normal 9 2 3 8 2" xfId="4658"/>
    <cellStyle name="Normal 9 2 3 8 2 10" xfId="49921"/>
    <cellStyle name="Normal 9 2 3 8 2 11" xfId="55369"/>
    <cellStyle name="Normal 9 2 3 8 2 2" xfId="10897"/>
    <cellStyle name="Normal 9 2 3 8 2 2 2" xfId="36977"/>
    <cellStyle name="Normal 9 2 3 8 2 2 3" xfId="43713"/>
    <cellStyle name="Normal 9 2 3 8 2 2 4" xfId="49922"/>
    <cellStyle name="Normal 9 2 3 8 2 3" xfId="19273"/>
    <cellStyle name="Normal 9 2 3 8 2 4" xfId="21643"/>
    <cellStyle name="Normal 9 2 3 8 2 5" xfId="22691"/>
    <cellStyle name="Normal 9 2 3 8 2 6" xfId="27631"/>
    <cellStyle name="Normal 9 2 3 8 2 7" xfId="28028"/>
    <cellStyle name="Normal 9 2 3 8 2 8" xfId="34187"/>
    <cellStyle name="Normal 9 2 3 8 2 9" xfId="40928"/>
    <cellStyle name="Normal 9 2 3 8 20" xfId="49920"/>
    <cellStyle name="Normal 9 2 3 8 21" xfId="54626"/>
    <cellStyle name="Normal 9 2 3 8 22" xfId="55207"/>
    <cellStyle name="Normal 9 2 3 8 23" xfId="57241"/>
    <cellStyle name="Normal 9 2 3 8 3" xfId="6787"/>
    <cellStyle name="Normal 9 2 3 8 3 2" xfId="13014"/>
    <cellStyle name="Normal 9 2 3 8 3 2 2" xfId="37139"/>
    <cellStyle name="Normal 9 2 3 8 3 2 3" xfId="43875"/>
    <cellStyle name="Normal 9 2 3 8 3 2 4" xfId="49924"/>
    <cellStyle name="Normal 9 2 3 8 3 3" xfId="20134"/>
    <cellStyle name="Normal 9 2 3 8 3 4" xfId="22249"/>
    <cellStyle name="Normal 9 2 3 8 3 5" xfId="22853"/>
    <cellStyle name="Normal 9 2 3 8 3 6" xfId="36309"/>
    <cellStyle name="Normal 9 2 3 8 3 7" xfId="43045"/>
    <cellStyle name="Normal 9 2 3 8 3 8" xfId="49923"/>
    <cellStyle name="Normal 9 2 3 8 4" xfId="8708"/>
    <cellStyle name="Normal 9 2 3 8 4 2" xfId="36743"/>
    <cellStyle name="Normal 9 2 3 8 4 3" xfId="43479"/>
    <cellStyle name="Normal 9 2 3 8 4 4" xfId="49925"/>
    <cellStyle name="Normal 9 2 3 8 5" xfId="13461"/>
    <cellStyle name="Normal 9 2 3 8 6" xfId="14820"/>
    <cellStyle name="Normal 9 2 3 8 7" xfId="16972"/>
    <cellStyle name="Normal 9 2 3 8 8" xfId="18347"/>
    <cellStyle name="Normal 9 2 3 8 9" xfId="20965"/>
    <cellStyle name="Normal 9 2 3 9" xfId="2466"/>
    <cellStyle name="Normal 9 2 3 9 10" xfId="22475"/>
    <cellStyle name="Normal 9 2 3 9 11" xfId="24744"/>
    <cellStyle name="Normal 9 2 3 9 12" xfId="25263"/>
    <cellStyle name="Normal 9 2 3 9 13" xfId="27202"/>
    <cellStyle name="Normal 9 2 3 9 14" xfId="27884"/>
    <cellStyle name="Normal 9 2 3 9 15" xfId="28208"/>
    <cellStyle name="Normal 9 2 3 9 16" xfId="30075"/>
    <cellStyle name="Normal 9 2 3 9 17" xfId="32016"/>
    <cellStyle name="Normal 9 2 3 9 18" xfId="38757"/>
    <cellStyle name="Normal 9 2 3 9 19" xfId="45762"/>
    <cellStyle name="Normal 9 2 3 9 2" xfId="4676"/>
    <cellStyle name="Normal 9 2 3 9 2 10" xfId="49927"/>
    <cellStyle name="Normal 9 2 3 9 2 11" xfId="55387"/>
    <cellStyle name="Normal 9 2 3 9 2 2" xfId="10915"/>
    <cellStyle name="Normal 9 2 3 9 2 2 2" xfId="36995"/>
    <cellStyle name="Normal 9 2 3 9 2 2 3" xfId="43731"/>
    <cellStyle name="Normal 9 2 3 9 2 2 4" xfId="49928"/>
    <cellStyle name="Normal 9 2 3 9 2 3" xfId="19291"/>
    <cellStyle name="Normal 9 2 3 9 2 4" xfId="21661"/>
    <cellStyle name="Normal 9 2 3 9 2 5" xfId="22709"/>
    <cellStyle name="Normal 9 2 3 9 2 6" xfId="27649"/>
    <cellStyle name="Normal 9 2 3 9 2 7" xfId="28046"/>
    <cellStyle name="Normal 9 2 3 9 2 8" xfId="34205"/>
    <cellStyle name="Normal 9 2 3 9 2 9" xfId="40946"/>
    <cellStyle name="Normal 9 2 3 9 20" xfId="49926"/>
    <cellStyle name="Normal 9 2 3 9 21" xfId="54644"/>
    <cellStyle name="Normal 9 2 3 9 22" xfId="55225"/>
    <cellStyle name="Normal 9 2 3 9 23" xfId="57259"/>
    <cellStyle name="Normal 9 2 3 9 3" xfId="6805"/>
    <cellStyle name="Normal 9 2 3 9 3 2" xfId="13032"/>
    <cellStyle name="Normal 9 2 3 9 3 2 2" xfId="37157"/>
    <cellStyle name="Normal 9 2 3 9 3 2 3" xfId="43893"/>
    <cellStyle name="Normal 9 2 3 9 3 2 4" xfId="49930"/>
    <cellStyle name="Normal 9 2 3 9 3 3" xfId="20152"/>
    <cellStyle name="Normal 9 2 3 9 3 4" xfId="22267"/>
    <cellStyle name="Normal 9 2 3 9 3 5" xfId="22871"/>
    <cellStyle name="Normal 9 2 3 9 3 6" xfId="36327"/>
    <cellStyle name="Normal 9 2 3 9 3 7" xfId="43063"/>
    <cellStyle name="Normal 9 2 3 9 3 8" xfId="49929"/>
    <cellStyle name="Normal 9 2 3 9 4" xfId="8726"/>
    <cellStyle name="Normal 9 2 3 9 4 2" xfId="36761"/>
    <cellStyle name="Normal 9 2 3 9 4 3" xfId="43497"/>
    <cellStyle name="Normal 9 2 3 9 4 4" xfId="49931"/>
    <cellStyle name="Normal 9 2 3 9 5" xfId="13479"/>
    <cellStyle name="Normal 9 2 3 9 6" xfId="14838"/>
    <cellStyle name="Normal 9 2 3 9 7" xfId="16990"/>
    <cellStyle name="Normal 9 2 3 9 8" xfId="18365"/>
    <cellStyle name="Normal 9 2 3 9 9" xfId="20983"/>
    <cellStyle name="Normal 9 2 4" xfId="1072"/>
    <cellStyle name="Normal 9 2 4 10" xfId="5536"/>
    <cellStyle name="Normal 9 2 4 10 2" xfId="11763"/>
    <cellStyle name="Normal 9 2 4 10 2 2" xfId="37029"/>
    <cellStyle name="Normal 9 2 4 10 2 3" xfId="43765"/>
    <cellStyle name="Normal 9 2 4 10 2 4" xfId="49934"/>
    <cellStyle name="Normal 9 2 4 10 3" xfId="19631"/>
    <cellStyle name="Normal 9 2 4 10 4" xfId="21880"/>
    <cellStyle name="Normal 9 2 4 10 5" xfId="22743"/>
    <cellStyle name="Normal 9 2 4 10 6" xfId="35058"/>
    <cellStyle name="Normal 9 2 4 10 7" xfId="41794"/>
    <cellStyle name="Normal 9 2 4 10 8" xfId="49933"/>
    <cellStyle name="Normal 9 2 4 11" xfId="7457"/>
    <cellStyle name="Normal 9 2 4 11 2" xfId="36633"/>
    <cellStyle name="Normal 9 2 4 11 3" xfId="43369"/>
    <cellStyle name="Normal 9 2 4 11 4" xfId="49935"/>
    <cellStyle name="Normal 9 2 4 12" xfId="13351"/>
    <cellStyle name="Normal 9 2 4 13" xfId="13495"/>
    <cellStyle name="Normal 9 2 4 14" xfId="15721"/>
    <cellStyle name="Normal 9 2 4 15" xfId="17799"/>
    <cellStyle name="Normal 9 2 4 16" xfId="20657"/>
    <cellStyle name="Normal 9 2 4 17" xfId="22347"/>
    <cellStyle name="Normal 9 2 4 18" xfId="23183"/>
    <cellStyle name="Normal 9 2 4 19" xfId="25117"/>
    <cellStyle name="Normal 9 2 4 2" xfId="1468"/>
    <cellStyle name="Normal 9 2 4 2 2" xfId="3697"/>
    <cellStyle name="Normal 9 2 4 2 3" xfId="3043"/>
    <cellStyle name="Normal 9 2 4 2 3 2" xfId="9300"/>
    <cellStyle name="Normal 9 2 4 2 3 2 2" xfId="36795"/>
    <cellStyle name="Normal 9 2 4 2 3 2 3" xfId="43531"/>
    <cellStyle name="Normal 9 2 4 2 3 2 4" xfId="49937"/>
    <cellStyle name="Normal 9 2 4 2 3 3" xfId="18603"/>
    <cellStyle name="Normal 9 2 4 2 3 4" xfId="21139"/>
    <cellStyle name="Normal 9 2 4 2 3 5" xfId="22509"/>
    <cellStyle name="Normal 9 2 4 2 3 6" xfId="32590"/>
    <cellStyle name="Normal 9 2 4 2 3 7" xfId="39331"/>
    <cellStyle name="Normal 9 2 4 2 3 8" xfId="49936"/>
    <cellStyle name="Normal 9 2 4 2 4" xfId="13513"/>
    <cellStyle name="Normal 9 2 4 2 5" xfId="25037"/>
    <cellStyle name="Normal 9 2 4 2 6" xfId="25587"/>
    <cellStyle name="Normal 9 2 4 2 7" xfId="27684"/>
    <cellStyle name="Normal 9 2 4 2 8" xfId="54995"/>
    <cellStyle name="Normal 9 2 4 20" xfId="25569"/>
    <cellStyle name="Normal 9 2 4 21" xfId="27666"/>
    <cellStyle name="Normal 9 2 4 22" xfId="28080"/>
    <cellStyle name="Normal 9 2 4 23" xfId="28806"/>
    <cellStyle name="Normal 9 2 4 24" xfId="30718"/>
    <cellStyle name="Normal 9 2 4 25" xfId="37488"/>
    <cellStyle name="Normal 9 2 4 26" xfId="44493"/>
    <cellStyle name="Normal 9 2 4 27" xfId="49932"/>
    <cellStyle name="Normal 9 2 4 28" xfId="53375"/>
    <cellStyle name="Normal 9 2 4 29" xfId="54977"/>
    <cellStyle name="Normal 9 2 4 3" xfId="1790"/>
    <cellStyle name="Normal 9 2 4 3 10" xfId="20759"/>
    <cellStyle name="Normal 9 2 4 3 11" xfId="22383"/>
    <cellStyle name="Normal 9 2 4 3 12" xfId="24072"/>
    <cellStyle name="Normal 9 2 4 3 13" xfId="25171"/>
    <cellStyle name="Normal 9 2 4 3 14" xfId="25605"/>
    <cellStyle name="Normal 9 2 4 3 15" xfId="27702"/>
    <cellStyle name="Normal 9 2 4 3 16" xfId="28116"/>
    <cellStyle name="Normal 9 2 4 3 17" xfId="29403"/>
    <cellStyle name="Normal 9 2 4 3 18" xfId="31344"/>
    <cellStyle name="Normal 9 2 4 3 19" xfId="38085"/>
    <cellStyle name="Normal 9 2 4 3 2" xfId="4004"/>
    <cellStyle name="Normal 9 2 4 3 2 10" xfId="33533"/>
    <cellStyle name="Normal 9 2 4 3 2 11" xfId="40274"/>
    <cellStyle name="Normal 9 2 4 3 2 12" xfId="49939"/>
    <cellStyle name="Normal 9 2 4 3 2 13" xfId="55133"/>
    <cellStyle name="Normal 9 2 4 3 2 2" xfId="10243"/>
    <cellStyle name="Normal 9 2 4 3 2 2 2" xfId="36903"/>
    <cellStyle name="Normal 9 2 4 3 2 2 3" xfId="43639"/>
    <cellStyle name="Normal 9 2 4 3 2 2 4" xfId="49940"/>
    <cellStyle name="Normal 9 2 4 3 2 3" xfId="14456"/>
    <cellStyle name="Normal 9 2 4 3 2 4" xfId="19006"/>
    <cellStyle name="Normal 9 2 4 3 2 5" xfId="21437"/>
    <cellStyle name="Normal 9 2 4 3 2 6" xfId="22617"/>
    <cellStyle name="Normal 9 2 4 3 2 7" xfId="25093"/>
    <cellStyle name="Normal 9 2 4 3 2 8" xfId="26530"/>
    <cellStyle name="Normal 9 2 4 3 2 9" xfId="27792"/>
    <cellStyle name="Normal 9 2 4 3 20" xfId="45090"/>
    <cellStyle name="Normal 9 2 4 3 21" xfId="49938"/>
    <cellStyle name="Normal 9 2 4 3 22" xfId="53972"/>
    <cellStyle name="Normal 9 2 4 3 23" xfId="55013"/>
    <cellStyle name="Normal 9 2 4 3 24" xfId="56587"/>
    <cellStyle name="Normal 9 2 4 3 3" xfId="3061"/>
    <cellStyle name="Normal 9 2 4 3 3 10" xfId="49941"/>
    <cellStyle name="Normal 9 2 4 3 3 11" xfId="55295"/>
    <cellStyle name="Normal 9 2 4 3 3 2" xfId="9318"/>
    <cellStyle name="Normal 9 2 4 3 3 2 2" xfId="36813"/>
    <cellStyle name="Normal 9 2 4 3 3 2 3" xfId="43549"/>
    <cellStyle name="Normal 9 2 4 3 3 2 4" xfId="49942"/>
    <cellStyle name="Normal 9 2 4 3 3 3" xfId="18621"/>
    <cellStyle name="Normal 9 2 4 3 3 4" xfId="21157"/>
    <cellStyle name="Normal 9 2 4 3 3 5" xfId="22527"/>
    <cellStyle name="Normal 9 2 4 3 3 6" xfId="27557"/>
    <cellStyle name="Normal 9 2 4 3 3 7" xfId="27954"/>
    <cellStyle name="Normal 9 2 4 3 3 8" xfId="32608"/>
    <cellStyle name="Normal 9 2 4 3 3 9" xfId="39349"/>
    <cellStyle name="Normal 9 2 4 3 4" xfId="6133"/>
    <cellStyle name="Normal 9 2 4 3 4 2" xfId="12360"/>
    <cellStyle name="Normal 9 2 4 3 4 2 2" xfId="37065"/>
    <cellStyle name="Normal 9 2 4 3 4 2 3" xfId="43801"/>
    <cellStyle name="Normal 9 2 4 3 4 2 4" xfId="49944"/>
    <cellStyle name="Normal 9 2 4 3 4 3" xfId="19862"/>
    <cellStyle name="Normal 9 2 4 3 4 4" xfId="22043"/>
    <cellStyle name="Normal 9 2 4 3 4 5" xfId="22779"/>
    <cellStyle name="Normal 9 2 4 3 4 6" xfId="35655"/>
    <cellStyle name="Normal 9 2 4 3 4 7" xfId="42391"/>
    <cellStyle name="Normal 9 2 4 3 4 8" xfId="49943"/>
    <cellStyle name="Normal 9 2 4 3 5" xfId="8054"/>
    <cellStyle name="Normal 9 2 4 3 5 2" xfId="36669"/>
    <cellStyle name="Normal 9 2 4 3 5 3" xfId="43405"/>
    <cellStyle name="Normal 9 2 4 3 5 4" xfId="49945"/>
    <cellStyle name="Normal 9 2 4 3 6" xfId="13387"/>
    <cellStyle name="Normal 9 2 4 3 7" xfId="13531"/>
    <cellStyle name="Normal 9 2 4 3 8" xfId="16318"/>
    <cellStyle name="Normal 9 2 4 3 9" xfId="18074"/>
    <cellStyle name="Normal 9 2 4 30" xfId="55990"/>
    <cellStyle name="Normal 9 2 4 4" xfId="1810"/>
    <cellStyle name="Normal 9 2 4 4 10" xfId="20777"/>
    <cellStyle name="Normal 9 2 4 4 11" xfId="22401"/>
    <cellStyle name="Normal 9 2 4 4 12" xfId="24090"/>
    <cellStyle name="Normal 9 2 4 4 13" xfId="25189"/>
    <cellStyle name="Normal 9 2 4 4 14" xfId="25623"/>
    <cellStyle name="Normal 9 2 4 4 15" xfId="27720"/>
    <cellStyle name="Normal 9 2 4 4 16" xfId="28134"/>
    <cellStyle name="Normal 9 2 4 4 17" xfId="29421"/>
    <cellStyle name="Normal 9 2 4 4 18" xfId="31362"/>
    <cellStyle name="Normal 9 2 4 4 19" xfId="38103"/>
    <cellStyle name="Normal 9 2 4 4 2" xfId="4022"/>
    <cellStyle name="Normal 9 2 4 4 2 10" xfId="33551"/>
    <cellStyle name="Normal 9 2 4 4 2 11" xfId="40292"/>
    <cellStyle name="Normal 9 2 4 4 2 12" xfId="49947"/>
    <cellStyle name="Normal 9 2 4 4 2 13" xfId="55151"/>
    <cellStyle name="Normal 9 2 4 4 2 2" xfId="10261"/>
    <cellStyle name="Normal 9 2 4 4 2 2 2" xfId="36921"/>
    <cellStyle name="Normal 9 2 4 4 2 2 3" xfId="43657"/>
    <cellStyle name="Normal 9 2 4 4 2 2 4" xfId="49948"/>
    <cellStyle name="Normal 9 2 4 4 2 3" xfId="14474"/>
    <cellStyle name="Normal 9 2 4 4 2 4" xfId="19024"/>
    <cellStyle name="Normal 9 2 4 4 2 5" xfId="21455"/>
    <cellStyle name="Normal 9 2 4 4 2 6" xfId="22635"/>
    <cellStyle name="Normal 9 2 4 4 2 7" xfId="25103"/>
    <cellStyle name="Normal 9 2 4 4 2 8" xfId="26548"/>
    <cellStyle name="Normal 9 2 4 4 2 9" xfId="27810"/>
    <cellStyle name="Normal 9 2 4 4 20" xfId="45108"/>
    <cellStyle name="Normal 9 2 4 4 21" xfId="49946"/>
    <cellStyle name="Normal 9 2 4 4 22" xfId="53990"/>
    <cellStyle name="Normal 9 2 4 4 23" xfId="55031"/>
    <cellStyle name="Normal 9 2 4 4 24" xfId="56605"/>
    <cellStyle name="Normal 9 2 4 4 3" xfId="3079"/>
    <cellStyle name="Normal 9 2 4 4 3 10" xfId="49949"/>
    <cellStyle name="Normal 9 2 4 4 3 11" xfId="55313"/>
    <cellStyle name="Normal 9 2 4 4 3 2" xfId="9336"/>
    <cellStyle name="Normal 9 2 4 4 3 2 2" xfId="36831"/>
    <cellStyle name="Normal 9 2 4 4 3 2 3" xfId="43567"/>
    <cellStyle name="Normal 9 2 4 4 3 2 4" xfId="49950"/>
    <cellStyle name="Normal 9 2 4 4 3 3" xfId="18639"/>
    <cellStyle name="Normal 9 2 4 4 3 4" xfId="21175"/>
    <cellStyle name="Normal 9 2 4 4 3 5" xfId="22545"/>
    <cellStyle name="Normal 9 2 4 4 3 6" xfId="27575"/>
    <cellStyle name="Normal 9 2 4 4 3 7" xfId="27972"/>
    <cellStyle name="Normal 9 2 4 4 3 8" xfId="32626"/>
    <cellStyle name="Normal 9 2 4 4 3 9" xfId="39367"/>
    <cellStyle name="Normal 9 2 4 4 4" xfId="6151"/>
    <cellStyle name="Normal 9 2 4 4 4 2" xfId="12378"/>
    <cellStyle name="Normal 9 2 4 4 4 2 2" xfId="37083"/>
    <cellStyle name="Normal 9 2 4 4 4 2 3" xfId="43819"/>
    <cellStyle name="Normal 9 2 4 4 4 2 4" xfId="49952"/>
    <cellStyle name="Normal 9 2 4 4 4 3" xfId="19880"/>
    <cellStyle name="Normal 9 2 4 4 4 4" xfId="22061"/>
    <cellStyle name="Normal 9 2 4 4 4 5" xfId="22797"/>
    <cellStyle name="Normal 9 2 4 4 4 6" xfId="35673"/>
    <cellStyle name="Normal 9 2 4 4 4 7" xfId="42409"/>
    <cellStyle name="Normal 9 2 4 4 4 8" xfId="49951"/>
    <cellStyle name="Normal 9 2 4 4 5" xfId="8072"/>
    <cellStyle name="Normal 9 2 4 4 5 2" xfId="36687"/>
    <cellStyle name="Normal 9 2 4 4 5 3" xfId="43423"/>
    <cellStyle name="Normal 9 2 4 4 5 4" xfId="49953"/>
    <cellStyle name="Normal 9 2 4 4 6" xfId="13405"/>
    <cellStyle name="Normal 9 2 4 4 7" xfId="13549"/>
    <cellStyle name="Normal 9 2 4 4 8" xfId="16336"/>
    <cellStyle name="Normal 9 2 4 4 9" xfId="18092"/>
    <cellStyle name="Normal 9 2 4 5" xfId="2427"/>
    <cellStyle name="Normal 9 2 4 5 10" xfId="22437"/>
    <cellStyle name="Normal 9 2 4 5 11" xfId="24705"/>
    <cellStyle name="Normal 9 2 4 5 12" xfId="25225"/>
    <cellStyle name="Normal 9 2 4 5 13" xfId="27163"/>
    <cellStyle name="Normal 9 2 4 5 14" xfId="27846"/>
    <cellStyle name="Normal 9 2 4 5 15" xfId="28170"/>
    <cellStyle name="Normal 9 2 4 5 16" xfId="30036"/>
    <cellStyle name="Normal 9 2 4 5 17" xfId="31977"/>
    <cellStyle name="Normal 9 2 4 5 18" xfId="38718"/>
    <cellStyle name="Normal 9 2 4 5 19" xfId="45723"/>
    <cellStyle name="Normal 9 2 4 5 2" xfId="4637"/>
    <cellStyle name="Normal 9 2 4 5 2 10" xfId="49955"/>
    <cellStyle name="Normal 9 2 4 5 2 11" xfId="55349"/>
    <cellStyle name="Normal 9 2 4 5 2 2" xfId="10876"/>
    <cellStyle name="Normal 9 2 4 5 2 2 2" xfId="36957"/>
    <cellStyle name="Normal 9 2 4 5 2 2 3" xfId="43693"/>
    <cellStyle name="Normal 9 2 4 5 2 2 4" xfId="49956"/>
    <cellStyle name="Normal 9 2 4 5 2 3" xfId="19253"/>
    <cellStyle name="Normal 9 2 4 5 2 4" xfId="21622"/>
    <cellStyle name="Normal 9 2 4 5 2 5" xfId="22671"/>
    <cellStyle name="Normal 9 2 4 5 2 6" xfId="27611"/>
    <cellStyle name="Normal 9 2 4 5 2 7" xfId="28008"/>
    <cellStyle name="Normal 9 2 4 5 2 8" xfId="34166"/>
    <cellStyle name="Normal 9 2 4 5 2 9" xfId="40907"/>
    <cellStyle name="Normal 9 2 4 5 20" xfId="49954"/>
    <cellStyle name="Normal 9 2 4 5 21" xfId="54605"/>
    <cellStyle name="Normal 9 2 4 5 22" xfId="55187"/>
    <cellStyle name="Normal 9 2 4 5 23" xfId="57220"/>
    <cellStyle name="Normal 9 2 4 5 3" xfId="6766"/>
    <cellStyle name="Normal 9 2 4 5 3 2" xfId="12993"/>
    <cellStyle name="Normal 9 2 4 5 3 2 2" xfId="37119"/>
    <cellStyle name="Normal 9 2 4 5 3 2 3" xfId="43855"/>
    <cellStyle name="Normal 9 2 4 5 3 2 4" xfId="49958"/>
    <cellStyle name="Normal 9 2 4 5 3 3" xfId="20114"/>
    <cellStyle name="Normal 9 2 4 5 3 4" xfId="22228"/>
    <cellStyle name="Normal 9 2 4 5 3 5" xfId="22833"/>
    <cellStyle name="Normal 9 2 4 5 3 6" xfId="36288"/>
    <cellStyle name="Normal 9 2 4 5 3 7" xfId="43024"/>
    <cellStyle name="Normal 9 2 4 5 3 8" xfId="49957"/>
    <cellStyle name="Normal 9 2 4 5 4" xfId="8687"/>
    <cellStyle name="Normal 9 2 4 5 4 2" xfId="36723"/>
    <cellStyle name="Normal 9 2 4 5 4 3" xfId="43459"/>
    <cellStyle name="Normal 9 2 4 5 4 4" xfId="49959"/>
    <cellStyle name="Normal 9 2 4 5 5" xfId="13441"/>
    <cellStyle name="Normal 9 2 4 5 6" xfId="14799"/>
    <cellStyle name="Normal 9 2 4 5 7" xfId="16951"/>
    <cellStyle name="Normal 9 2 4 5 8" xfId="18327"/>
    <cellStyle name="Normal 9 2 4 5 9" xfId="20944"/>
    <cellStyle name="Normal 9 2 4 6" xfId="2464"/>
    <cellStyle name="Normal 9 2 4 6 10" xfId="22473"/>
    <cellStyle name="Normal 9 2 4 6 11" xfId="24742"/>
    <cellStyle name="Normal 9 2 4 6 12" xfId="25261"/>
    <cellStyle name="Normal 9 2 4 6 13" xfId="27200"/>
    <cellStyle name="Normal 9 2 4 6 14" xfId="27882"/>
    <cellStyle name="Normal 9 2 4 6 15" xfId="28206"/>
    <cellStyle name="Normal 9 2 4 6 16" xfId="30073"/>
    <cellStyle name="Normal 9 2 4 6 17" xfId="32014"/>
    <cellStyle name="Normal 9 2 4 6 18" xfId="38755"/>
    <cellStyle name="Normal 9 2 4 6 19" xfId="45760"/>
    <cellStyle name="Normal 9 2 4 6 2" xfId="4674"/>
    <cellStyle name="Normal 9 2 4 6 2 10" xfId="49961"/>
    <cellStyle name="Normal 9 2 4 6 2 11" xfId="55385"/>
    <cellStyle name="Normal 9 2 4 6 2 2" xfId="10913"/>
    <cellStyle name="Normal 9 2 4 6 2 2 2" xfId="36993"/>
    <cellStyle name="Normal 9 2 4 6 2 2 3" xfId="43729"/>
    <cellStyle name="Normal 9 2 4 6 2 2 4" xfId="49962"/>
    <cellStyle name="Normal 9 2 4 6 2 3" xfId="19289"/>
    <cellStyle name="Normal 9 2 4 6 2 4" xfId="21659"/>
    <cellStyle name="Normal 9 2 4 6 2 5" xfId="22707"/>
    <cellStyle name="Normal 9 2 4 6 2 6" xfId="27647"/>
    <cellStyle name="Normal 9 2 4 6 2 7" xfId="28044"/>
    <cellStyle name="Normal 9 2 4 6 2 8" xfId="34203"/>
    <cellStyle name="Normal 9 2 4 6 2 9" xfId="40944"/>
    <cellStyle name="Normal 9 2 4 6 20" xfId="49960"/>
    <cellStyle name="Normal 9 2 4 6 21" xfId="54642"/>
    <cellStyle name="Normal 9 2 4 6 22" xfId="55223"/>
    <cellStyle name="Normal 9 2 4 6 23" xfId="57257"/>
    <cellStyle name="Normal 9 2 4 6 3" xfId="6803"/>
    <cellStyle name="Normal 9 2 4 6 3 2" xfId="13030"/>
    <cellStyle name="Normal 9 2 4 6 3 2 2" xfId="37155"/>
    <cellStyle name="Normal 9 2 4 6 3 2 3" xfId="43891"/>
    <cellStyle name="Normal 9 2 4 6 3 2 4" xfId="49964"/>
    <cellStyle name="Normal 9 2 4 6 3 3" xfId="20150"/>
    <cellStyle name="Normal 9 2 4 6 3 4" xfId="22265"/>
    <cellStyle name="Normal 9 2 4 6 3 5" xfId="22869"/>
    <cellStyle name="Normal 9 2 4 6 3 6" xfId="36325"/>
    <cellStyle name="Normal 9 2 4 6 3 7" xfId="43061"/>
    <cellStyle name="Normal 9 2 4 6 3 8" xfId="49963"/>
    <cellStyle name="Normal 9 2 4 6 4" xfId="8724"/>
    <cellStyle name="Normal 9 2 4 6 4 2" xfId="36759"/>
    <cellStyle name="Normal 9 2 4 6 4 3" xfId="43495"/>
    <cellStyle name="Normal 9 2 4 6 4 4" xfId="49965"/>
    <cellStyle name="Normal 9 2 4 6 5" xfId="13477"/>
    <cellStyle name="Normal 9 2 4 6 6" xfId="14836"/>
    <cellStyle name="Normal 9 2 4 6 7" xfId="16988"/>
    <cellStyle name="Normal 9 2 4 6 8" xfId="18363"/>
    <cellStyle name="Normal 9 2 4 6 9" xfId="20981"/>
    <cellStyle name="Normal 9 2 4 7" xfId="3389"/>
    <cellStyle name="Normal 9 2 4 7 10" xfId="27756"/>
    <cellStyle name="Normal 9 2 4 7 11" xfId="32936"/>
    <cellStyle name="Normal 9 2 4 7 12" xfId="39677"/>
    <cellStyle name="Normal 9 2 4 7 13" xfId="49966"/>
    <cellStyle name="Normal 9 2 4 7 14" xfId="55068"/>
    <cellStyle name="Normal 9 2 4 7 2" xfId="9646"/>
    <cellStyle name="Normal 9 2 4 7 2 2" xfId="27521"/>
    <cellStyle name="Normal 9 2 4 7 2 3" xfId="27918"/>
    <cellStyle name="Normal 9 2 4 7 2 4" xfId="36867"/>
    <cellStyle name="Normal 9 2 4 7 2 5" xfId="43603"/>
    <cellStyle name="Normal 9 2 4 7 2 6" xfId="49967"/>
    <cellStyle name="Normal 9 2 4 7 2 7" xfId="55259"/>
    <cellStyle name="Normal 9 2 4 7 3" xfId="13859"/>
    <cellStyle name="Normal 9 2 4 7 4" xfId="18774"/>
    <cellStyle name="Normal 9 2 4 7 5" xfId="21274"/>
    <cellStyle name="Normal 9 2 4 7 6" xfId="22581"/>
    <cellStyle name="Normal 9 2 4 7 7" xfId="23475"/>
    <cellStyle name="Normal 9 2 4 7 8" xfId="25135"/>
    <cellStyle name="Normal 9 2 4 7 9" xfId="25933"/>
    <cellStyle name="Normal 9 2 4 8" xfId="3097"/>
    <cellStyle name="Normal 9 2 4 8 10" xfId="32644"/>
    <cellStyle name="Normal 9 2 4 8 11" xfId="39385"/>
    <cellStyle name="Normal 9 2 4 8 12" xfId="49968"/>
    <cellStyle name="Normal 9 2 4 8 13" xfId="55049"/>
    <cellStyle name="Normal 9 2 4 8 2" xfId="9354"/>
    <cellStyle name="Normal 9 2 4 8 2 2" xfId="36849"/>
    <cellStyle name="Normal 9 2 4 8 2 3" xfId="43585"/>
    <cellStyle name="Normal 9 2 4 8 2 4" xfId="49969"/>
    <cellStyle name="Normal 9 2 4 8 3" xfId="13567"/>
    <cellStyle name="Normal 9 2 4 8 4" xfId="18657"/>
    <cellStyle name="Normal 9 2 4 8 5" xfId="21193"/>
    <cellStyle name="Normal 9 2 4 8 6" xfId="22563"/>
    <cellStyle name="Normal 9 2 4 8 7" xfId="25063"/>
    <cellStyle name="Normal 9 2 4 8 8" xfId="25641"/>
    <cellStyle name="Normal 9 2 4 8 9" xfId="27738"/>
    <cellStyle name="Normal 9 2 4 9" xfId="3025"/>
    <cellStyle name="Normal 9 2 4 9 10" xfId="49970"/>
    <cellStyle name="Normal 9 2 4 9 11" xfId="55241"/>
    <cellStyle name="Normal 9 2 4 9 2" xfId="9282"/>
    <cellStyle name="Normal 9 2 4 9 2 2" xfId="36777"/>
    <cellStyle name="Normal 9 2 4 9 2 3" xfId="43513"/>
    <cellStyle name="Normal 9 2 4 9 2 4" xfId="49971"/>
    <cellStyle name="Normal 9 2 4 9 3" xfId="18585"/>
    <cellStyle name="Normal 9 2 4 9 4" xfId="21121"/>
    <cellStyle name="Normal 9 2 4 9 5" xfId="22491"/>
    <cellStyle name="Normal 9 2 4 9 6" xfId="27503"/>
    <cellStyle name="Normal 9 2 4 9 7" xfId="27900"/>
    <cellStyle name="Normal 9 2 4 9 8" xfId="32572"/>
    <cellStyle name="Normal 9 2 4 9 9" xfId="39313"/>
    <cellStyle name="Normal 9 2 5" xfId="1434"/>
    <cellStyle name="Normal 9 2 5 10" xfId="22365"/>
    <cellStyle name="Normal 9 2 5 11" xfId="23764"/>
    <cellStyle name="Normal 9 2 5 12" xfId="25153"/>
    <cellStyle name="Normal 9 2 5 13" xfId="26222"/>
    <cellStyle name="Normal 9 2 5 14" xfId="27774"/>
    <cellStyle name="Normal 9 2 5 15" xfId="28098"/>
    <cellStyle name="Normal 9 2 5 16" xfId="29095"/>
    <cellStyle name="Normal 9 2 5 17" xfId="31010"/>
    <cellStyle name="Normal 9 2 5 18" xfId="37777"/>
    <cellStyle name="Normal 9 2 5 19" xfId="44782"/>
    <cellStyle name="Normal 9 2 5 2" xfId="3678"/>
    <cellStyle name="Normal 9 2 5 2 10" xfId="49973"/>
    <cellStyle name="Normal 9 2 5 2 11" xfId="55277"/>
    <cellStyle name="Normal 9 2 5 2 2" xfId="9935"/>
    <cellStyle name="Normal 9 2 5 2 2 2" xfId="36885"/>
    <cellStyle name="Normal 9 2 5 2 2 3" xfId="43621"/>
    <cellStyle name="Normal 9 2 5 2 2 4" xfId="49974"/>
    <cellStyle name="Normal 9 2 5 2 3" xfId="18885"/>
    <cellStyle name="Normal 9 2 5 2 4" xfId="21353"/>
    <cellStyle name="Normal 9 2 5 2 5" xfId="22599"/>
    <cellStyle name="Normal 9 2 5 2 6" xfId="27539"/>
    <cellStyle name="Normal 9 2 5 2 7" xfId="27936"/>
    <cellStyle name="Normal 9 2 5 2 8" xfId="33225"/>
    <cellStyle name="Normal 9 2 5 2 9" xfId="39966"/>
    <cellStyle name="Normal 9 2 5 20" xfId="49972"/>
    <cellStyle name="Normal 9 2 5 21" xfId="53664"/>
    <cellStyle name="Normal 9 2 5 22" xfId="55089"/>
    <cellStyle name="Normal 9 2 5 23" xfId="56279"/>
    <cellStyle name="Normal 9 2 5 3" xfId="5825"/>
    <cellStyle name="Normal 9 2 5 3 2" xfId="12052"/>
    <cellStyle name="Normal 9 2 5 3 2 2" xfId="37047"/>
    <cellStyle name="Normal 9 2 5 3 2 3" xfId="43783"/>
    <cellStyle name="Normal 9 2 5 3 2 4" xfId="49976"/>
    <cellStyle name="Normal 9 2 5 3 3" xfId="19745"/>
    <cellStyle name="Normal 9 2 5 3 4" xfId="21959"/>
    <cellStyle name="Normal 9 2 5 3 5" xfId="22761"/>
    <cellStyle name="Normal 9 2 5 3 6" xfId="35347"/>
    <cellStyle name="Normal 9 2 5 3 7" xfId="42083"/>
    <cellStyle name="Normal 9 2 5 3 8" xfId="49975"/>
    <cellStyle name="Normal 9 2 5 4" xfId="7746"/>
    <cellStyle name="Normal 9 2 5 4 2" xfId="36651"/>
    <cellStyle name="Normal 9 2 5 4 3" xfId="43387"/>
    <cellStyle name="Normal 9 2 5 4 4" xfId="49977"/>
    <cellStyle name="Normal 9 2 5 5" xfId="13369"/>
    <cellStyle name="Normal 9 2 5 6" xfId="14148"/>
    <cellStyle name="Normal 9 2 5 7" xfId="16010"/>
    <cellStyle name="Normal 9 2 5 8" xfId="17935"/>
    <cellStyle name="Normal 9 2 5 9" xfId="20675"/>
    <cellStyle name="Normal 9 2 6" xfId="1465"/>
    <cellStyle name="Normal 9 2 6 2" xfId="31027"/>
    <cellStyle name="Normal 9 2 6 3" xfId="55106"/>
    <cellStyle name="Normal 9 2 7" xfId="1847"/>
    <cellStyle name="Normal 9 2 7 10" xfId="22419"/>
    <cellStyle name="Normal 9 2 7 11" xfId="24127"/>
    <cellStyle name="Normal 9 2 7 12" xfId="25207"/>
    <cellStyle name="Normal 9 2 7 13" xfId="26585"/>
    <cellStyle name="Normal 9 2 7 14" xfId="27828"/>
    <cellStyle name="Normal 9 2 7 15" xfId="28152"/>
    <cellStyle name="Normal 9 2 7 16" xfId="29458"/>
    <cellStyle name="Normal 9 2 7 17" xfId="31399"/>
    <cellStyle name="Normal 9 2 7 18" xfId="38140"/>
    <cellStyle name="Normal 9 2 7 19" xfId="45145"/>
    <cellStyle name="Normal 9 2 7 2" xfId="4059"/>
    <cellStyle name="Normal 9 2 7 2 10" xfId="49979"/>
    <cellStyle name="Normal 9 2 7 2 11" xfId="55331"/>
    <cellStyle name="Normal 9 2 7 2 2" xfId="10298"/>
    <cellStyle name="Normal 9 2 7 2 2 2" xfId="36939"/>
    <cellStyle name="Normal 9 2 7 2 2 3" xfId="43675"/>
    <cellStyle name="Normal 9 2 7 2 2 4" xfId="49980"/>
    <cellStyle name="Normal 9 2 7 2 3" xfId="19054"/>
    <cellStyle name="Normal 9 2 7 2 4" xfId="21478"/>
    <cellStyle name="Normal 9 2 7 2 5" xfId="22653"/>
    <cellStyle name="Normal 9 2 7 2 6" xfId="27593"/>
    <cellStyle name="Normal 9 2 7 2 7" xfId="27990"/>
    <cellStyle name="Normal 9 2 7 2 8" xfId="33588"/>
    <cellStyle name="Normal 9 2 7 2 9" xfId="40329"/>
    <cellStyle name="Normal 9 2 7 20" xfId="49978"/>
    <cellStyle name="Normal 9 2 7 21" xfId="54027"/>
    <cellStyle name="Normal 9 2 7 22" xfId="55169"/>
    <cellStyle name="Normal 9 2 7 23" xfId="56642"/>
    <cellStyle name="Normal 9 2 7 3" xfId="6188"/>
    <cellStyle name="Normal 9 2 7 3 2" xfId="12415"/>
    <cellStyle name="Normal 9 2 7 3 2 2" xfId="37101"/>
    <cellStyle name="Normal 9 2 7 3 2 3" xfId="43837"/>
    <cellStyle name="Normal 9 2 7 3 2 4" xfId="49982"/>
    <cellStyle name="Normal 9 2 7 3 3" xfId="19911"/>
    <cellStyle name="Normal 9 2 7 3 4" xfId="22084"/>
    <cellStyle name="Normal 9 2 7 3 5" xfId="22815"/>
    <cellStyle name="Normal 9 2 7 3 6" xfId="35710"/>
    <cellStyle name="Normal 9 2 7 3 7" xfId="42446"/>
    <cellStyle name="Normal 9 2 7 3 8" xfId="49981"/>
    <cellStyle name="Normal 9 2 7 4" xfId="8109"/>
    <cellStyle name="Normal 9 2 7 4 2" xfId="36705"/>
    <cellStyle name="Normal 9 2 7 4 3" xfId="43441"/>
    <cellStyle name="Normal 9 2 7 4 4" xfId="49983"/>
    <cellStyle name="Normal 9 2 7 5" xfId="13423"/>
    <cellStyle name="Normal 9 2 7 6" xfId="14492"/>
    <cellStyle name="Normal 9 2 7 7" xfId="16373"/>
    <cellStyle name="Normal 9 2 7 8" xfId="18122"/>
    <cellStyle name="Normal 9 2 7 9" xfId="20800"/>
    <cellStyle name="Normal 9 2 8" xfId="2446"/>
    <cellStyle name="Normal 9 2 8 10" xfId="22455"/>
    <cellStyle name="Normal 9 2 8 11" xfId="24724"/>
    <cellStyle name="Normal 9 2 8 12" xfId="25243"/>
    <cellStyle name="Normal 9 2 8 13" xfId="27182"/>
    <cellStyle name="Normal 9 2 8 14" xfId="27864"/>
    <cellStyle name="Normal 9 2 8 15" xfId="28188"/>
    <cellStyle name="Normal 9 2 8 16" xfId="30055"/>
    <cellStyle name="Normal 9 2 8 17" xfId="31996"/>
    <cellStyle name="Normal 9 2 8 18" xfId="38737"/>
    <cellStyle name="Normal 9 2 8 19" xfId="45742"/>
    <cellStyle name="Normal 9 2 8 2" xfId="4656"/>
    <cellStyle name="Normal 9 2 8 2 10" xfId="49985"/>
    <cellStyle name="Normal 9 2 8 2 11" xfId="55367"/>
    <cellStyle name="Normal 9 2 8 2 2" xfId="10895"/>
    <cellStyle name="Normal 9 2 8 2 2 2" xfId="36975"/>
    <cellStyle name="Normal 9 2 8 2 2 3" xfId="43711"/>
    <cellStyle name="Normal 9 2 8 2 2 4" xfId="49986"/>
    <cellStyle name="Normal 9 2 8 2 3" xfId="19271"/>
    <cellStyle name="Normal 9 2 8 2 4" xfId="21641"/>
    <cellStyle name="Normal 9 2 8 2 5" xfId="22689"/>
    <cellStyle name="Normal 9 2 8 2 6" xfId="27629"/>
    <cellStyle name="Normal 9 2 8 2 7" xfId="28026"/>
    <cellStyle name="Normal 9 2 8 2 8" xfId="34185"/>
    <cellStyle name="Normal 9 2 8 2 9" xfId="40926"/>
    <cellStyle name="Normal 9 2 8 20" xfId="49984"/>
    <cellStyle name="Normal 9 2 8 21" xfId="54624"/>
    <cellStyle name="Normal 9 2 8 22" xfId="55205"/>
    <cellStyle name="Normal 9 2 8 23" xfId="57239"/>
    <cellStyle name="Normal 9 2 8 3" xfId="6785"/>
    <cellStyle name="Normal 9 2 8 3 2" xfId="13012"/>
    <cellStyle name="Normal 9 2 8 3 2 2" xfId="37137"/>
    <cellStyle name="Normal 9 2 8 3 2 3" xfId="43873"/>
    <cellStyle name="Normal 9 2 8 3 2 4" xfId="49988"/>
    <cellStyle name="Normal 9 2 8 3 3" xfId="20132"/>
    <cellStyle name="Normal 9 2 8 3 4" xfId="22247"/>
    <cellStyle name="Normal 9 2 8 3 5" xfId="22851"/>
    <cellStyle name="Normal 9 2 8 3 6" xfId="36307"/>
    <cellStyle name="Normal 9 2 8 3 7" xfId="43043"/>
    <cellStyle name="Normal 9 2 8 3 8" xfId="49987"/>
    <cellStyle name="Normal 9 2 8 4" xfId="8706"/>
    <cellStyle name="Normal 9 2 8 4 2" xfId="36741"/>
    <cellStyle name="Normal 9 2 8 4 3" xfId="43477"/>
    <cellStyle name="Normal 9 2 8 4 4" xfId="49989"/>
    <cellStyle name="Normal 9 2 8 5" xfId="13459"/>
    <cellStyle name="Normal 9 2 8 6" xfId="14818"/>
    <cellStyle name="Normal 9 2 8 7" xfId="16970"/>
    <cellStyle name="Normal 9 2 8 8" xfId="18345"/>
    <cellStyle name="Normal 9 2 8 9" xfId="20963"/>
    <cellStyle name="Normal 9 2 9" xfId="5447"/>
    <cellStyle name="Normal 9 2 9 2" xfId="34969"/>
    <cellStyle name="Normal 9 2 9 3" xfId="55901"/>
    <cellStyle name="Normal 9 20" xfId="55421"/>
    <cellStyle name="Normal 9 3" xfId="1075"/>
    <cellStyle name="Normal 9 3 10" xfId="3392"/>
    <cellStyle name="Normal 9 3 10 10" xfId="23478"/>
    <cellStyle name="Normal 9 3 10 11" xfId="25138"/>
    <cellStyle name="Normal 9 3 10 12" xfId="25936"/>
    <cellStyle name="Normal 9 3 10 13" xfId="27759"/>
    <cellStyle name="Normal 9 3 10 14" xfId="28083"/>
    <cellStyle name="Normal 9 3 10 15" xfId="28809"/>
    <cellStyle name="Normal 9 3 10 16" xfId="32939"/>
    <cellStyle name="Normal 9 3 10 17" xfId="39680"/>
    <cellStyle name="Normal 9 3 10 18" xfId="44496"/>
    <cellStyle name="Normal 9 3 10 19" xfId="49991"/>
    <cellStyle name="Normal 9 3 10 2" xfId="5539"/>
    <cellStyle name="Normal 9 3 10 2 10" xfId="49992"/>
    <cellStyle name="Normal 9 3 10 2 11" xfId="55262"/>
    <cellStyle name="Normal 9 3 10 2 2" xfId="11766"/>
    <cellStyle name="Normal 9 3 10 2 2 2" xfId="37032"/>
    <cellStyle name="Normal 9 3 10 2 2 3" xfId="43768"/>
    <cellStyle name="Normal 9 3 10 2 2 4" xfId="49993"/>
    <cellStyle name="Normal 9 3 10 2 3" xfId="19634"/>
    <cellStyle name="Normal 9 3 10 2 4" xfId="21883"/>
    <cellStyle name="Normal 9 3 10 2 5" xfId="22746"/>
    <cellStyle name="Normal 9 3 10 2 6" xfId="27524"/>
    <cellStyle name="Normal 9 3 10 2 7" xfId="27921"/>
    <cellStyle name="Normal 9 3 10 2 8" xfId="35061"/>
    <cellStyle name="Normal 9 3 10 2 9" xfId="41797"/>
    <cellStyle name="Normal 9 3 10 20" xfId="53378"/>
    <cellStyle name="Normal 9 3 10 21" xfId="55071"/>
    <cellStyle name="Normal 9 3 10 22" xfId="55993"/>
    <cellStyle name="Normal 9 3 10 3" xfId="9649"/>
    <cellStyle name="Normal 9 3 10 3 2" xfId="36870"/>
    <cellStyle name="Normal 9 3 10 3 3" xfId="43606"/>
    <cellStyle name="Normal 9 3 10 3 4" xfId="49994"/>
    <cellStyle name="Normal 9 3 10 4" xfId="13354"/>
    <cellStyle name="Normal 9 3 10 5" xfId="13862"/>
    <cellStyle name="Normal 9 3 10 6" xfId="15724"/>
    <cellStyle name="Normal 9 3 10 7" xfId="18777"/>
    <cellStyle name="Normal 9 3 10 8" xfId="21277"/>
    <cellStyle name="Normal 9 3 10 9" xfId="22584"/>
    <cellStyle name="Normal 9 3 11" xfId="3100"/>
    <cellStyle name="Normal 9 3 11 10" xfId="32647"/>
    <cellStyle name="Normal 9 3 11 11" xfId="39388"/>
    <cellStyle name="Normal 9 3 11 12" xfId="49995"/>
    <cellStyle name="Normal 9 3 11 13" xfId="55052"/>
    <cellStyle name="Normal 9 3 11 2" xfId="9357"/>
    <cellStyle name="Normal 9 3 11 2 2" xfId="36852"/>
    <cellStyle name="Normal 9 3 11 2 3" xfId="43588"/>
    <cellStyle name="Normal 9 3 11 2 4" xfId="49996"/>
    <cellStyle name="Normal 9 3 11 3" xfId="13570"/>
    <cellStyle name="Normal 9 3 11 4" xfId="18660"/>
    <cellStyle name="Normal 9 3 11 5" xfId="21196"/>
    <cellStyle name="Normal 9 3 11 6" xfId="22566"/>
    <cellStyle name="Normal 9 3 11 7" xfId="25066"/>
    <cellStyle name="Normal 9 3 11 8" xfId="25644"/>
    <cellStyle name="Normal 9 3 11 9" xfId="27741"/>
    <cellStyle name="Normal 9 3 12" xfId="3028"/>
    <cellStyle name="Normal 9 3 12 10" xfId="49997"/>
    <cellStyle name="Normal 9 3 12 11" xfId="55244"/>
    <cellStyle name="Normal 9 3 12 2" xfId="9285"/>
    <cellStyle name="Normal 9 3 12 2 2" xfId="36780"/>
    <cellStyle name="Normal 9 3 12 2 3" xfId="43516"/>
    <cellStyle name="Normal 9 3 12 2 4" xfId="49998"/>
    <cellStyle name="Normal 9 3 12 3" xfId="18588"/>
    <cellStyle name="Normal 9 3 12 4" xfId="21124"/>
    <cellStyle name="Normal 9 3 12 5" xfId="22494"/>
    <cellStyle name="Normal 9 3 12 6" xfId="27506"/>
    <cellStyle name="Normal 9 3 12 7" xfId="27903"/>
    <cellStyle name="Normal 9 3 12 8" xfId="32575"/>
    <cellStyle name="Normal 9 3 12 9" xfId="39316"/>
    <cellStyle name="Normal 9 3 13" xfId="4964"/>
    <cellStyle name="Normal 9 3 13 2" xfId="11203"/>
    <cellStyle name="Normal 9 3 13 2 2" xfId="37014"/>
    <cellStyle name="Normal 9 3 13 2 3" xfId="43750"/>
    <cellStyle name="Normal 9 3 13 2 4" xfId="50000"/>
    <cellStyle name="Normal 9 3 13 3" xfId="19423"/>
    <cellStyle name="Normal 9 3 13 4" xfId="21741"/>
    <cellStyle name="Normal 9 3 13 5" xfId="22728"/>
    <cellStyle name="Normal 9 3 13 6" xfId="34493"/>
    <cellStyle name="Normal 9 3 13 7" xfId="41234"/>
    <cellStyle name="Normal 9 3 13 8" xfId="49999"/>
    <cellStyle name="Normal 9 3 14" xfId="7460"/>
    <cellStyle name="Normal 9 3 14 2" xfId="36636"/>
    <cellStyle name="Normal 9 3 14 3" xfId="43372"/>
    <cellStyle name="Normal 9 3 14 4" xfId="50001"/>
    <cellStyle name="Normal 9 3 15" xfId="13336"/>
    <cellStyle name="Normal 9 3 16" xfId="13498"/>
    <cellStyle name="Normal 9 3 17" xfId="15161"/>
    <cellStyle name="Normal 9 3 18" xfId="17802"/>
    <cellStyle name="Normal 9 3 19" xfId="20660"/>
    <cellStyle name="Normal 9 3 2" xfId="1437"/>
    <cellStyle name="Normal 9 3 2 10" xfId="20678"/>
    <cellStyle name="Normal 9 3 2 11" xfId="22368"/>
    <cellStyle name="Normal 9 3 2 12" xfId="23767"/>
    <cellStyle name="Normal 9 3 2 13" xfId="25156"/>
    <cellStyle name="Normal 9 3 2 14" xfId="25590"/>
    <cellStyle name="Normal 9 3 2 15" xfId="27687"/>
    <cellStyle name="Normal 9 3 2 16" xfId="28101"/>
    <cellStyle name="Normal 9 3 2 17" xfId="29098"/>
    <cellStyle name="Normal 9 3 2 18" xfId="31013"/>
    <cellStyle name="Normal 9 3 2 19" xfId="37780"/>
    <cellStyle name="Normal 9 3 2 2" xfId="3681"/>
    <cellStyle name="Normal 9 3 2 2 10" xfId="33228"/>
    <cellStyle name="Normal 9 3 2 2 11" xfId="39969"/>
    <cellStyle name="Normal 9 3 2 2 12" xfId="50003"/>
    <cellStyle name="Normal 9 3 2 2 13" xfId="55092"/>
    <cellStyle name="Normal 9 3 2 2 2" xfId="9938"/>
    <cellStyle name="Normal 9 3 2 2 2 2" xfId="36888"/>
    <cellStyle name="Normal 9 3 2 2 2 3" xfId="43624"/>
    <cellStyle name="Normal 9 3 2 2 2 4" xfId="50004"/>
    <cellStyle name="Normal 9 3 2 2 3" xfId="14151"/>
    <cellStyle name="Normal 9 3 2 2 4" xfId="18888"/>
    <cellStyle name="Normal 9 3 2 2 5" xfId="21356"/>
    <cellStyle name="Normal 9 3 2 2 6" xfId="22602"/>
    <cellStyle name="Normal 9 3 2 2 7" xfId="25078"/>
    <cellStyle name="Normal 9 3 2 2 8" xfId="26225"/>
    <cellStyle name="Normal 9 3 2 2 9" xfId="27777"/>
    <cellStyle name="Normal 9 3 2 20" xfId="44785"/>
    <cellStyle name="Normal 9 3 2 21" xfId="50002"/>
    <cellStyle name="Normal 9 3 2 22" xfId="53667"/>
    <cellStyle name="Normal 9 3 2 23" xfId="54998"/>
    <cellStyle name="Normal 9 3 2 24" xfId="56282"/>
    <cellStyle name="Normal 9 3 2 3" xfId="3046"/>
    <cellStyle name="Normal 9 3 2 3 10" xfId="50005"/>
    <cellStyle name="Normal 9 3 2 3 11" xfId="55280"/>
    <cellStyle name="Normal 9 3 2 3 2" xfId="9303"/>
    <cellStyle name="Normal 9 3 2 3 2 2" xfId="36798"/>
    <cellStyle name="Normal 9 3 2 3 2 3" xfId="43534"/>
    <cellStyle name="Normal 9 3 2 3 2 4" xfId="50006"/>
    <cellStyle name="Normal 9 3 2 3 3" xfId="18606"/>
    <cellStyle name="Normal 9 3 2 3 4" xfId="21142"/>
    <cellStyle name="Normal 9 3 2 3 5" xfId="22512"/>
    <cellStyle name="Normal 9 3 2 3 6" xfId="27542"/>
    <cellStyle name="Normal 9 3 2 3 7" xfId="27939"/>
    <cellStyle name="Normal 9 3 2 3 8" xfId="32593"/>
    <cellStyle name="Normal 9 3 2 3 9" xfId="39334"/>
    <cellStyle name="Normal 9 3 2 4" xfId="5828"/>
    <cellStyle name="Normal 9 3 2 4 2" xfId="12055"/>
    <cellStyle name="Normal 9 3 2 4 2 2" xfId="37050"/>
    <cellStyle name="Normal 9 3 2 4 2 3" xfId="43786"/>
    <cellStyle name="Normal 9 3 2 4 2 4" xfId="50008"/>
    <cellStyle name="Normal 9 3 2 4 3" xfId="19748"/>
    <cellStyle name="Normal 9 3 2 4 4" xfId="21962"/>
    <cellStyle name="Normal 9 3 2 4 5" xfId="22764"/>
    <cellStyle name="Normal 9 3 2 4 6" xfId="35350"/>
    <cellStyle name="Normal 9 3 2 4 7" xfId="42086"/>
    <cellStyle name="Normal 9 3 2 4 8" xfId="50007"/>
    <cellStyle name="Normal 9 3 2 5" xfId="7749"/>
    <cellStyle name="Normal 9 3 2 5 2" xfId="36654"/>
    <cellStyle name="Normal 9 3 2 5 3" xfId="43390"/>
    <cellStyle name="Normal 9 3 2 5 4" xfId="50009"/>
    <cellStyle name="Normal 9 3 2 6" xfId="13372"/>
    <cellStyle name="Normal 9 3 2 7" xfId="13516"/>
    <cellStyle name="Normal 9 3 2 8" xfId="16013"/>
    <cellStyle name="Normal 9 3 2 9" xfId="17938"/>
    <cellStyle name="Normal 9 3 20" xfId="22350"/>
    <cellStyle name="Normal 9 3 21" xfId="23186"/>
    <cellStyle name="Normal 9 3 22" xfId="25120"/>
    <cellStyle name="Normal 9 3 23" xfId="25572"/>
    <cellStyle name="Normal 9 3 24" xfId="27669"/>
    <cellStyle name="Normal 9 3 25" xfId="28065"/>
    <cellStyle name="Normal 9 3 26" xfId="28246"/>
    <cellStyle name="Normal 9 3 27" xfId="30721"/>
    <cellStyle name="Normal 9 3 28" xfId="37491"/>
    <cellStyle name="Normal 9 3 29" xfId="43933"/>
    <cellStyle name="Normal 9 3 3" xfId="1469"/>
    <cellStyle name="Normal 9 3 3 2" xfId="3698"/>
    <cellStyle name="Normal 9 3 3 3" xfId="3064"/>
    <cellStyle name="Normal 9 3 3 3 2" xfId="9321"/>
    <cellStyle name="Normal 9 3 3 3 2 2" xfId="36816"/>
    <cellStyle name="Normal 9 3 3 3 2 3" xfId="43552"/>
    <cellStyle name="Normal 9 3 3 3 2 4" xfId="50011"/>
    <cellStyle name="Normal 9 3 3 3 3" xfId="18624"/>
    <cellStyle name="Normal 9 3 3 3 4" xfId="21160"/>
    <cellStyle name="Normal 9 3 3 3 5" xfId="22530"/>
    <cellStyle name="Normal 9 3 3 3 6" xfId="32611"/>
    <cellStyle name="Normal 9 3 3 3 7" xfId="39352"/>
    <cellStyle name="Normal 9 3 3 3 8" xfId="50010"/>
    <cellStyle name="Normal 9 3 3 4" xfId="13534"/>
    <cellStyle name="Normal 9 3 3 5" xfId="25048"/>
    <cellStyle name="Normal 9 3 3 6" xfId="25608"/>
    <cellStyle name="Normal 9 3 3 7" xfId="27705"/>
    <cellStyle name="Normal 9 3 3 8" xfId="55016"/>
    <cellStyle name="Normal 9 3 30" xfId="49990"/>
    <cellStyle name="Normal 9 3 31" xfId="52815"/>
    <cellStyle name="Normal 9 3 32" xfId="54980"/>
    <cellStyle name="Normal 9 3 33" xfId="55425"/>
    <cellStyle name="Normal 9 3 4" xfId="1793"/>
    <cellStyle name="Normal 9 3 4 10" xfId="20762"/>
    <cellStyle name="Normal 9 3 4 11" xfId="22386"/>
    <cellStyle name="Normal 9 3 4 12" xfId="24075"/>
    <cellStyle name="Normal 9 3 4 13" xfId="25174"/>
    <cellStyle name="Normal 9 3 4 14" xfId="25626"/>
    <cellStyle name="Normal 9 3 4 15" xfId="27723"/>
    <cellStyle name="Normal 9 3 4 16" xfId="28119"/>
    <cellStyle name="Normal 9 3 4 17" xfId="29406"/>
    <cellStyle name="Normal 9 3 4 18" xfId="31347"/>
    <cellStyle name="Normal 9 3 4 19" xfId="38088"/>
    <cellStyle name="Normal 9 3 4 2" xfId="4007"/>
    <cellStyle name="Normal 9 3 4 2 10" xfId="33536"/>
    <cellStyle name="Normal 9 3 4 2 11" xfId="40277"/>
    <cellStyle name="Normal 9 3 4 2 12" xfId="50013"/>
    <cellStyle name="Normal 9 3 4 2 13" xfId="55136"/>
    <cellStyle name="Normal 9 3 4 2 2" xfId="10246"/>
    <cellStyle name="Normal 9 3 4 2 2 2" xfId="36906"/>
    <cellStyle name="Normal 9 3 4 2 2 3" xfId="43642"/>
    <cellStyle name="Normal 9 3 4 2 2 4" xfId="50014"/>
    <cellStyle name="Normal 9 3 4 2 3" xfId="14459"/>
    <cellStyle name="Normal 9 3 4 2 4" xfId="19009"/>
    <cellStyle name="Normal 9 3 4 2 5" xfId="21440"/>
    <cellStyle name="Normal 9 3 4 2 6" xfId="22620"/>
    <cellStyle name="Normal 9 3 4 2 7" xfId="25096"/>
    <cellStyle name="Normal 9 3 4 2 8" xfId="26533"/>
    <cellStyle name="Normal 9 3 4 2 9" xfId="27795"/>
    <cellStyle name="Normal 9 3 4 20" xfId="45093"/>
    <cellStyle name="Normal 9 3 4 21" xfId="50012"/>
    <cellStyle name="Normal 9 3 4 22" xfId="53975"/>
    <cellStyle name="Normal 9 3 4 23" xfId="55034"/>
    <cellStyle name="Normal 9 3 4 24" xfId="56590"/>
    <cellStyle name="Normal 9 3 4 3" xfId="3082"/>
    <cellStyle name="Normal 9 3 4 3 10" xfId="50015"/>
    <cellStyle name="Normal 9 3 4 3 11" xfId="55298"/>
    <cellStyle name="Normal 9 3 4 3 2" xfId="9339"/>
    <cellStyle name="Normal 9 3 4 3 2 2" xfId="36834"/>
    <cellStyle name="Normal 9 3 4 3 2 3" xfId="43570"/>
    <cellStyle name="Normal 9 3 4 3 2 4" xfId="50016"/>
    <cellStyle name="Normal 9 3 4 3 3" xfId="18642"/>
    <cellStyle name="Normal 9 3 4 3 4" xfId="21178"/>
    <cellStyle name="Normal 9 3 4 3 5" xfId="22548"/>
    <cellStyle name="Normal 9 3 4 3 6" xfId="27560"/>
    <cellStyle name="Normal 9 3 4 3 7" xfId="27957"/>
    <cellStyle name="Normal 9 3 4 3 8" xfId="32629"/>
    <cellStyle name="Normal 9 3 4 3 9" xfId="39370"/>
    <cellStyle name="Normal 9 3 4 4" xfId="6136"/>
    <cellStyle name="Normal 9 3 4 4 2" xfId="12363"/>
    <cellStyle name="Normal 9 3 4 4 2 2" xfId="37068"/>
    <cellStyle name="Normal 9 3 4 4 2 3" xfId="43804"/>
    <cellStyle name="Normal 9 3 4 4 2 4" xfId="50018"/>
    <cellStyle name="Normal 9 3 4 4 3" xfId="19865"/>
    <cellStyle name="Normal 9 3 4 4 4" xfId="22046"/>
    <cellStyle name="Normal 9 3 4 4 5" xfId="22782"/>
    <cellStyle name="Normal 9 3 4 4 6" xfId="35658"/>
    <cellStyle name="Normal 9 3 4 4 7" xfId="42394"/>
    <cellStyle name="Normal 9 3 4 4 8" xfId="50017"/>
    <cellStyle name="Normal 9 3 4 5" xfId="8057"/>
    <cellStyle name="Normal 9 3 4 5 2" xfId="36672"/>
    <cellStyle name="Normal 9 3 4 5 3" xfId="43408"/>
    <cellStyle name="Normal 9 3 4 5 4" xfId="50019"/>
    <cellStyle name="Normal 9 3 4 6" xfId="13390"/>
    <cellStyle name="Normal 9 3 4 7" xfId="13552"/>
    <cellStyle name="Normal 9 3 4 8" xfId="16321"/>
    <cellStyle name="Normal 9 3 4 9" xfId="18077"/>
    <cellStyle name="Normal 9 3 5" xfId="1813"/>
    <cellStyle name="Normal 9 3 5 10" xfId="22404"/>
    <cellStyle name="Normal 9 3 5 11" xfId="24093"/>
    <cellStyle name="Normal 9 3 5 12" xfId="25192"/>
    <cellStyle name="Normal 9 3 5 13" xfId="26551"/>
    <cellStyle name="Normal 9 3 5 14" xfId="27813"/>
    <cellStyle name="Normal 9 3 5 15" xfId="28137"/>
    <cellStyle name="Normal 9 3 5 16" xfId="29424"/>
    <cellStyle name="Normal 9 3 5 17" xfId="31365"/>
    <cellStyle name="Normal 9 3 5 18" xfId="38106"/>
    <cellStyle name="Normal 9 3 5 19" xfId="45111"/>
    <cellStyle name="Normal 9 3 5 2" xfId="4025"/>
    <cellStyle name="Normal 9 3 5 2 10" xfId="50021"/>
    <cellStyle name="Normal 9 3 5 2 11" xfId="55316"/>
    <cellStyle name="Normal 9 3 5 2 2" xfId="10264"/>
    <cellStyle name="Normal 9 3 5 2 2 2" xfId="36924"/>
    <cellStyle name="Normal 9 3 5 2 2 3" xfId="43660"/>
    <cellStyle name="Normal 9 3 5 2 2 4" xfId="50022"/>
    <cellStyle name="Normal 9 3 5 2 3" xfId="19027"/>
    <cellStyle name="Normal 9 3 5 2 4" xfId="21458"/>
    <cellStyle name="Normal 9 3 5 2 5" xfId="22638"/>
    <cellStyle name="Normal 9 3 5 2 6" xfId="27578"/>
    <cellStyle name="Normal 9 3 5 2 7" xfId="27975"/>
    <cellStyle name="Normal 9 3 5 2 8" xfId="33554"/>
    <cellStyle name="Normal 9 3 5 2 9" xfId="40295"/>
    <cellStyle name="Normal 9 3 5 20" xfId="50020"/>
    <cellStyle name="Normal 9 3 5 21" xfId="53993"/>
    <cellStyle name="Normal 9 3 5 22" xfId="55154"/>
    <cellStyle name="Normal 9 3 5 23" xfId="56608"/>
    <cellStyle name="Normal 9 3 5 3" xfId="6154"/>
    <cellStyle name="Normal 9 3 5 3 2" xfId="12381"/>
    <cellStyle name="Normal 9 3 5 3 2 2" xfId="37086"/>
    <cellStyle name="Normal 9 3 5 3 2 3" xfId="43822"/>
    <cellStyle name="Normal 9 3 5 3 2 4" xfId="50024"/>
    <cellStyle name="Normal 9 3 5 3 3" xfId="19883"/>
    <cellStyle name="Normal 9 3 5 3 4" xfId="22064"/>
    <cellStyle name="Normal 9 3 5 3 5" xfId="22800"/>
    <cellStyle name="Normal 9 3 5 3 6" xfId="35676"/>
    <cellStyle name="Normal 9 3 5 3 7" xfId="42412"/>
    <cellStyle name="Normal 9 3 5 3 8" xfId="50023"/>
    <cellStyle name="Normal 9 3 5 4" xfId="8075"/>
    <cellStyle name="Normal 9 3 5 4 2" xfId="36690"/>
    <cellStyle name="Normal 9 3 5 4 3" xfId="43426"/>
    <cellStyle name="Normal 9 3 5 4 4" xfId="50025"/>
    <cellStyle name="Normal 9 3 5 5" xfId="13408"/>
    <cellStyle name="Normal 9 3 5 6" xfId="14477"/>
    <cellStyle name="Normal 9 3 5 7" xfId="16339"/>
    <cellStyle name="Normal 9 3 5 8" xfId="18095"/>
    <cellStyle name="Normal 9 3 5 9" xfId="20780"/>
    <cellStyle name="Normal 9 3 6" xfId="1850"/>
    <cellStyle name="Normal 9 3 6 10" xfId="22422"/>
    <cellStyle name="Normal 9 3 6 11" xfId="24130"/>
    <cellStyle name="Normal 9 3 6 12" xfId="25210"/>
    <cellStyle name="Normal 9 3 6 13" xfId="26588"/>
    <cellStyle name="Normal 9 3 6 14" xfId="27831"/>
    <cellStyle name="Normal 9 3 6 15" xfId="28155"/>
    <cellStyle name="Normal 9 3 6 16" xfId="29461"/>
    <cellStyle name="Normal 9 3 6 17" xfId="31402"/>
    <cellStyle name="Normal 9 3 6 18" xfId="38143"/>
    <cellStyle name="Normal 9 3 6 19" xfId="45148"/>
    <cellStyle name="Normal 9 3 6 2" xfId="4062"/>
    <cellStyle name="Normal 9 3 6 2 10" xfId="50027"/>
    <cellStyle name="Normal 9 3 6 2 11" xfId="55334"/>
    <cellStyle name="Normal 9 3 6 2 2" xfId="10301"/>
    <cellStyle name="Normal 9 3 6 2 2 2" xfId="36942"/>
    <cellStyle name="Normal 9 3 6 2 2 3" xfId="43678"/>
    <cellStyle name="Normal 9 3 6 2 2 4" xfId="50028"/>
    <cellStyle name="Normal 9 3 6 2 3" xfId="19057"/>
    <cellStyle name="Normal 9 3 6 2 4" xfId="21481"/>
    <cellStyle name="Normal 9 3 6 2 5" xfId="22656"/>
    <cellStyle name="Normal 9 3 6 2 6" xfId="27596"/>
    <cellStyle name="Normal 9 3 6 2 7" xfId="27993"/>
    <cellStyle name="Normal 9 3 6 2 8" xfId="33591"/>
    <cellStyle name="Normal 9 3 6 2 9" xfId="40332"/>
    <cellStyle name="Normal 9 3 6 20" xfId="50026"/>
    <cellStyle name="Normal 9 3 6 21" xfId="54030"/>
    <cellStyle name="Normal 9 3 6 22" xfId="55172"/>
    <cellStyle name="Normal 9 3 6 23" xfId="56645"/>
    <cellStyle name="Normal 9 3 6 3" xfId="6191"/>
    <cellStyle name="Normal 9 3 6 3 2" xfId="12418"/>
    <cellStyle name="Normal 9 3 6 3 2 2" xfId="37104"/>
    <cellStyle name="Normal 9 3 6 3 2 3" xfId="43840"/>
    <cellStyle name="Normal 9 3 6 3 2 4" xfId="50030"/>
    <cellStyle name="Normal 9 3 6 3 3" xfId="19914"/>
    <cellStyle name="Normal 9 3 6 3 4" xfId="22087"/>
    <cellStyle name="Normal 9 3 6 3 5" xfId="22818"/>
    <cellStyle name="Normal 9 3 6 3 6" xfId="35713"/>
    <cellStyle name="Normal 9 3 6 3 7" xfId="42449"/>
    <cellStyle name="Normal 9 3 6 3 8" xfId="50029"/>
    <cellStyle name="Normal 9 3 6 4" xfId="8112"/>
    <cellStyle name="Normal 9 3 6 4 2" xfId="36708"/>
    <cellStyle name="Normal 9 3 6 4 3" xfId="43444"/>
    <cellStyle name="Normal 9 3 6 4 4" xfId="50031"/>
    <cellStyle name="Normal 9 3 6 5" xfId="13426"/>
    <cellStyle name="Normal 9 3 6 6" xfId="14495"/>
    <cellStyle name="Normal 9 3 6 7" xfId="16376"/>
    <cellStyle name="Normal 9 3 6 8" xfId="18125"/>
    <cellStyle name="Normal 9 3 6 9" xfId="20803"/>
    <cellStyle name="Normal 9 3 7" xfId="2430"/>
    <cellStyle name="Normal 9 3 7 10" xfId="22440"/>
    <cellStyle name="Normal 9 3 7 11" xfId="24708"/>
    <cellStyle name="Normal 9 3 7 12" xfId="25228"/>
    <cellStyle name="Normal 9 3 7 13" xfId="27166"/>
    <cellStyle name="Normal 9 3 7 14" xfId="27849"/>
    <cellStyle name="Normal 9 3 7 15" xfId="28173"/>
    <cellStyle name="Normal 9 3 7 16" xfId="30039"/>
    <cellStyle name="Normal 9 3 7 17" xfId="31980"/>
    <cellStyle name="Normal 9 3 7 18" xfId="38721"/>
    <cellStyle name="Normal 9 3 7 19" xfId="45726"/>
    <cellStyle name="Normal 9 3 7 2" xfId="4640"/>
    <cellStyle name="Normal 9 3 7 2 10" xfId="50033"/>
    <cellStyle name="Normal 9 3 7 2 11" xfId="55352"/>
    <cellStyle name="Normal 9 3 7 2 2" xfId="10879"/>
    <cellStyle name="Normal 9 3 7 2 2 2" xfId="36960"/>
    <cellStyle name="Normal 9 3 7 2 2 3" xfId="43696"/>
    <cellStyle name="Normal 9 3 7 2 2 4" xfId="50034"/>
    <cellStyle name="Normal 9 3 7 2 3" xfId="19256"/>
    <cellStyle name="Normal 9 3 7 2 4" xfId="21625"/>
    <cellStyle name="Normal 9 3 7 2 5" xfId="22674"/>
    <cellStyle name="Normal 9 3 7 2 6" xfId="27614"/>
    <cellStyle name="Normal 9 3 7 2 7" xfId="28011"/>
    <cellStyle name="Normal 9 3 7 2 8" xfId="34169"/>
    <cellStyle name="Normal 9 3 7 2 9" xfId="40910"/>
    <cellStyle name="Normal 9 3 7 20" xfId="50032"/>
    <cellStyle name="Normal 9 3 7 21" xfId="54608"/>
    <cellStyle name="Normal 9 3 7 22" xfId="55190"/>
    <cellStyle name="Normal 9 3 7 23" xfId="57223"/>
    <cellStyle name="Normal 9 3 7 3" xfId="6769"/>
    <cellStyle name="Normal 9 3 7 3 2" xfId="12996"/>
    <cellStyle name="Normal 9 3 7 3 2 2" xfId="37122"/>
    <cellStyle name="Normal 9 3 7 3 2 3" xfId="43858"/>
    <cellStyle name="Normal 9 3 7 3 2 4" xfId="50036"/>
    <cellStyle name="Normal 9 3 7 3 3" xfId="20117"/>
    <cellStyle name="Normal 9 3 7 3 4" xfId="22231"/>
    <cellStyle name="Normal 9 3 7 3 5" xfId="22836"/>
    <cellStyle name="Normal 9 3 7 3 6" xfId="36291"/>
    <cellStyle name="Normal 9 3 7 3 7" xfId="43027"/>
    <cellStyle name="Normal 9 3 7 3 8" xfId="50035"/>
    <cellStyle name="Normal 9 3 7 4" xfId="8690"/>
    <cellStyle name="Normal 9 3 7 4 2" xfId="36726"/>
    <cellStyle name="Normal 9 3 7 4 3" xfId="43462"/>
    <cellStyle name="Normal 9 3 7 4 4" xfId="50037"/>
    <cellStyle name="Normal 9 3 7 5" xfId="13444"/>
    <cellStyle name="Normal 9 3 7 6" xfId="14802"/>
    <cellStyle name="Normal 9 3 7 7" xfId="16954"/>
    <cellStyle name="Normal 9 3 7 8" xfId="18330"/>
    <cellStyle name="Normal 9 3 7 9" xfId="20947"/>
    <cellStyle name="Normal 9 3 8" xfId="2449"/>
    <cellStyle name="Normal 9 3 8 10" xfId="22458"/>
    <cellStyle name="Normal 9 3 8 11" xfId="24727"/>
    <cellStyle name="Normal 9 3 8 12" xfId="25246"/>
    <cellStyle name="Normal 9 3 8 13" xfId="27185"/>
    <cellStyle name="Normal 9 3 8 14" xfId="27867"/>
    <cellStyle name="Normal 9 3 8 15" xfId="28191"/>
    <cellStyle name="Normal 9 3 8 16" xfId="30058"/>
    <cellStyle name="Normal 9 3 8 17" xfId="31999"/>
    <cellStyle name="Normal 9 3 8 18" xfId="38740"/>
    <cellStyle name="Normal 9 3 8 19" xfId="45745"/>
    <cellStyle name="Normal 9 3 8 2" xfId="4659"/>
    <cellStyle name="Normal 9 3 8 2 10" xfId="50039"/>
    <cellStyle name="Normal 9 3 8 2 11" xfId="55370"/>
    <cellStyle name="Normal 9 3 8 2 2" xfId="10898"/>
    <cellStyle name="Normal 9 3 8 2 2 2" xfId="36978"/>
    <cellStyle name="Normal 9 3 8 2 2 3" xfId="43714"/>
    <cellStyle name="Normal 9 3 8 2 2 4" xfId="50040"/>
    <cellStyle name="Normal 9 3 8 2 3" xfId="19274"/>
    <cellStyle name="Normal 9 3 8 2 4" xfId="21644"/>
    <cellStyle name="Normal 9 3 8 2 5" xfId="22692"/>
    <cellStyle name="Normal 9 3 8 2 6" xfId="27632"/>
    <cellStyle name="Normal 9 3 8 2 7" xfId="28029"/>
    <cellStyle name="Normal 9 3 8 2 8" xfId="34188"/>
    <cellStyle name="Normal 9 3 8 2 9" xfId="40929"/>
    <cellStyle name="Normal 9 3 8 20" xfId="50038"/>
    <cellStyle name="Normal 9 3 8 21" xfId="54627"/>
    <cellStyle name="Normal 9 3 8 22" xfId="55208"/>
    <cellStyle name="Normal 9 3 8 23" xfId="57242"/>
    <cellStyle name="Normal 9 3 8 3" xfId="6788"/>
    <cellStyle name="Normal 9 3 8 3 2" xfId="13015"/>
    <cellStyle name="Normal 9 3 8 3 2 2" xfId="37140"/>
    <cellStyle name="Normal 9 3 8 3 2 3" xfId="43876"/>
    <cellStyle name="Normal 9 3 8 3 2 4" xfId="50042"/>
    <cellStyle name="Normal 9 3 8 3 3" xfId="20135"/>
    <cellStyle name="Normal 9 3 8 3 4" xfId="22250"/>
    <cellStyle name="Normal 9 3 8 3 5" xfId="22854"/>
    <cellStyle name="Normal 9 3 8 3 6" xfId="36310"/>
    <cellStyle name="Normal 9 3 8 3 7" xfId="43046"/>
    <cellStyle name="Normal 9 3 8 3 8" xfId="50041"/>
    <cellStyle name="Normal 9 3 8 4" xfId="8709"/>
    <cellStyle name="Normal 9 3 8 4 2" xfId="36744"/>
    <cellStyle name="Normal 9 3 8 4 3" xfId="43480"/>
    <cellStyle name="Normal 9 3 8 4 4" xfId="50043"/>
    <cellStyle name="Normal 9 3 8 5" xfId="13462"/>
    <cellStyle name="Normal 9 3 8 6" xfId="14821"/>
    <cellStyle name="Normal 9 3 8 7" xfId="16973"/>
    <cellStyle name="Normal 9 3 8 8" xfId="18348"/>
    <cellStyle name="Normal 9 3 8 9" xfId="20966"/>
    <cellStyle name="Normal 9 3 9" xfId="2467"/>
    <cellStyle name="Normal 9 3 9 10" xfId="22476"/>
    <cellStyle name="Normal 9 3 9 11" xfId="24745"/>
    <cellStyle name="Normal 9 3 9 12" xfId="25264"/>
    <cellStyle name="Normal 9 3 9 13" xfId="27203"/>
    <cellStyle name="Normal 9 3 9 14" xfId="27885"/>
    <cellStyle name="Normal 9 3 9 15" xfId="28209"/>
    <cellStyle name="Normal 9 3 9 16" xfId="30076"/>
    <cellStyle name="Normal 9 3 9 17" xfId="32017"/>
    <cellStyle name="Normal 9 3 9 18" xfId="38758"/>
    <cellStyle name="Normal 9 3 9 19" xfId="45763"/>
    <cellStyle name="Normal 9 3 9 2" xfId="4677"/>
    <cellStyle name="Normal 9 3 9 2 10" xfId="50045"/>
    <cellStyle name="Normal 9 3 9 2 11" xfId="55388"/>
    <cellStyle name="Normal 9 3 9 2 2" xfId="10916"/>
    <cellStyle name="Normal 9 3 9 2 2 2" xfId="36996"/>
    <cellStyle name="Normal 9 3 9 2 2 3" xfId="43732"/>
    <cellStyle name="Normal 9 3 9 2 2 4" xfId="50046"/>
    <cellStyle name="Normal 9 3 9 2 3" xfId="19292"/>
    <cellStyle name="Normal 9 3 9 2 4" xfId="21662"/>
    <cellStyle name="Normal 9 3 9 2 5" xfId="22710"/>
    <cellStyle name="Normal 9 3 9 2 6" xfId="27650"/>
    <cellStyle name="Normal 9 3 9 2 7" xfId="28047"/>
    <cellStyle name="Normal 9 3 9 2 8" xfId="34206"/>
    <cellStyle name="Normal 9 3 9 2 9" xfId="40947"/>
    <cellStyle name="Normal 9 3 9 20" xfId="50044"/>
    <cellStyle name="Normal 9 3 9 21" xfId="54645"/>
    <cellStyle name="Normal 9 3 9 22" xfId="55226"/>
    <cellStyle name="Normal 9 3 9 23" xfId="57260"/>
    <cellStyle name="Normal 9 3 9 3" xfId="6806"/>
    <cellStyle name="Normal 9 3 9 3 2" xfId="13033"/>
    <cellStyle name="Normal 9 3 9 3 2 2" xfId="37158"/>
    <cellStyle name="Normal 9 3 9 3 2 3" xfId="43894"/>
    <cellStyle name="Normal 9 3 9 3 2 4" xfId="50048"/>
    <cellStyle name="Normal 9 3 9 3 3" xfId="20153"/>
    <cellStyle name="Normal 9 3 9 3 4" xfId="22268"/>
    <cellStyle name="Normal 9 3 9 3 5" xfId="22872"/>
    <cellStyle name="Normal 9 3 9 3 6" xfId="36328"/>
    <cellStyle name="Normal 9 3 9 3 7" xfId="43064"/>
    <cellStyle name="Normal 9 3 9 3 8" xfId="50047"/>
    <cellStyle name="Normal 9 3 9 4" xfId="8727"/>
    <cellStyle name="Normal 9 3 9 4 2" xfId="36762"/>
    <cellStyle name="Normal 9 3 9 4 3" xfId="43498"/>
    <cellStyle name="Normal 9 3 9 4 4" xfId="50049"/>
    <cellStyle name="Normal 9 3 9 5" xfId="13480"/>
    <cellStyle name="Normal 9 3 9 6" xfId="14839"/>
    <cellStyle name="Normal 9 3 9 7" xfId="16991"/>
    <cellStyle name="Normal 9 3 9 8" xfId="18366"/>
    <cellStyle name="Normal 9 3 9 9" xfId="20984"/>
    <cellStyle name="Normal 9 4" xfId="1076"/>
    <cellStyle name="Normal 9 4 10" xfId="3393"/>
    <cellStyle name="Normal 9 4 10 10" xfId="23479"/>
    <cellStyle name="Normal 9 4 10 11" xfId="25139"/>
    <cellStyle name="Normal 9 4 10 12" xfId="25937"/>
    <cellStyle name="Normal 9 4 10 13" xfId="27760"/>
    <cellStyle name="Normal 9 4 10 14" xfId="28084"/>
    <cellStyle name="Normal 9 4 10 15" xfId="28810"/>
    <cellStyle name="Normal 9 4 10 16" xfId="32940"/>
    <cellStyle name="Normal 9 4 10 17" xfId="39681"/>
    <cellStyle name="Normal 9 4 10 18" xfId="44497"/>
    <cellStyle name="Normal 9 4 10 19" xfId="50051"/>
    <cellStyle name="Normal 9 4 10 2" xfId="5540"/>
    <cellStyle name="Normal 9 4 10 2 10" xfId="50052"/>
    <cellStyle name="Normal 9 4 10 2 11" xfId="55263"/>
    <cellStyle name="Normal 9 4 10 2 2" xfId="11767"/>
    <cellStyle name="Normal 9 4 10 2 2 2" xfId="37033"/>
    <cellStyle name="Normal 9 4 10 2 2 3" xfId="43769"/>
    <cellStyle name="Normal 9 4 10 2 2 4" xfId="50053"/>
    <cellStyle name="Normal 9 4 10 2 3" xfId="19635"/>
    <cellStyle name="Normal 9 4 10 2 4" xfId="21884"/>
    <cellStyle name="Normal 9 4 10 2 5" xfId="22747"/>
    <cellStyle name="Normal 9 4 10 2 6" xfId="27525"/>
    <cellStyle name="Normal 9 4 10 2 7" xfId="27922"/>
    <cellStyle name="Normal 9 4 10 2 8" xfId="35062"/>
    <cellStyle name="Normal 9 4 10 2 9" xfId="41798"/>
    <cellStyle name="Normal 9 4 10 20" xfId="53379"/>
    <cellStyle name="Normal 9 4 10 21" xfId="55072"/>
    <cellStyle name="Normal 9 4 10 22" xfId="55994"/>
    <cellStyle name="Normal 9 4 10 3" xfId="9650"/>
    <cellStyle name="Normal 9 4 10 3 2" xfId="36871"/>
    <cellStyle name="Normal 9 4 10 3 3" xfId="43607"/>
    <cellStyle name="Normal 9 4 10 3 4" xfId="50054"/>
    <cellStyle name="Normal 9 4 10 4" xfId="13355"/>
    <cellStyle name="Normal 9 4 10 5" xfId="13863"/>
    <cellStyle name="Normal 9 4 10 6" xfId="15725"/>
    <cellStyle name="Normal 9 4 10 7" xfId="18778"/>
    <cellStyle name="Normal 9 4 10 8" xfId="21278"/>
    <cellStyle name="Normal 9 4 10 9" xfId="22585"/>
    <cellStyle name="Normal 9 4 11" xfId="3101"/>
    <cellStyle name="Normal 9 4 11 10" xfId="32648"/>
    <cellStyle name="Normal 9 4 11 11" xfId="39389"/>
    <cellStyle name="Normal 9 4 11 12" xfId="50055"/>
    <cellStyle name="Normal 9 4 11 13" xfId="55053"/>
    <cellStyle name="Normal 9 4 11 2" xfId="9358"/>
    <cellStyle name="Normal 9 4 11 2 2" xfId="36853"/>
    <cellStyle name="Normal 9 4 11 2 3" xfId="43589"/>
    <cellStyle name="Normal 9 4 11 2 4" xfId="50056"/>
    <cellStyle name="Normal 9 4 11 3" xfId="13571"/>
    <cellStyle name="Normal 9 4 11 4" xfId="18661"/>
    <cellStyle name="Normal 9 4 11 5" xfId="21197"/>
    <cellStyle name="Normal 9 4 11 6" xfId="22567"/>
    <cellStyle name="Normal 9 4 11 7" xfId="25067"/>
    <cellStyle name="Normal 9 4 11 8" xfId="25645"/>
    <cellStyle name="Normal 9 4 11 9" xfId="27742"/>
    <cellStyle name="Normal 9 4 12" xfId="3029"/>
    <cellStyle name="Normal 9 4 12 10" xfId="50057"/>
    <cellStyle name="Normal 9 4 12 11" xfId="55245"/>
    <cellStyle name="Normal 9 4 12 2" xfId="9286"/>
    <cellStyle name="Normal 9 4 12 2 2" xfId="36781"/>
    <cellStyle name="Normal 9 4 12 2 3" xfId="43517"/>
    <cellStyle name="Normal 9 4 12 2 4" xfId="50058"/>
    <cellStyle name="Normal 9 4 12 3" xfId="18589"/>
    <cellStyle name="Normal 9 4 12 4" xfId="21125"/>
    <cellStyle name="Normal 9 4 12 5" xfId="22495"/>
    <cellStyle name="Normal 9 4 12 6" xfId="27507"/>
    <cellStyle name="Normal 9 4 12 7" xfId="27904"/>
    <cellStyle name="Normal 9 4 12 8" xfId="32576"/>
    <cellStyle name="Normal 9 4 12 9" xfId="39317"/>
    <cellStyle name="Normal 9 4 13" xfId="4965"/>
    <cellStyle name="Normal 9 4 13 2" xfId="11204"/>
    <cellStyle name="Normal 9 4 13 2 2" xfId="37015"/>
    <cellStyle name="Normal 9 4 13 2 3" xfId="43751"/>
    <cellStyle name="Normal 9 4 13 2 4" xfId="50060"/>
    <cellStyle name="Normal 9 4 13 3" xfId="19424"/>
    <cellStyle name="Normal 9 4 13 4" xfId="21742"/>
    <cellStyle name="Normal 9 4 13 5" xfId="22729"/>
    <cellStyle name="Normal 9 4 13 6" xfId="34494"/>
    <cellStyle name="Normal 9 4 13 7" xfId="41235"/>
    <cellStyle name="Normal 9 4 13 8" xfId="50059"/>
    <cellStyle name="Normal 9 4 14" xfId="7461"/>
    <cellStyle name="Normal 9 4 14 2" xfId="36637"/>
    <cellStyle name="Normal 9 4 14 3" xfId="43373"/>
    <cellStyle name="Normal 9 4 14 4" xfId="50061"/>
    <cellStyle name="Normal 9 4 15" xfId="13337"/>
    <cellStyle name="Normal 9 4 16" xfId="13499"/>
    <cellStyle name="Normal 9 4 17" xfId="15162"/>
    <cellStyle name="Normal 9 4 18" xfId="17803"/>
    <cellStyle name="Normal 9 4 19" xfId="20661"/>
    <cellStyle name="Normal 9 4 2" xfId="1438"/>
    <cellStyle name="Normal 9 4 2 10" xfId="20679"/>
    <cellStyle name="Normal 9 4 2 11" xfId="22369"/>
    <cellStyle name="Normal 9 4 2 12" xfId="23768"/>
    <cellStyle name="Normal 9 4 2 13" xfId="25157"/>
    <cellStyle name="Normal 9 4 2 14" xfId="25591"/>
    <cellStyle name="Normal 9 4 2 15" xfId="27688"/>
    <cellStyle name="Normal 9 4 2 16" xfId="28102"/>
    <cellStyle name="Normal 9 4 2 17" xfId="29099"/>
    <cellStyle name="Normal 9 4 2 18" xfId="31014"/>
    <cellStyle name="Normal 9 4 2 19" xfId="37781"/>
    <cellStyle name="Normal 9 4 2 2" xfId="3682"/>
    <cellStyle name="Normal 9 4 2 2 10" xfId="33229"/>
    <cellStyle name="Normal 9 4 2 2 11" xfId="39970"/>
    <cellStyle name="Normal 9 4 2 2 12" xfId="50063"/>
    <cellStyle name="Normal 9 4 2 2 13" xfId="55093"/>
    <cellStyle name="Normal 9 4 2 2 2" xfId="9939"/>
    <cellStyle name="Normal 9 4 2 2 2 2" xfId="36889"/>
    <cellStyle name="Normal 9 4 2 2 2 3" xfId="43625"/>
    <cellStyle name="Normal 9 4 2 2 2 4" xfId="50064"/>
    <cellStyle name="Normal 9 4 2 2 3" xfId="14152"/>
    <cellStyle name="Normal 9 4 2 2 4" xfId="18889"/>
    <cellStyle name="Normal 9 4 2 2 5" xfId="21357"/>
    <cellStyle name="Normal 9 4 2 2 6" xfId="22603"/>
    <cellStyle name="Normal 9 4 2 2 7" xfId="25079"/>
    <cellStyle name="Normal 9 4 2 2 8" xfId="26226"/>
    <cellStyle name="Normal 9 4 2 2 9" xfId="27778"/>
    <cellStyle name="Normal 9 4 2 20" xfId="44786"/>
    <cellStyle name="Normal 9 4 2 21" xfId="50062"/>
    <cellStyle name="Normal 9 4 2 22" xfId="53668"/>
    <cellStyle name="Normal 9 4 2 23" xfId="54999"/>
    <cellStyle name="Normal 9 4 2 24" xfId="56283"/>
    <cellStyle name="Normal 9 4 2 3" xfId="3047"/>
    <cellStyle name="Normal 9 4 2 3 10" xfId="50065"/>
    <cellStyle name="Normal 9 4 2 3 11" xfId="55281"/>
    <cellStyle name="Normal 9 4 2 3 2" xfId="9304"/>
    <cellStyle name="Normal 9 4 2 3 2 2" xfId="36799"/>
    <cellStyle name="Normal 9 4 2 3 2 3" xfId="43535"/>
    <cellStyle name="Normal 9 4 2 3 2 4" xfId="50066"/>
    <cellStyle name="Normal 9 4 2 3 3" xfId="18607"/>
    <cellStyle name="Normal 9 4 2 3 4" xfId="21143"/>
    <cellStyle name="Normal 9 4 2 3 5" xfId="22513"/>
    <cellStyle name="Normal 9 4 2 3 6" xfId="27543"/>
    <cellStyle name="Normal 9 4 2 3 7" xfId="27940"/>
    <cellStyle name="Normal 9 4 2 3 8" xfId="32594"/>
    <cellStyle name="Normal 9 4 2 3 9" xfId="39335"/>
    <cellStyle name="Normal 9 4 2 4" xfId="5829"/>
    <cellStyle name="Normal 9 4 2 4 2" xfId="12056"/>
    <cellStyle name="Normal 9 4 2 4 2 2" xfId="37051"/>
    <cellStyle name="Normal 9 4 2 4 2 3" xfId="43787"/>
    <cellStyle name="Normal 9 4 2 4 2 4" xfId="50068"/>
    <cellStyle name="Normal 9 4 2 4 3" xfId="19749"/>
    <cellStyle name="Normal 9 4 2 4 4" xfId="21963"/>
    <cellStyle name="Normal 9 4 2 4 5" xfId="22765"/>
    <cellStyle name="Normal 9 4 2 4 6" xfId="35351"/>
    <cellStyle name="Normal 9 4 2 4 7" xfId="42087"/>
    <cellStyle name="Normal 9 4 2 4 8" xfId="50067"/>
    <cellStyle name="Normal 9 4 2 5" xfId="7750"/>
    <cellStyle name="Normal 9 4 2 5 2" xfId="36655"/>
    <cellStyle name="Normal 9 4 2 5 3" xfId="43391"/>
    <cellStyle name="Normal 9 4 2 5 4" xfId="50069"/>
    <cellStyle name="Normal 9 4 2 6" xfId="13373"/>
    <cellStyle name="Normal 9 4 2 7" xfId="13517"/>
    <cellStyle name="Normal 9 4 2 8" xfId="16014"/>
    <cellStyle name="Normal 9 4 2 9" xfId="17939"/>
    <cellStyle name="Normal 9 4 20" xfId="22351"/>
    <cellStyle name="Normal 9 4 21" xfId="23187"/>
    <cellStyle name="Normal 9 4 22" xfId="25121"/>
    <cellStyle name="Normal 9 4 23" xfId="25573"/>
    <cellStyle name="Normal 9 4 24" xfId="27670"/>
    <cellStyle name="Normal 9 4 25" xfId="28066"/>
    <cellStyle name="Normal 9 4 26" xfId="28247"/>
    <cellStyle name="Normal 9 4 27" xfId="30722"/>
    <cellStyle name="Normal 9 4 28" xfId="37492"/>
    <cellStyle name="Normal 9 4 29" xfId="43934"/>
    <cellStyle name="Normal 9 4 3" xfId="1470"/>
    <cellStyle name="Normal 9 4 3 2" xfId="3699"/>
    <cellStyle name="Normal 9 4 3 3" xfId="3065"/>
    <cellStyle name="Normal 9 4 3 3 2" xfId="9322"/>
    <cellStyle name="Normal 9 4 3 3 2 2" xfId="36817"/>
    <cellStyle name="Normal 9 4 3 3 2 3" xfId="43553"/>
    <cellStyle name="Normal 9 4 3 3 2 4" xfId="50071"/>
    <cellStyle name="Normal 9 4 3 3 3" xfId="18625"/>
    <cellStyle name="Normal 9 4 3 3 4" xfId="21161"/>
    <cellStyle name="Normal 9 4 3 3 5" xfId="22531"/>
    <cellStyle name="Normal 9 4 3 3 6" xfId="32612"/>
    <cellStyle name="Normal 9 4 3 3 7" xfId="39353"/>
    <cellStyle name="Normal 9 4 3 3 8" xfId="50070"/>
    <cellStyle name="Normal 9 4 3 4" xfId="13535"/>
    <cellStyle name="Normal 9 4 3 5" xfId="25049"/>
    <cellStyle name="Normal 9 4 3 6" xfId="25609"/>
    <cellStyle name="Normal 9 4 3 7" xfId="27706"/>
    <cellStyle name="Normal 9 4 3 8" xfId="55017"/>
    <cellStyle name="Normal 9 4 30" xfId="50050"/>
    <cellStyle name="Normal 9 4 31" xfId="52816"/>
    <cellStyle name="Normal 9 4 32" xfId="54981"/>
    <cellStyle name="Normal 9 4 33" xfId="55426"/>
    <cellStyle name="Normal 9 4 4" xfId="1794"/>
    <cellStyle name="Normal 9 4 4 10" xfId="20763"/>
    <cellStyle name="Normal 9 4 4 11" xfId="22387"/>
    <cellStyle name="Normal 9 4 4 12" xfId="24076"/>
    <cellStyle name="Normal 9 4 4 13" xfId="25175"/>
    <cellStyle name="Normal 9 4 4 14" xfId="25627"/>
    <cellStyle name="Normal 9 4 4 15" xfId="27724"/>
    <cellStyle name="Normal 9 4 4 16" xfId="28120"/>
    <cellStyle name="Normal 9 4 4 17" xfId="29407"/>
    <cellStyle name="Normal 9 4 4 18" xfId="31348"/>
    <cellStyle name="Normal 9 4 4 19" xfId="38089"/>
    <cellStyle name="Normal 9 4 4 2" xfId="4008"/>
    <cellStyle name="Normal 9 4 4 2 10" xfId="33537"/>
    <cellStyle name="Normal 9 4 4 2 11" xfId="40278"/>
    <cellStyle name="Normal 9 4 4 2 12" xfId="50073"/>
    <cellStyle name="Normal 9 4 4 2 13" xfId="55137"/>
    <cellStyle name="Normal 9 4 4 2 2" xfId="10247"/>
    <cellStyle name="Normal 9 4 4 2 2 2" xfId="36907"/>
    <cellStyle name="Normal 9 4 4 2 2 3" xfId="43643"/>
    <cellStyle name="Normal 9 4 4 2 2 4" xfId="50074"/>
    <cellStyle name="Normal 9 4 4 2 3" xfId="14460"/>
    <cellStyle name="Normal 9 4 4 2 4" xfId="19010"/>
    <cellStyle name="Normal 9 4 4 2 5" xfId="21441"/>
    <cellStyle name="Normal 9 4 4 2 6" xfId="22621"/>
    <cellStyle name="Normal 9 4 4 2 7" xfId="25097"/>
    <cellStyle name="Normal 9 4 4 2 8" xfId="26534"/>
    <cellStyle name="Normal 9 4 4 2 9" xfId="27796"/>
    <cellStyle name="Normal 9 4 4 20" xfId="45094"/>
    <cellStyle name="Normal 9 4 4 21" xfId="50072"/>
    <cellStyle name="Normal 9 4 4 22" xfId="53976"/>
    <cellStyle name="Normal 9 4 4 23" xfId="55035"/>
    <cellStyle name="Normal 9 4 4 24" xfId="56591"/>
    <cellStyle name="Normal 9 4 4 3" xfId="3083"/>
    <cellStyle name="Normal 9 4 4 3 10" xfId="50075"/>
    <cellStyle name="Normal 9 4 4 3 11" xfId="55299"/>
    <cellStyle name="Normal 9 4 4 3 2" xfId="9340"/>
    <cellStyle name="Normal 9 4 4 3 2 2" xfId="36835"/>
    <cellStyle name="Normal 9 4 4 3 2 3" xfId="43571"/>
    <cellStyle name="Normal 9 4 4 3 2 4" xfId="50076"/>
    <cellStyle name="Normal 9 4 4 3 3" xfId="18643"/>
    <cellStyle name="Normal 9 4 4 3 4" xfId="21179"/>
    <cellStyle name="Normal 9 4 4 3 5" xfId="22549"/>
    <cellStyle name="Normal 9 4 4 3 6" xfId="27561"/>
    <cellStyle name="Normal 9 4 4 3 7" xfId="27958"/>
    <cellStyle name="Normal 9 4 4 3 8" xfId="32630"/>
    <cellStyle name="Normal 9 4 4 3 9" xfId="39371"/>
    <cellStyle name="Normal 9 4 4 4" xfId="6137"/>
    <cellStyle name="Normal 9 4 4 4 2" xfId="12364"/>
    <cellStyle name="Normal 9 4 4 4 2 2" xfId="37069"/>
    <cellStyle name="Normal 9 4 4 4 2 3" xfId="43805"/>
    <cellStyle name="Normal 9 4 4 4 2 4" xfId="50078"/>
    <cellStyle name="Normal 9 4 4 4 3" xfId="19866"/>
    <cellStyle name="Normal 9 4 4 4 4" xfId="22047"/>
    <cellStyle name="Normal 9 4 4 4 5" xfId="22783"/>
    <cellStyle name="Normal 9 4 4 4 6" xfId="35659"/>
    <cellStyle name="Normal 9 4 4 4 7" xfId="42395"/>
    <cellStyle name="Normal 9 4 4 4 8" xfId="50077"/>
    <cellStyle name="Normal 9 4 4 5" xfId="8058"/>
    <cellStyle name="Normal 9 4 4 5 2" xfId="36673"/>
    <cellStyle name="Normal 9 4 4 5 3" xfId="43409"/>
    <cellStyle name="Normal 9 4 4 5 4" xfId="50079"/>
    <cellStyle name="Normal 9 4 4 6" xfId="13391"/>
    <cellStyle name="Normal 9 4 4 7" xfId="13553"/>
    <cellStyle name="Normal 9 4 4 8" xfId="16322"/>
    <cellStyle name="Normal 9 4 4 9" xfId="18078"/>
    <cellStyle name="Normal 9 4 5" xfId="1814"/>
    <cellStyle name="Normal 9 4 5 10" xfId="22405"/>
    <cellStyle name="Normal 9 4 5 11" xfId="24094"/>
    <cellStyle name="Normal 9 4 5 12" xfId="25193"/>
    <cellStyle name="Normal 9 4 5 13" xfId="26552"/>
    <cellStyle name="Normal 9 4 5 14" xfId="27814"/>
    <cellStyle name="Normal 9 4 5 15" xfId="28138"/>
    <cellStyle name="Normal 9 4 5 16" xfId="29425"/>
    <cellStyle name="Normal 9 4 5 17" xfId="31366"/>
    <cellStyle name="Normal 9 4 5 18" xfId="38107"/>
    <cellStyle name="Normal 9 4 5 19" xfId="45112"/>
    <cellStyle name="Normal 9 4 5 2" xfId="4026"/>
    <cellStyle name="Normal 9 4 5 2 10" xfId="50081"/>
    <cellStyle name="Normal 9 4 5 2 11" xfId="55317"/>
    <cellStyle name="Normal 9 4 5 2 2" xfId="10265"/>
    <cellStyle name="Normal 9 4 5 2 2 2" xfId="36925"/>
    <cellStyle name="Normal 9 4 5 2 2 3" xfId="43661"/>
    <cellStyle name="Normal 9 4 5 2 2 4" xfId="50082"/>
    <cellStyle name="Normal 9 4 5 2 3" xfId="19028"/>
    <cellStyle name="Normal 9 4 5 2 4" xfId="21459"/>
    <cellStyle name="Normal 9 4 5 2 5" xfId="22639"/>
    <cellStyle name="Normal 9 4 5 2 6" xfId="27579"/>
    <cellStyle name="Normal 9 4 5 2 7" xfId="27976"/>
    <cellStyle name="Normal 9 4 5 2 8" xfId="33555"/>
    <cellStyle name="Normal 9 4 5 2 9" xfId="40296"/>
    <cellStyle name="Normal 9 4 5 20" xfId="50080"/>
    <cellStyle name="Normal 9 4 5 21" xfId="53994"/>
    <cellStyle name="Normal 9 4 5 22" xfId="55155"/>
    <cellStyle name="Normal 9 4 5 23" xfId="56609"/>
    <cellStyle name="Normal 9 4 5 3" xfId="6155"/>
    <cellStyle name="Normal 9 4 5 3 2" xfId="12382"/>
    <cellStyle name="Normal 9 4 5 3 2 2" xfId="37087"/>
    <cellStyle name="Normal 9 4 5 3 2 3" xfId="43823"/>
    <cellStyle name="Normal 9 4 5 3 2 4" xfId="50084"/>
    <cellStyle name="Normal 9 4 5 3 3" xfId="19884"/>
    <cellStyle name="Normal 9 4 5 3 4" xfId="22065"/>
    <cellStyle name="Normal 9 4 5 3 5" xfId="22801"/>
    <cellStyle name="Normal 9 4 5 3 6" xfId="35677"/>
    <cellStyle name="Normal 9 4 5 3 7" xfId="42413"/>
    <cellStyle name="Normal 9 4 5 3 8" xfId="50083"/>
    <cellStyle name="Normal 9 4 5 4" xfId="8076"/>
    <cellStyle name="Normal 9 4 5 4 2" xfId="36691"/>
    <cellStyle name="Normal 9 4 5 4 3" xfId="43427"/>
    <cellStyle name="Normal 9 4 5 4 4" xfId="50085"/>
    <cellStyle name="Normal 9 4 5 5" xfId="13409"/>
    <cellStyle name="Normal 9 4 5 6" xfId="14478"/>
    <cellStyle name="Normal 9 4 5 7" xfId="16340"/>
    <cellStyle name="Normal 9 4 5 8" xfId="18096"/>
    <cellStyle name="Normal 9 4 5 9" xfId="20781"/>
    <cellStyle name="Normal 9 4 6" xfId="1851"/>
    <cellStyle name="Normal 9 4 6 10" xfId="22423"/>
    <cellStyle name="Normal 9 4 6 11" xfId="24131"/>
    <cellStyle name="Normal 9 4 6 12" xfId="25211"/>
    <cellStyle name="Normal 9 4 6 13" xfId="26589"/>
    <cellStyle name="Normal 9 4 6 14" xfId="27832"/>
    <cellStyle name="Normal 9 4 6 15" xfId="28156"/>
    <cellStyle name="Normal 9 4 6 16" xfId="29462"/>
    <cellStyle name="Normal 9 4 6 17" xfId="31403"/>
    <cellStyle name="Normal 9 4 6 18" xfId="38144"/>
    <cellStyle name="Normal 9 4 6 19" xfId="45149"/>
    <cellStyle name="Normal 9 4 6 2" xfId="4063"/>
    <cellStyle name="Normal 9 4 6 2 10" xfId="50087"/>
    <cellStyle name="Normal 9 4 6 2 11" xfId="55335"/>
    <cellStyle name="Normal 9 4 6 2 2" xfId="10302"/>
    <cellStyle name="Normal 9 4 6 2 2 2" xfId="36943"/>
    <cellStyle name="Normal 9 4 6 2 2 3" xfId="43679"/>
    <cellStyle name="Normal 9 4 6 2 2 4" xfId="50088"/>
    <cellStyle name="Normal 9 4 6 2 3" xfId="19058"/>
    <cellStyle name="Normal 9 4 6 2 4" xfId="21482"/>
    <cellStyle name="Normal 9 4 6 2 5" xfId="22657"/>
    <cellStyle name="Normal 9 4 6 2 6" xfId="27597"/>
    <cellStyle name="Normal 9 4 6 2 7" xfId="27994"/>
    <cellStyle name="Normal 9 4 6 2 8" xfId="33592"/>
    <cellStyle name="Normal 9 4 6 2 9" xfId="40333"/>
    <cellStyle name="Normal 9 4 6 20" xfId="50086"/>
    <cellStyle name="Normal 9 4 6 21" xfId="54031"/>
    <cellStyle name="Normal 9 4 6 22" xfId="55173"/>
    <cellStyle name="Normal 9 4 6 23" xfId="56646"/>
    <cellStyle name="Normal 9 4 6 3" xfId="6192"/>
    <cellStyle name="Normal 9 4 6 3 2" xfId="12419"/>
    <cellStyle name="Normal 9 4 6 3 2 2" xfId="37105"/>
    <cellStyle name="Normal 9 4 6 3 2 3" xfId="43841"/>
    <cellStyle name="Normal 9 4 6 3 2 4" xfId="50090"/>
    <cellStyle name="Normal 9 4 6 3 3" xfId="19915"/>
    <cellStyle name="Normal 9 4 6 3 4" xfId="22088"/>
    <cellStyle name="Normal 9 4 6 3 5" xfId="22819"/>
    <cellStyle name="Normal 9 4 6 3 6" xfId="35714"/>
    <cellStyle name="Normal 9 4 6 3 7" xfId="42450"/>
    <cellStyle name="Normal 9 4 6 3 8" xfId="50089"/>
    <cellStyle name="Normal 9 4 6 4" xfId="8113"/>
    <cellStyle name="Normal 9 4 6 4 2" xfId="36709"/>
    <cellStyle name="Normal 9 4 6 4 3" xfId="43445"/>
    <cellStyle name="Normal 9 4 6 4 4" xfId="50091"/>
    <cellStyle name="Normal 9 4 6 5" xfId="13427"/>
    <cellStyle name="Normal 9 4 6 6" xfId="14496"/>
    <cellStyle name="Normal 9 4 6 7" xfId="16377"/>
    <cellStyle name="Normal 9 4 6 8" xfId="18126"/>
    <cellStyle name="Normal 9 4 6 9" xfId="20804"/>
    <cellStyle name="Normal 9 4 7" xfId="2431"/>
    <cellStyle name="Normal 9 4 7 10" xfId="22441"/>
    <cellStyle name="Normal 9 4 7 11" xfId="24709"/>
    <cellStyle name="Normal 9 4 7 12" xfId="25229"/>
    <cellStyle name="Normal 9 4 7 13" xfId="27167"/>
    <cellStyle name="Normal 9 4 7 14" xfId="27850"/>
    <cellStyle name="Normal 9 4 7 15" xfId="28174"/>
    <cellStyle name="Normal 9 4 7 16" xfId="30040"/>
    <cellStyle name="Normal 9 4 7 17" xfId="31981"/>
    <cellStyle name="Normal 9 4 7 18" xfId="38722"/>
    <cellStyle name="Normal 9 4 7 19" xfId="45727"/>
    <cellStyle name="Normal 9 4 7 2" xfId="4641"/>
    <cellStyle name="Normal 9 4 7 2 10" xfId="50093"/>
    <cellStyle name="Normal 9 4 7 2 11" xfId="55353"/>
    <cellStyle name="Normal 9 4 7 2 2" xfId="10880"/>
    <cellStyle name="Normal 9 4 7 2 2 2" xfId="36961"/>
    <cellStyle name="Normal 9 4 7 2 2 3" xfId="43697"/>
    <cellStyle name="Normal 9 4 7 2 2 4" xfId="50094"/>
    <cellStyle name="Normal 9 4 7 2 3" xfId="19257"/>
    <cellStyle name="Normal 9 4 7 2 4" xfId="21626"/>
    <cellStyle name="Normal 9 4 7 2 5" xfId="22675"/>
    <cellStyle name="Normal 9 4 7 2 6" xfId="27615"/>
    <cellStyle name="Normal 9 4 7 2 7" xfId="28012"/>
    <cellStyle name="Normal 9 4 7 2 8" xfId="34170"/>
    <cellStyle name="Normal 9 4 7 2 9" xfId="40911"/>
    <cellStyle name="Normal 9 4 7 20" xfId="50092"/>
    <cellStyle name="Normal 9 4 7 21" xfId="54609"/>
    <cellStyle name="Normal 9 4 7 22" xfId="55191"/>
    <cellStyle name="Normal 9 4 7 23" xfId="57224"/>
    <cellStyle name="Normal 9 4 7 3" xfId="6770"/>
    <cellStyle name="Normal 9 4 7 3 2" xfId="12997"/>
    <cellStyle name="Normal 9 4 7 3 2 2" xfId="37123"/>
    <cellStyle name="Normal 9 4 7 3 2 3" xfId="43859"/>
    <cellStyle name="Normal 9 4 7 3 2 4" xfId="50096"/>
    <cellStyle name="Normal 9 4 7 3 3" xfId="20118"/>
    <cellStyle name="Normal 9 4 7 3 4" xfId="22232"/>
    <cellStyle name="Normal 9 4 7 3 5" xfId="22837"/>
    <cellStyle name="Normal 9 4 7 3 6" xfId="36292"/>
    <cellStyle name="Normal 9 4 7 3 7" xfId="43028"/>
    <cellStyle name="Normal 9 4 7 3 8" xfId="50095"/>
    <cellStyle name="Normal 9 4 7 4" xfId="8691"/>
    <cellStyle name="Normal 9 4 7 4 2" xfId="36727"/>
    <cellStyle name="Normal 9 4 7 4 3" xfId="43463"/>
    <cellStyle name="Normal 9 4 7 4 4" xfId="50097"/>
    <cellStyle name="Normal 9 4 7 5" xfId="13445"/>
    <cellStyle name="Normal 9 4 7 6" xfId="14803"/>
    <cellStyle name="Normal 9 4 7 7" xfId="16955"/>
    <cellStyle name="Normal 9 4 7 8" xfId="18331"/>
    <cellStyle name="Normal 9 4 7 9" xfId="20948"/>
    <cellStyle name="Normal 9 4 8" xfId="2450"/>
    <cellStyle name="Normal 9 4 8 10" xfId="22459"/>
    <cellStyle name="Normal 9 4 8 11" xfId="24728"/>
    <cellStyle name="Normal 9 4 8 12" xfId="25247"/>
    <cellStyle name="Normal 9 4 8 13" xfId="27186"/>
    <cellStyle name="Normal 9 4 8 14" xfId="27868"/>
    <cellStyle name="Normal 9 4 8 15" xfId="28192"/>
    <cellStyle name="Normal 9 4 8 16" xfId="30059"/>
    <cellStyle name="Normal 9 4 8 17" xfId="32000"/>
    <cellStyle name="Normal 9 4 8 18" xfId="38741"/>
    <cellStyle name="Normal 9 4 8 19" xfId="45746"/>
    <cellStyle name="Normal 9 4 8 2" xfId="4660"/>
    <cellStyle name="Normal 9 4 8 2 10" xfId="50099"/>
    <cellStyle name="Normal 9 4 8 2 11" xfId="55371"/>
    <cellStyle name="Normal 9 4 8 2 2" xfId="10899"/>
    <cellStyle name="Normal 9 4 8 2 2 2" xfId="36979"/>
    <cellStyle name="Normal 9 4 8 2 2 3" xfId="43715"/>
    <cellStyle name="Normal 9 4 8 2 2 4" xfId="50100"/>
    <cellStyle name="Normal 9 4 8 2 3" xfId="19275"/>
    <cellStyle name="Normal 9 4 8 2 4" xfId="21645"/>
    <cellStyle name="Normal 9 4 8 2 5" xfId="22693"/>
    <cellStyle name="Normal 9 4 8 2 6" xfId="27633"/>
    <cellStyle name="Normal 9 4 8 2 7" xfId="28030"/>
    <cellStyle name="Normal 9 4 8 2 8" xfId="34189"/>
    <cellStyle name="Normal 9 4 8 2 9" xfId="40930"/>
    <cellStyle name="Normal 9 4 8 20" xfId="50098"/>
    <cellStyle name="Normal 9 4 8 21" xfId="54628"/>
    <cellStyle name="Normal 9 4 8 22" xfId="55209"/>
    <cellStyle name="Normal 9 4 8 23" xfId="57243"/>
    <cellStyle name="Normal 9 4 8 3" xfId="6789"/>
    <cellStyle name="Normal 9 4 8 3 2" xfId="13016"/>
    <cellStyle name="Normal 9 4 8 3 2 2" xfId="37141"/>
    <cellStyle name="Normal 9 4 8 3 2 3" xfId="43877"/>
    <cellStyle name="Normal 9 4 8 3 2 4" xfId="50102"/>
    <cellStyle name="Normal 9 4 8 3 3" xfId="20136"/>
    <cellStyle name="Normal 9 4 8 3 4" xfId="22251"/>
    <cellStyle name="Normal 9 4 8 3 5" xfId="22855"/>
    <cellStyle name="Normal 9 4 8 3 6" xfId="36311"/>
    <cellStyle name="Normal 9 4 8 3 7" xfId="43047"/>
    <cellStyle name="Normal 9 4 8 3 8" xfId="50101"/>
    <cellStyle name="Normal 9 4 8 4" xfId="8710"/>
    <cellStyle name="Normal 9 4 8 4 2" xfId="36745"/>
    <cellStyle name="Normal 9 4 8 4 3" xfId="43481"/>
    <cellStyle name="Normal 9 4 8 4 4" xfId="50103"/>
    <cellStyle name="Normal 9 4 8 5" xfId="13463"/>
    <cellStyle name="Normal 9 4 8 6" xfId="14822"/>
    <cellStyle name="Normal 9 4 8 7" xfId="16974"/>
    <cellStyle name="Normal 9 4 8 8" xfId="18349"/>
    <cellStyle name="Normal 9 4 8 9" xfId="20967"/>
    <cellStyle name="Normal 9 4 9" xfId="2468"/>
    <cellStyle name="Normal 9 4 9 10" xfId="22477"/>
    <cellStyle name="Normal 9 4 9 11" xfId="24746"/>
    <cellStyle name="Normal 9 4 9 12" xfId="25265"/>
    <cellStyle name="Normal 9 4 9 13" xfId="27204"/>
    <cellStyle name="Normal 9 4 9 14" xfId="27886"/>
    <cellStyle name="Normal 9 4 9 15" xfId="28210"/>
    <cellStyle name="Normal 9 4 9 16" xfId="30077"/>
    <cellStyle name="Normal 9 4 9 17" xfId="32018"/>
    <cellStyle name="Normal 9 4 9 18" xfId="38759"/>
    <cellStyle name="Normal 9 4 9 19" xfId="45764"/>
    <cellStyle name="Normal 9 4 9 2" xfId="4678"/>
    <cellStyle name="Normal 9 4 9 2 10" xfId="50105"/>
    <cellStyle name="Normal 9 4 9 2 11" xfId="55389"/>
    <cellStyle name="Normal 9 4 9 2 2" xfId="10917"/>
    <cellStyle name="Normal 9 4 9 2 2 2" xfId="36997"/>
    <cellStyle name="Normal 9 4 9 2 2 3" xfId="43733"/>
    <cellStyle name="Normal 9 4 9 2 2 4" xfId="50106"/>
    <cellStyle name="Normal 9 4 9 2 3" xfId="19293"/>
    <cellStyle name="Normal 9 4 9 2 4" xfId="21663"/>
    <cellStyle name="Normal 9 4 9 2 5" xfId="22711"/>
    <cellStyle name="Normal 9 4 9 2 6" xfId="27651"/>
    <cellStyle name="Normal 9 4 9 2 7" xfId="28048"/>
    <cellStyle name="Normal 9 4 9 2 8" xfId="34207"/>
    <cellStyle name="Normal 9 4 9 2 9" xfId="40948"/>
    <cellStyle name="Normal 9 4 9 20" xfId="50104"/>
    <cellStyle name="Normal 9 4 9 21" xfId="54646"/>
    <cellStyle name="Normal 9 4 9 22" xfId="55227"/>
    <cellStyle name="Normal 9 4 9 23" xfId="57261"/>
    <cellStyle name="Normal 9 4 9 3" xfId="6807"/>
    <cellStyle name="Normal 9 4 9 3 2" xfId="13034"/>
    <cellStyle name="Normal 9 4 9 3 2 2" xfId="37159"/>
    <cellStyle name="Normal 9 4 9 3 2 3" xfId="43895"/>
    <cellStyle name="Normal 9 4 9 3 2 4" xfId="50108"/>
    <cellStyle name="Normal 9 4 9 3 3" xfId="20154"/>
    <cellStyle name="Normal 9 4 9 3 4" xfId="22269"/>
    <cellStyle name="Normal 9 4 9 3 5" xfId="22873"/>
    <cellStyle name="Normal 9 4 9 3 6" xfId="36329"/>
    <cellStyle name="Normal 9 4 9 3 7" xfId="43065"/>
    <cellStyle name="Normal 9 4 9 3 8" xfId="50107"/>
    <cellStyle name="Normal 9 4 9 4" xfId="8728"/>
    <cellStyle name="Normal 9 4 9 4 2" xfId="36763"/>
    <cellStyle name="Normal 9 4 9 4 3" xfId="43499"/>
    <cellStyle name="Normal 9 4 9 4 4" xfId="50109"/>
    <cellStyle name="Normal 9 4 9 5" xfId="13481"/>
    <cellStyle name="Normal 9 4 9 6" xfId="14840"/>
    <cellStyle name="Normal 9 4 9 7" xfId="16992"/>
    <cellStyle name="Normal 9 4 9 8" xfId="18367"/>
    <cellStyle name="Normal 9 4 9 9" xfId="20985"/>
    <cellStyle name="Normal 9 5" xfId="1071"/>
    <cellStyle name="Normal 9 5 10" xfId="5535"/>
    <cellStyle name="Normal 9 5 10 2" xfId="11762"/>
    <cellStyle name="Normal 9 5 10 2 2" xfId="37028"/>
    <cellStyle name="Normal 9 5 10 2 3" xfId="43764"/>
    <cellStyle name="Normal 9 5 10 2 4" xfId="50112"/>
    <cellStyle name="Normal 9 5 10 3" xfId="19630"/>
    <cellStyle name="Normal 9 5 10 4" xfId="21879"/>
    <cellStyle name="Normal 9 5 10 5" xfId="22742"/>
    <cellStyle name="Normal 9 5 10 6" xfId="35057"/>
    <cellStyle name="Normal 9 5 10 7" xfId="41793"/>
    <cellStyle name="Normal 9 5 10 8" xfId="50111"/>
    <cellStyle name="Normal 9 5 11" xfId="7456"/>
    <cellStyle name="Normal 9 5 11 2" xfId="36632"/>
    <cellStyle name="Normal 9 5 11 3" xfId="43368"/>
    <cellStyle name="Normal 9 5 11 4" xfId="50113"/>
    <cellStyle name="Normal 9 5 12" xfId="13350"/>
    <cellStyle name="Normal 9 5 13" xfId="13494"/>
    <cellStyle name="Normal 9 5 14" xfId="15720"/>
    <cellStyle name="Normal 9 5 15" xfId="17798"/>
    <cellStyle name="Normal 9 5 16" xfId="20656"/>
    <cellStyle name="Normal 9 5 17" xfId="22346"/>
    <cellStyle name="Normal 9 5 18" xfId="23182"/>
    <cellStyle name="Normal 9 5 19" xfId="25116"/>
    <cellStyle name="Normal 9 5 2" xfId="1471"/>
    <cellStyle name="Normal 9 5 2 2" xfId="3700"/>
    <cellStyle name="Normal 9 5 2 3" xfId="3042"/>
    <cellStyle name="Normal 9 5 2 3 2" xfId="9299"/>
    <cellStyle name="Normal 9 5 2 3 2 2" xfId="36794"/>
    <cellStyle name="Normal 9 5 2 3 2 3" xfId="43530"/>
    <cellStyle name="Normal 9 5 2 3 2 4" xfId="50115"/>
    <cellStyle name="Normal 9 5 2 3 3" xfId="18602"/>
    <cellStyle name="Normal 9 5 2 3 4" xfId="21138"/>
    <cellStyle name="Normal 9 5 2 3 5" xfId="22508"/>
    <cellStyle name="Normal 9 5 2 3 6" xfId="32589"/>
    <cellStyle name="Normal 9 5 2 3 7" xfId="39330"/>
    <cellStyle name="Normal 9 5 2 3 8" xfId="50114"/>
    <cellStyle name="Normal 9 5 2 4" xfId="13512"/>
    <cellStyle name="Normal 9 5 2 5" xfId="25036"/>
    <cellStyle name="Normal 9 5 2 6" xfId="25586"/>
    <cellStyle name="Normal 9 5 2 7" xfId="27683"/>
    <cellStyle name="Normal 9 5 2 8" xfId="54994"/>
    <cellStyle name="Normal 9 5 20" xfId="25568"/>
    <cellStyle name="Normal 9 5 21" xfId="27665"/>
    <cellStyle name="Normal 9 5 22" xfId="28079"/>
    <cellStyle name="Normal 9 5 23" xfId="28805"/>
    <cellStyle name="Normal 9 5 24" xfId="30717"/>
    <cellStyle name="Normal 9 5 25" xfId="37487"/>
    <cellStyle name="Normal 9 5 26" xfId="44492"/>
    <cellStyle name="Normal 9 5 27" xfId="50110"/>
    <cellStyle name="Normal 9 5 28" xfId="53374"/>
    <cellStyle name="Normal 9 5 29" xfId="54976"/>
    <cellStyle name="Normal 9 5 3" xfId="1789"/>
    <cellStyle name="Normal 9 5 3 10" xfId="20758"/>
    <cellStyle name="Normal 9 5 3 11" xfId="22382"/>
    <cellStyle name="Normal 9 5 3 12" xfId="24071"/>
    <cellStyle name="Normal 9 5 3 13" xfId="25170"/>
    <cellStyle name="Normal 9 5 3 14" xfId="25604"/>
    <cellStyle name="Normal 9 5 3 15" xfId="27701"/>
    <cellStyle name="Normal 9 5 3 16" xfId="28115"/>
    <cellStyle name="Normal 9 5 3 17" xfId="29402"/>
    <cellStyle name="Normal 9 5 3 18" xfId="31343"/>
    <cellStyle name="Normal 9 5 3 19" xfId="38084"/>
    <cellStyle name="Normal 9 5 3 2" xfId="4003"/>
    <cellStyle name="Normal 9 5 3 2 10" xfId="33532"/>
    <cellStyle name="Normal 9 5 3 2 11" xfId="40273"/>
    <cellStyle name="Normal 9 5 3 2 12" xfId="50117"/>
    <cellStyle name="Normal 9 5 3 2 13" xfId="55132"/>
    <cellStyle name="Normal 9 5 3 2 2" xfId="10242"/>
    <cellStyle name="Normal 9 5 3 2 2 2" xfId="36902"/>
    <cellStyle name="Normal 9 5 3 2 2 3" xfId="43638"/>
    <cellStyle name="Normal 9 5 3 2 2 4" xfId="50118"/>
    <cellStyle name="Normal 9 5 3 2 3" xfId="14455"/>
    <cellStyle name="Normal 9 5 3 2 4" xfId="19005"/>
    <cellStyle name="Normal 9 5 3 2 5" xfId="21436"/>
    <cellStyle name="Normal 9 5 3 2 6" xfId="22616"/>
    <cellStyle name="Normal 9 5 3 2 7" xfId="25092"/>
    <cellStyle name="Normal 9 5 3 2 8" xfId="26529"/>
    <cellStyle name="Normal 9 5 3 2 9" xfId="27791"/>
    <cellStyle name="Normal 9 5 3 20" xfId="45089"/>
    <cellStyle name="Normal 9 5 3 21" xfId="50116"/>
    <cellStyle name="Normal 9 5 3 22" xfId="53971"/>
    <cellStyle name="Normal 9 5 3 23" xfId="55012"/>
    <cellStyle name="Normal 9 5 3 24" xfId="56586"/>
    <cellStyle name="Normal 9 5 3 3" xfId="3060"/>
    <cellStyle name="Normal 9 5 3 3 10" xfId="50119"/>
    <cellStyle name="Normal 9 5 3 3 11" xfId="55294"/>
    <cellStyle name="Normal 9 5 3 3 2" xfId="9317"/>
    <cellStyle name="Normal 9 5 3 3 2 2" xfId="36812"/>
    <cellStyle name="Normal 9 5 3 3 2 3" xfId="43548"/>
    <cellStyle name="Normal 9 5 3 3 2 4" xfId="50120"/>
    <cellStyle name="Normal 9 5 3 3 3" xfId="18620"/>
    <cellStyle name="Normal 9 5 3 3 4" xfId="21156"/>
    <cellStyle name="Normal 9 5 3 3 5" xfId="22526"/>
    <cellStyle name="Normal 9 5 3 3 6" xfId="27556"/>
    <cellStyle name="Normal 9 5 3 3 7" xfId="27953"/>
    <cellStyle name="Normal 9 5 3 3 8" xfId="32607"/>
    <cellStyle name="Normal 9 5 3 3 9" xfId="39348"/>
    <cellStyle name="Normal 9 5 3 4" xfId="6132"/>
    <cellStyle name="Normal 9 5 3 4 2" xfId="12359"/>
    <cellStyle name="Normal 9 5 3 4 2 2" xfId="37064"/>
    <cellStyle name="Normal 9 5 3 4 2 3" xfId="43800"/>
    <cellStyle name="Normal 9 5 3 4 2 4" xfId="50122"/>
    <cellStyle name="Normal 9 5 3 4 3" xfId="19861"/>
    <cellStyle name="Normal 9 5 3 4 4" xfId="22042"/>
    <cellStyle name="Normal 9 5 3 4 5" xfId="22778"/>
    <cellStyle name="Normal 9 5 3 4 6" xfId="35654"/>
    <cellStyle name="Normal 9 5 3 4 7" xfId="42390"/>
    <cellStyle name="Normal 9 5 3 4 8" xfId="50121"/>
    <cellStyle name="Normal 9 5 3 5" xfId="8053"/>
    <cellStyle name="Normal 9 5 3 5 2" xfId="36668"/>
    <cellStyle name="Normal 9 5 3 5 3" xfId="43404"/>
    <cellStyle name="Normal 9 5 3 5 4" xfId="50123"/>
    <cellStyle name="Normal 9 5 3 6" xfId="13386"/>
    <cellStyle name="Normal 9 5 3 7" xfId="13530"/>
    <cellStyle name="Normal 9 5 3 8" xfId="16317"/>
    <cellStyle name="Normal 9 5 3 9" xfId="18073"/>
    <cellStyle name="Normal 9 5 30" xfId="55989"/>
    <cellStyle name="Normal 9 5 4" xfId="1809"/>
    <cellStyle name="Normal 9 5 4 10" xfId="20776"/>
    <cellStyle name="Normal 9 5 4 11" xfId="22400"/>
    <cellStyle name="Normal 9 5 4 12" xfId="24089"/>
    <cellStyle name="Normal 9 5 4 13" xfId="25188"/>
    <cellStyle name="Normal 9 5 4 14" xfId="25622"/>
    <cellStyle name="Normal 9 5 4 15" xfId="27719"/>
    <cellStyle name="Normal 9 5 4 16" xfId="28133"/>
    <cellStyle name="Normal 9 5 4 17" xfId="29420"/>
    <cellStyle name="Normal 9 5 4 18" xfId="31361"/>
    <cellStyle name="Normal 9 5 4 19" xfId="38102"/>
    <cellStyle name="Normal 9 5 4 2" xfId="4021"/>
    <cellStyle name="Normal 9 5 4 2 10" xfId="33550"/>
    <cellStyle name="Normal 9 5 4 2 11" xfId="40291"/>
    <cellStyle name="Normal 9 5 4 2 12" xfId="50125"/>
    <cellStyle name="Normal 9 5 4 2 13" xfId="55150"/>
    <cellStyle name="Normal 9 5 4 2 2" xfId="10260"/>
    <cellStyle name="Normal 9 5 4 2 2 2" xfId="36920"/>
    <cellStyle name="Normal 9 5 4 2 2 3" xfId="43656"/>
    <cellStyle name="Normal 9 5 4 2 2 4" xfId="50126"/>
    <cellStyle name="Normal 9 5 4 2 3" xfId="14473"/>
    <cellStyle name="Normal 9 5 4 2 4" xfId="19023"/>
    <cellStyle name="Normal 9 5 4 2 5" xfId="21454"/>
    <cellStyle name="Normal 9 5 4 2 6" xfId="22634"/>
    <cellStyle name="Normal 9 5 4 2 7" xfId="25102"/>
    <cellStyle name="Normal 9 5 4 2 8" xfId="26547"/>
    <cellStyle name="Normal 9 5 4 2 9" xfId="27809"/>
    <cellStyle name="Normal 9 5 4 20" xfId="45107"/>
    <cellStyle name="Normal 9 5 4 21" xfId="50124"/>
    <cellStyle name="Normal 9 5 4 22" xfId="53989"/>
    <cellStyle name="Normal 9 5 4 23" xfId="55030"/>
    <cellStyle name="Normal 9 5 4 24" xfId="56604"/>
    <cellStyle name="Normal 9 5 4 3" xfId="3078"/>
    <cellStyle name="Normal 9 5 4 3 10" xfId="50127"/>
    <cellStyle name="Normal 9 5 4 3 11" xfId="55312"/>
    <cellStyle name="Normal 9 5 4 3 2" xfId="9335"/>
    <cellStyle name="Normal 9 5 4 3 2 2" xfId="36830"/>
    <cellStyle name="Normal 9 5 4 3 2 3" xfId="43566"/>
    <cellStyle name="Normal 9 5 4 3 2 4" xfId="50128"/>
    <cellStyle name="Normal 9 5 4 3 3" xfId="18638"/>
    <cellStyle name="Normal 9 5 4 3 4" xfId="21174"/>
    <cellStyle name="Normal 9 5 4 3 5" xfId="22544"/>
    <cellStyle name="Normal 9 5 4 3 6" xfId="27574"/>
    <cellStyle name="Normal 9 5 4 3 7" xfId="27971"/>
    <cellStyle name="Normal 9 5 4 3 8" xfId="32625"/>
    <cellStyle name="Normal 9 5 4 3 9" xfId="39366"/>
    <cellStyle name="Normal 9 5 4 4" xfId="6150"/>
    <cellStyle name="Normal 9 5 4 4 2" xfId="12377"/>
    <cellStyle name="Normal 9 5 4 4 2 2" xfId="37082"/>
    <cellStyle name="Normal 9 5 4 4 2 3" xfId="43818"/>
    <cellStyle name="Normal 9 5 4 4 2 4" xfId="50130"/>
    <cellStyle name="Normal 9 5 4 4 3" xfId="19879"/>
    <cellStyle name="Normal 9 5 4 4 4" xfId="22060"/>
    <cellStyle name="Normal 9 5 4 4 5" xfId="22796"/>
    <cellStyle name="Normal 9 5 4 4 6" xfId="35672"/>
    <cellStyle name="Normal 9 5 4 4 7" xfId="42408"/>
    <cellStyle name="Normal 9 5 4 4 8" xfId="50129"/>
    <cellStyle name="Normal 9 5 4 5" xfId="8071"/>
    <cellStyle name="Normal 9 5 4 5 2" xfId="36686"/>
    <cellStyle name="Normal 9 5 4 5 3" xfId="43422"/>
    <cellStyle name="Normal 9 5 4 5 4" xfId="50131"/>
    <cellStyle name="Normal 9 5 4 6" xfId="13404"/>
    <cellStyle name="Normal 9 5 4 7" xfId="13548"/>
    <cellStyle name="Normal 9 5 4 8" xfId="16335"/>
    <cellStyle name="Normal 9 5 4 9" xfId="18091"/>
    <cellStyle name="Normal 9 5 5" xfId="2426"/>
    <cellStyle name="Normal 9 5 5 10" xfId="22436"/>
    <cellStyle name="Normal 9 5 5 11" xfId="24704"/>
    <cellStyle name="Normal 9 5 5 12" xfId="25224"/>
    <cellStyle name="Normal 9 5 5 13" xfId="27162"/>
    <cellStyle name="Normal 9 5 5 14" xfId="27845"/>
    <cellStyle name="Normal 9 5 5 15" xfId="28169"/>
    <cellStyle name="Normal 9 5 5 16" xfId="30035"/>
    <cellStyle name="Normal 9 5 5 17" xfId="31976"/>
    <cellStyle name="Normal 9 5 5 18" xfId="38717"/>
    <cellStyle name="Normal 9 5 5 19" xfId="45722"/>
    <cellStyle name="Normal 9 5 5 2" xfId="4636"/>
    <cellStyle name="Normal 9 5 5 2 10" xfId="50133"/>
    <cellStyle name="Normal 9 5 5 2 11" xfId="55348"/>
    <cellStyle name="Normal 9 5 5 2 2" xfId="10875"/>
    <cellStyle name="Normal 9 5 5 2 2 2" xfId="36956"/>
    <cellStyle name="Normal 9 5 5 2 2 3" xfId="43692"/>
    <cellStyle name="Normal 9 5 5 2 2 4" xfId="50134"/>
    <cellStyle name="Normal 9 5 5 2 3" xfId="19252"/>
    <cellStyle name="Normal 9 5 5 2 4" xfId="21621"/>
    <cellStyle name="Normal 9 5 5 2 5" xfId="22670"/>
    <cellStyle name="Normal 9 5 5 2 6" xfId="27610"/>
    <cellStyle name="Normal 9 5 5 2 7" xfId="28007"/>
    <cellStyle name="Normal 9 5 5 2 8" xfId="34165"/>
    <cellStyle name="Normal 9 5 5 2 9" xfId="40906"/>
    <cellStyle name="Normal 9 5 5 20" xfId="50132"/>
    <cellStyle name="Normal 9 5 5 21" xfId="54604"/>
    <cellStyle name="Normal 9 5 5 22" xfId="55186"/>
    <cellStyle name="Normal 9 5 5 23" xfId="57219"/>
    <cellStyle name="Normal 9 5 5 3" xfId="6765"/>
    <cellStyle name="Normal 9 5 5 3 2" xfId="12992"/>
    <cellStyle name="Normal 9 5 5 3 2 2" xfId="37118"/>
    <cellStyle name="Normal 9 5 5 3 2 3" xfId="43854"/>
    <cellStyle name="Normal 9 5 5 3 2 4" xfId="50136"/>
    <cellStyle name="Normal 9 5 5 3 3" xfId="20113"/>
    <cellStyle name="Normal 9 5 5 3 4" xfId="22227"/>
    <cellStyle name="Normal 9 5 5 3 5" xfId="22832"/>
    <cellStyle name="Normal 9 5 5 3 6" xfId="36287"/>
    <cellStyle name="Normal 9 5 5 3 7" xfId="43023"/>
    <cellStyle name="Normal 9 5 5 3 8" xfId="50135"/>
    <cellStyle name="Normal 9 5 5 4" xfId="8686"/>
    <cellStyle name="Normal 9 5 5 4 2" xfId="36722"/>
    <cellStyle name="Normal 9 5 5 4 3" xfId="43458"/>
    <cellStyle name="Normal 9 5 5 4 4" xfId="50137"/>
    <cellStyle name="Normal 9 5 5 5" xfId="13440"/>
    <cellStyle name="Normal 9 5 5 6" xfId="14798"/>
    <cellStyle name="Normal 9 5 5 7" xfId="16950"/>
    <cellStyle name="Normal 9 5 5 8" xfId="18326"/>
    <cellStyle name="Normal 9 5 5 9" xfId="20943"/>
    <cellStyle name="Normal 9 5 6" xfId="2463"/>
    <cellStyle name="Normal 9 5 6 10" xfId="22472"/>
    <cellStyle name="Normal 9 5 6 11" xfId="24741"/>
    <cellStyle name="Normal 9 5 6 12" xfId="25260"/>
    <cellStyle name="Normal 9 5 6 13" xfId="27199"/>
    <cellStyle name="Normal 9 5 6 14" xfId="27881"/>
    <cellStyle name="Normal 9 5 6 15" xfId="28205"/>
    <cellStyle name="Normal 9 5 6 16" xfId="30072"/>
    <cellStyle name="Normal 9 5 6 17" xfId="32013"/>
    <cellStyle name="Normal 9 5 6 18" xfId="38754"/>
    <cellStyle name="Normal 9 5 6 19" xfId="45759"/>
    <cellStyle name="Normal 9 5 6 2" xfId="4673"/>
    <cellStyle name="Normal 9 5 6 2 10" xfId="50139"/>
    <cellStyle name="Normal 9 5 6 2 11" xfId="55384"/>
    <cellStyle name="Normal 9 5 6 2 2" xfId="10912"/>
    <cellStyle name="Normal 9 5 6 2 2 2" xfId="36992"/>
    <cellStyle name="Normal 9 5 6 2 2 3" xfId="43728"/>
    <cellStyle name="Normal 9 5 6 2 2 4" xfId="50140"/>
    <cellStyle name="Normal 9 5 6 2 3" xfId="19288"/>
    <cellStyle name="Normal 9 5 6 2 4" xfId="21658"/>
    <cellStyle name="Normal 9 5 6 2 5" xfId="22706"/>
    <cellStyle name="Normal 9 5 6 2 6" xfId="27646"/>
    <cellStyle name="Normal 9 5 6 2 7" xfId="28043"/>
    <cellStyle name="Normal 9 5 6 2 8" xfId="34202"/>
    <cellStyle name="Normal 9 5 6 2 9" xfId="40943"/>
    <cellStyle name="Normal 9 5 6 20" xfId="50138"/>
    <cellStyle name="Normal 9 5 6 21" xfId="54641"/>
    <cellStyle name="Normal 9 5 6 22" xfId="55222"/>
    <cellStyle name="Normal 9 5 6 23" xfId="57256"/>
    <cellStyle name="Normal 9 5 6 3" xfId="6802"/>
    <cellStyle name="Normal 9 5 6 3 2" xfId="13029"/>
    <cellStyle name="Normal 9 5 6 3 2 2" xfId="37154"/>
    <cellStyle name="Normal 9 5 6 3 2 3" xfId="43890"/>
    <cellStyle name="Normal 9 5 6 3 2 4" xfId="50142"/>
    <cellStyle name="Normal 9 5 6 3 3" xfId="20149"/>
    <cellStyle name="Normal 9 5 6 3 4" xfId="22264"/>
    <cellStyle name="Normal 9 5 6 3 5" xfId="22868"/>
    <cellStyle name="Normal 9 5 6 3 6" xfId="36324"/>
    <cellStyle name="Normal 9 5 6 3 7" xfId="43060"/>
    <cellStyle name="Normal 9 5 6 3 8" xfId="50141"/>
    <cellStyle name="Normal 9 5 6 4" xfId="8723"/>
    <cellStyle name="Normal 9 5 6 4 2" xfId="36758"/>
    <cellStyle name="Normal 9 5 6 4 3" xfId="43494"/>
    <cellStyle name="Normal 9 5 6 4 4" xfId="50143"/>
    <cellStyle name="Normal 9 5 6 5" xfId="13476"/>
    <cellStyle name="Normal 9 5 6 6" xfId="14835"/>
    <cellStyle name="Normal 9 5 6 7" xfId="16987"/>
    <cellStyle name="Normal 9 5 6 8" xfId="18362"/>
    <cellStyle name="Normal 9 5 6 9" xfId="20980"/>
    <cellStyle name="Normal 9 5 7" xfId="3388"/>
    <cellStyle name="Normal 9 5 7 10" xfId="27755"/>
    <cellStyle name="Normal 9 5 7 11" xfId="32935"/>
    <cellStyle name="Normal 9 5 7 12" xfId="39676"/>
    <cellStyle name="Normal 9 5 7 13" xfId="50144"/>
    <cellStyle name="Normal 9 5 7 14" xfId="55067"/>
    <cellStyle name="Normal 9 5 7 2" xfId="9645"/>
    <cellStyle name="Normal 9 5 7 2 2" xfId="27520"/>
    <cellStyle name="Normal 9 5 7 2 3" xfId="27917"/>
    <cellStyle name="Normal 9 5 7 2 4" xfId="36866"/>
    <cellStyle name="Normal 9 5 7 2 5" xfId="43602"/>
    <cellStyle name="Normal 9 5 7 2 6" xfId="50145"/>
    <cellStyle name="Normal 9 5 7 2 7" xfId="55258"/>
    <cellStyle name="Normal 9 5 7 3" xfId="13858"/>
    <cellStyle name="Normal 9 5 7 4" xfId="18773"/>
    <cellStyle name="Normal 9 5 7 5" xfId="21273"/>
    <cellStyle name="Normal 9 5 7 6" xfId="22580"/>
    <cellStyle name="Normal 9 5 7 7" xfId="23474"/>
    <cellStyle name="Normal 9 5 7 8" xfId="25134"/>
    <cellStyle name="Normal 9 5 7 9" xfId="25932"/>
    <cellStyle name="Normal 9 5 8" xfId="3096"/>
    <cellStyle name="Normal 9 5 8 10" xfId="32643"/>
    <cellStyle name="Normal 9 5 8 11" xfId="39384"/>
    <cellStyle name="Normal 9 5 8 12" xfId="50146"/>
    <cellStyle name="Normal 9 5 8 13" xfId="55048"/>
    <cellStyle name="Normal 9 5 8 2" xfId="9353"/>
    <cellStyle name="Normal 9 5 8 2 2" xfId="36848"/>
    <cellStyle name="Normal 9 5 8 2 3" xfId="43584"/>
    <cellStyle name="Normal 9 5 8 2 4" xfId="50147"/>
    <cellStyle name="Normal 9 5 8 3" xfId="13566"/>
    <cellStyle name="Normal 9 5 8 4" xfId="18656"/>
    <cellStyle name="Normal 9 5 8 5" xfId="21192"/>
    <cellStyle name="Normal 9 5 8 6" xfId="22562"/>
    <cellStyle name="Normal 9 5 8 7" xfId="25062"/>
    <cellStyle name="Normal 9 5 8 8" xfId="25640"/>
    <cellStyle name="Normal 9 5 8 9" xfId="27737"/>
    <cellStyle name="Normal 9 5 9" xfId="3024"/>
    <cellStyle name="Normal 9 5 9 10" xfId="50148"/>
    <cellStyle name="Normal 9 5 9 11" xfId="55240"/>
    <cellStyle name="Normal 9 5 9 2" xfId="9281"/>
    <cellStyle name="Normal 9 5 9 2 2" xfId="36776"/>
    <cellStyle name="Normal 9 5 9 2 3" xfId="43512"/>
    <cellStyle name="Normal 9 5 9 2 4" xfId="50149"/>
    <cellStyle name="Normal 9 5 9 3" xfId="18584"/>
    <cellStyle name="Normal 9 5 9 4" xfId="21120"/>
    <cellStyle name="Normal 9 5 9 5" xfId="22490"/>
    <cellStyle name="Normal 9 5 9 6" xfId="27502"/>
    <cellStyle name="Normal 9 5 9 7" xfId="27899"/>
    <cellStyle name="Normal 9 5 9 8" xfId="32571"/>
    <cellStyle name="Normal 9 5 9 9" xfId="39312"/>
    <cellStyle name="Normal 9 6" xfId="1433"/>
    <cellStyle name="Normal 9 6 10" xfId="22364"/>
    <cellStyle name="Normal 9 6 11" xfId="23763"/>
    <cellStyle name="Normal 9 6 12" xfId="25152"/>
    <cellStyle name="Normal 9 6 13" xfId="26221"/>
    <cellStyle name="Normal 9 6 14" xfId="27773"/>
    <cellStyle name="Normal 9 6 15" xfId="28097"/>
    <cellStyle name="Normal 9 6 16" xfId="29094"/>
    <cellStyle name="Normal 9 6 17" xfId="31009"/>
    <cellStyle name="Normal 9 6 18" xfId="37776"/>
    <cellStyle name="Normal 9 6 19" xfId="44781"/>
    <cellStyle name="Normal 9 6 2" xfId="3677"/>
    <cellStyle name="Normal 9 6 2 10" xfId="50151"/>
    <cellStyle name="Normal 9 6 2 11" xfId="55276"/>
    <cellStyle name="Normal 9 6 2 2" xfId="9934"/>
    <cellStyle name="Normal 9 6 2 2 2" xfId="36884"/>
    <cellStyle name="Normal 9 6 2 2 3" xfId="43620"/>
    <cellStyle name="Normal 9 6 2 2 4" xfId="50152"/>
    <cellStyle name="Normal 9 6 2 3" xfId="18884"/>
    <cellStyle name="Normal 9 6 2 4" xfId="21352"/>
    <cellStyle name="Normal 9 6 2 5" xfId="22598"/>
    <cellStyle name="Normal 9 6 2 6" xfId="27538"/>
    <cellStyle name="Normal 9 6 2 7" xfId="27935"/>
    <cellStyle name="Normal 9 6 2 8" xfId="33224"/>
    <cellStyle name="Normal 9 6 2 9" xfId="39965"/>
    <cellStyle name="Normal 9 6 20" xfId="50150"/>
    <cellStyle name="Normal 9 6 21" xfId="53663"/>
    <cellStyle name="Normal 9 6 22" xfId="55088"/>
    <cellStyle name="Normal 9 6 23" xfId="56278"/>
    <cellStyle name="Normal 9 6 3" xfId="5824"/>
    <cellStyle name="Normal 9 6 3 2" xfId="12051"/>
    <cellStyle name="Normal 9 6 3 2 2" xfId="37046"/>
    <cellStyle name="Normal 9 6 3 2 3" xfId="43782"/>
    <cellStyle name="Normal 9 6 3 2 4" xfId="50154"/>
    <cellStyle name="Normal 9 6 3 3" xfId="19744"/>
    <cellStyle name="Normal 9 6 3 4" xfId="21958"/>
    <cellStyle name="Normal 9 6 3 5" xfId="22760"/>
    <cellStyle name="Normal 9 6 3 6" xfId="35346"/>
    <cellStyle name="Normal 9 6 3 7" xfId="42082"/>
    <cellStyle name="Normal 9 6 3 8" xfId="50153"/>
    <cellStyle name="Normal 9 6 4" xfId="7745"/>
    <cellStyle name="Normal 9 6 4 2" xfId="36650"/>
    <cellStyle name="Normal 9 6 4 3" xfId="43386"/>
    <cellStyle name="Normal 9 6 4 4" xfId="50155"/>
    <cellStyle name="Normal 9 6 5" xfId="13368"/>
    <cellStyle name="Normal 9 6 6" xfId="14147"/>
    <cellStyle name="Normal 9 6 7" xfId="16009"/>
    <cellStyle name="Normal 9 6 8" xfId="17934"/>
    <cellStyle name="Normal 9 6 9" xfId="20674"/>
    <cellStyle name="Normal 9 7" xfId="1464"/>
    <cellStyle name="Normal 9 7 2" xfId="31026"/>
    <cellStyle name="Normal 9 7 3" xfId="55105"/>
    <cellStyle name="Normal 9 8" xfId="1846"/>
    <cellStyle name="Normal 9 8 10" xfId="22418"/>
    <cellStyle name="Normal 9 8 11" xfId="24126"/>
    <cellStyle name="Normal 9 8 12" xfId="25206"/>
    <cellStyle name="Normal 9 8 13" xfId="26584"/>
    <cellStyle name="Normal 9 8 14" xfId="27827"/>
    <cellStyle name="Normal 9 8 15" xfId="28151"/>
    <cellStyle name="Normal 9 8 16" xfId="29457"/>
    <cellStyle name="Normal 9 8 17" xfId="31398"/>
    <cellStyle name="Normal 9 8 18" xfId="38139"/>
    <cellStyle name="Normal 9 8 19" xfId="45144"/>
    <cellStyle name="Normal 9 8 2" xfId="4058"/>
    <cellStyle name="Normal 9 8 2 10" xfId="50157"/>
    <cellStyle name="Normal 9 8 2 11" xfId="55330"/>
    <cellStyle name="Normal 9 8 2 2" xfId="10297"/>
    <cellStyle name="Normal 9 8 2 2 2" xfId="36938"/>
    <cellStyle name="Normal 9 8 2 2 3" xfId="43674"/>
    <cellStyle name="Normal 9 8 2 2 4" xfId="50158"/>
    <cellStyle name="Normal 9 8 2 3" xfId="19053"/>
    <cellStyle name="Normal 9 8 2 4" xfId="21477"/>
    <cellStyle name="Normal 9 8 2 5" xfId="22652"/>
    <cellStyle name="Normal 9 8 2 6" xfId="27592"/>
    <cellStyle name="Normal 9 8 2 7" xfId="27989"/>
    <cellStyle name="Normal 9 8 2 8" xfId="33587"/>
    <cellStyle name="Normal 9 8 2 9" xfId="40328"/>
    <cellStyle name="Normal 9 8 20" xfId="50156"/>
    <cellStyle name="Normal 9 8 21" xfId="54026"/>
    <cellStyle name="Normal 9 8 22" xfId="55168"/>
    <cellStyle name="Normal 9 8 23" xfId="56641"/>
    <cellStyle name="Normal 9 8 3" xfId="6187"/>
    <cellStyle name="Normal 9 8 3 2" xfId="12414"/>
    <cellStyle name="Normal 9 8 3 2 2" xfId="37100"/>
    <cellStyle name="Normal 9 8 3 2 3" xfId="43836"/>
    <cellStyle name="Normal 9 8 3 2 4" xfId="50160"/>
    <cellStyle name="Normal 9 8 3 3" xfId="19910"/>
    <cellStyle name="Normal 9 8 3 4" xfId="22083"/>
    <cellStyle name="Normal 9 8 3 5" xfId="22814"/>
    <cellStyle name="Normal 9 8 3 6" xfId="35709"/>
    <cellStyle name="Normal 9 8 3 7" xfId="42445"/>
    <cellStyle name="Normal 9 8 3 8" xfId="50159"/>
    <cellStyle name="Normal 9 8 4" xfId="8108"/>
    <cellStyle name="Normal 9 8 4 2" xfId="36704"/>
    <cellStyle name="Normal 9 8 4 3" xfId="43440"/>
    <cellStyle name="Normal 9 8 4 4" xfId="50161"/>
    <cellStyle name="Normal 9 8 5" xfId="13422"/>
    <cellStyle name="Normal 9 8 6" xfId="14491"/>
    <cellStyle name="Normal 9 8 7" xfId="16372"/>
    <cellStyle name="Normal 9 8 8" xfId="18121"/>
    <cellStyle name="Normal 9 8 9" xfId="20799"/>
    <cellStyle name="Normal 9 9" xfId="2445"/>
    <cellStyle name="Normal 9 9 10" xfId="22454"/>
    <cellStyle name="Normal 9 9 11" xfId="24723"/>
    <cellStyle name="Normal 9 9 12" xfId="25242"/>
    <cellStyle name="Normal 9 9 13" xfId="27181"/>
    <cellStyle name="Normal 9 9 14" xfId="27863"/>
    <cellStyle name="Normal 9 9 15" xfId="28187"/>
    <cellStyle name="Normal 9 9 16" xfId="30054"/>
    <cellStyle name="Normal 9 9 17" xfId="31995"/>
    <cellStyle name="Normal 9 9 18" xfId="38736"/>
    <cellStyle name="Normal 9 9 19" xfId="45741"/>
    <cellStyle name="Normal 9 9 2" xfId="4655"/>
    <cellStyle name="Normal 9 9 2 10" xfId="50163"/>
    <cellStyle name="Normal 9 9 2 11" xfId="55366"/>
    <cellStyle name="Normal 9 9 2 2" xfId="10894"/>
    <cellStyle name="Normal 9 9 2 2 2" xfId="36974"/>
    <cellStyle name="Normal 9 9 2 2 3" xfId="43710"/>
    <cellStyle name="Normal 9 9 2 2 4" xfId="50164"/>
    <cellStyle name="Normal 9 9 2 3" xfId="19270"/>
    <cellStyle name="Normal 9 9 2 4" xfId="21640"/>
    <cellStyle name="Normal 9 9 2 5" xfId="22688"/>
    <cellStyle name="Normal 9 9 2 6" xfId="27628"/>
    <cellStyle name="Normal 9 9 2 7" xfId="28025"/>
    <cellStyle name="Normal 9 9 2 8" xfId="34184"/>
    <cellStyle name="Normal 9 9 2 9" xfId="40925"/>
    <cellStyle name="Normal 9 9 20" xfId="50162"/>
    <cellStyle name="Normal 9 9 21" xfId="54623"/>
    <cellStyle name="Normal 9 9 22" xfId="55204"/>
    <cellStyle name="Normal 9 9 23" xfId="57238"/>
    <cellStyle name="Normal 9 9 3" xfId="6784"/>
    <cellStyle name="Normal 9 9 3 2" xfId="13011"/>
    <cellStyle name="Normal 9 9 3 2 2" xfId="37136"/>
    <cellStyle name="Normal 9 9 3 2 3" xfId="43872"/>
    <cellStyle name="Normal 9 9 3 2 4" xfId="50166"/>
    <cellStyle name="Normal 9 9 3 3" xfId="20131"/>
    <cellStyle name="Normal 9 9 3 4" xfId="22246"/>
    <cellStyle name="Normal 9 9 3 5" xfId="22850"/>
    <cellStyle name="Normal 9 9 3 6" xfId="36306"/>
    <cellStyle name="Normal 9 9 3 7" xfId="43042"/>
    <cellStyle name="Normal 9 9 3 8" xfId="50165"/>
    <cellStyle name="Normal 9 9 4" xfId="8705"/>
    <cellStyle name="Normal 9 9 4 2" xfId="36740"/>
    <cellStyle name="Normal 9 9 4 3" xfId="43476"/>
    <cellStyle name="Normal 9 9 4 4" xfId="50167"/>
    <cellStyle name="Normal 9 9 5" xfId="13458"/>
    <cellStyle name="Normal 9 9 6" xfId="14817"/>
    <cellStyle name="Normal 9 9 7" xfId="16969"/>
    <cellStyle name="Normal 9 9 8" xfId="18344"/>
    <cellStyle name="Normal 9 9 9" xfId="20962"/>
    <cellStyle name="Note" xfId="42" builtinId="10" customBuiltin="1"/>
    <cellStyle name="Note 2" xfId="633"/>
    <cellStyle name="Note 2 10" xfId="1511"/>
    <cellStyle name="Note 2 10 10" xfId="29124"/>
    <cellStyle name="Note 2 10 11" xfId="31065"/>
    <cellStyle name="Note 2 10 12" xfId="37806"/>
    <cellStyle name="Note 2 10 13" xfId="44811"/>
    <cellStyle name="Note 2 10 14" xfId="50169"/>
    <cellStyle name="Note 2 10 15" xfId="53693"/>
    <cellStyle name="Note 2 10 16" xfId="56308"/>
    <cellStyle name="Note 2 10 2" xfId="3725"/>
    <cellStyle name="Note 2 10 2 2" xfId="9964"/>
    <cellStyle name="Note 2 10 2 3" xfId="21364"/>
    <cellStyle name="Note 2 10 2 4" xfId="33254"/>
    <cellStyle name="Note 2 10 2 5" xfId="39995"/>
    <cellStyle name="Note 2 10 2 6" xfId="50170"/>
    <cellStyle name="Note 2 10 3" xfId="5854"/>
    <cellStyle name="Note 2 10 3 2" xfId="12081"/>
    <cellStyle name="Note 2 10 3 3" xfId="21970"/>
    <cellStyle name="Note 2 10 3 4" xfId="35376"/>
    <cellStyle name="Note 2 10 3 5" xfId="42112"/>
    <cellStyle name="Note 2 10 3 6" xfId="50171"/>
    <cellStyle name="Note 2 10 4" xfId="7775"/>
    <cellStyle name="Note 2 10 5" xfId="14177"/>
    <cellStyle name="Note 2 10 6" xfId="16039"/>
    <cellStyle name="Note 2 10 7" xfId="20686"/>
    <cellStyle name="Note 2 10 8" xfId="23793"/>
    <cellStyle name="Note 2 10 9" xfId="26251"/>
    <cellStyle name="Note 2 11" xfId="1852"/>
    <cellStyle name="Note 2 11 10" xfId="31404"/>
    <cellStyle name="Note 2 11 11" xfId="38145"/>
    <cellStyle name="Note 2 11 12" xfId="45150"/>
    <cellStyle name="Note 2 11 13" xfId="50172"/>
    <cellStyle name="Note 2 11 14" xfId="54032"/>
    <cellStyle name="Note 2 11 15" xfId="56647"/>
    <cellStyle name="Note 2 11 2" xfId="4064"/>
    <cellStyle name="Note 2 11 2 2" xfId="10303"/>
    <cellStyle name="Note 2 11 2 3" xfId="21483"/>
    <cellStyle name="Note 2 11 2 4" xfId="33593"/>
    <cellStyle name="Note 2 11 2 5" xfId="40334"/>
    <cellStyle name="Note 2 11 2 6" xfId="50173"/>
    <cellStyle name="Note 2 11 3" xfId="6193"/>
    <cellStyle name="Note 2 11 3 2" xfId="12420"/>
    <cellStyle name="Note 2 11 3 3" xfId="22089"/>
    <cellStyle name="Note 2 11 3 4" xfId="35715"/>
    <cellStyle name="Note 2 11 3 5" xfId="42451"/>
    <cellStyle name="Note 2 11 3 6" xfId="50174"/>
    <cellStyle name="Note 2 11 4" xfId="8114"/>
    <cellStyle name="Note 2 11 5" xfId="16378"/>
    <cellStyle name="Note 2 11 6" xfId="20805"/>
    <cellStyle name="Note 2 11 7" xfId="24132"/>
    <cellStyle name="Note 2 11 8" xfId="26590"/>
    <cellStyle name="Note 2 11 9" xfId="29463"/>
    <cellStyle name="Note 2 12" xfId="2357"/>
    <cellStyle name="Note 2 12 10" xfId="29966"/>
    <cellStyle name="Note 2 12 11" xfId="31907"/>
    <cellStyle name="Note 2 12 12" xfId="38648"/>
    <cellStyle name="Note 2 12 13" xfId="45653"/>
    <cellStyle name="Note 2 12 14" xfId="50175"/>
    <cellStyle name="Note 2 12 15" xfId="54535"/>
    <cellStyle name="Note 2 12 16" xfId="57150"/>
    <cellStyle name="Note 2 12 2" xfId="4567"/>
    <cellStyle name="Note 2 12 2 2" xfId="10806"/>
    <cellStyle name="Note 2 12 2 3" xfId="21597"/>
    <cellStyle name="Note 2 12 2 4" xfId="34096"/>
    <cellStyle name="Note 2 12 2 5" xfId="40837"/>
    <cellStyle name="Note 2 12 2 6" xfId="50176"/>
    <cellStyle name="Note 2 12 3" xfId="6696"/>
    <cellStyle name="Note 2 12 3 2" xfId="12923"/>
    <cellStyle name="Note 2 12 3 3" xfId="22203"/>
    <cellStyle name="Note 2 12 3 4" xfId="36218"/>
    <cellStyle name="Note 2 12 3 5" xfId="42954"/>
    <cellStyle name="Note 2 12 3 6" xfId="50177"/>
    <cellStyle name="Note 2 12 4" xfId="8617"/>
    <cellStyle name="Note 2 12 5" xfId="14729"/>
    <cellStyle name="Note 2 12 6" xfId="16881"/>
    <cellStyle name="Note 2 12 7" xfId="20919"/>
    <cellStyle name="Note 2 12 8" xfId="24635"/>
    <cellStyle name="Note 2 12 9" xfId="27093"/>
    <cellStyle name="Note 2 13" xfId="2649"/>
    <cellStyle name="Note 2 13 10" xfId="30257"/>
    <cellStyle name="Note 2 13 11" xfId="32198"/>
    <cellStyle name="Note 2 13 12" xfId="38939"/>
    <cellStyle name="Note 2 13 13" xfId="45944"/>
    <cellStyle name="Note 2 13 14" xfId="50178"/>
    <cellStyle name="Note 2 13 15" xfId="54826"/>
    <cellStyle name="Note 2 13 16" xfId="57441"/>
    <cellStyle name="Note 2 13 2" xfId="4841"/>
    <cellStyle name="Note 2 13 2 2" xfId="11080"/>
    <cellStyle name="Note 2 13 2 3" xfId="21705"/>
    <cellStyle name="Note 2 13 2 4" xfId="34370"/>
    <cellStyle name="Note 2 13 2 5" xfId="41111"/>
    <cellStyle name="Note 2 13 2 6" xfId="50179"/>
    <cellStyle name="Note 2 13 3" xfId="6987"/>
    <cellStyle name="Note 2 13 3 2" xfId="13214"/>
    <cellStyle name="Note 2 13 3 3" xfId="22316"/>
    <cellStyle name="Note 2 13 3 4" xfId="36509"/>
    <cellStyle name="Note 2 13 3 5" xfId="43245"/>
    <cellStyle name="Note 2 13 3 6" xfId="50180"/>
    <cellStyle name="Note 2 13 4" xfId="8908"/>
    <cellStyle name="Note 2 13 5" xfId="15020"/>
    <cellStyle name="Note 2 13 6" xfId="17172"/>
    <cellStyle name="Note 2 13 7" xfId="21032"/>
    <cellStyle name="Note 2 13 8" xfId="24926"/>
    <cellStyle name="Note 2 13 9" xfId="27384"/>
    <cellStyle name="Note 2 14" xfId="2475"/>
    <cellStyle name="Note 2 14 10" xfId="30083"/>
    <cellStyle name="Note 2 14 11" xfId="32024"/>
    <cellStyle name="Note 2 14 12" xfId="38765"/>
    <cellStyle name="Note 2 14 13" xfId="45770"/>
    <cellStyle name="Note 2 14 14" xfId="50181"/>
    <cellStyle name="Note 2 14 15" xfId="54652"/>
    <cellStyle name="Note 2 14 16" xfId="57267"/>
    <cellStyle name="Note 2 14 2" xfId="4684"/>
    <cellStyle name="Note 2 14 2 2" xfId="10923"/>
    <cellStyle name="Note 2 14 2 3" xfId="21665"/>
    <cellStyle name="Note 2 14 2 4" xfId="34213"/>
    <cellStyle name="Note 2 14 2 5" xfId="40954"/>
    <cellStyle name="Note 2 14 2 6" xfId="50182"/>
    <cellStyle name="Note 2 14 3" xfId="6813"/>
    <cellStyle name="Note 2 14 3 2" xfId="13040"/>
    <cellStyle name="Note 2 14 3 3" xfId="22271"/>
    <cellStyle name="Note 2 14 3 4" xfId="36335"/>
    <cellStyle name="Note 2 14 3 5" xfId="43071"/>
    <cellStyle name="Note 2 14 3 6" xfId="50183"/>
    <cellStyle name="Note 2 14 4" xfId="8734"/>
    <cellStyle name="Note 2 14 5" xfId="14846"/>
    <cellStyle name="Note 2 14 6" xfId="16998"/>
    <cellStyle name="Note 2 14 7" xfId="20987"/>
    <cellStyle name="Note 2 14 8" xfId="24752"/>
    <cellStyle name="Note 2 14 9" xfId="27210"/>
    <cellStyle name="Note 2 15" xfId="2639"/>
    <cellStyle name="Note 2 15 10" xfId="30247"/>
    <cellStyle name="Note 2 15 11" xfId="32188"/>
    <cellStyle name="Note 2 15 12" xfId="38929"/>
    <cellStyle name="Note 2 15 13" xfId="45934"/>
    <cellStyle name="Note 2 15 14" xfId="50184"/>
    <cellStyle name="Note 2 15 15" xfId="54816"/>
    <cellStyle name="Note 2 15 16" xfId="57431"/>
    <cellStyle name="Note 2 15 2" xfId="4831"/>
    <cellStyle name="Note 2 15 2 2" xfId="11070"/>
    <cellStyle name="Note 2 15 2 3" xfId="21703"/>
    <cellStyle name="Note 2 15 2 4" xfId="34360"/>
    <cellStyle name="Note 2 15 2 5" xfId="41101"/>
    <cellStyle name="Note 2 15 2 6" xfId="50185"/>
    <cellStyle name="Note 2 15 3" xfId="6977"/>
    <cellStyle name="Note 2 15 3 2" xfId="13204"/>
    <cellStyle name="Note 2 15 3 3" xfId="22314"/>
    <cellStyle name="Note 2 15 3 4" xfId="36499"/>
    <cellStyle name="Note 2 15 3 5" xfId="43235"/>
    <cellStyle name="Note 2 15 3 6" xfId="50186"/>
    <cellStyle name="Note 2 15 4" xfId="8898"/>
    <cellStyle name="Note 2 15 5" xfId="15010"/>
    <cellStyle name="Note 2 15 6" xfId="17162"/>
    <cellStyle name="Note 2 15 7" xfId="21030"/>
    <cellStyle name="Note 2 15 8" xfId="24916"/>
    <cellStyle name="Note 2 15 9" xfId="27374"/>
    <cellStyle name="Note 2 16" xfId="2685"/>
    <cellStyle name="Note 2 16 10" xfId="30291"/>
    <cellStyle name="Note 2 16 11" xfId="32232"/>
    <cellStyle name="Note 2 16 12" xfId="38973"/>
    <cellStyle name="Note 2 16 13" xfId="45978"/>
    <cellStyle name="Note 2 16 14" xfId="50187"/>
    <cellStyle name="Note 2 16 15" xfId="54860"/>
    <cellStyle name="Note 2 16 16" xfId="57475"/>
    <cellStyle name="Note 2 16 2" xfId="4875"/>
    <cellStyle name="Note 2 16 2 2" xfId="11114"/>
    <cellStyle name="Note 2 16 2 3" xfId="21711"/>
    <cellStyle name="Note 2 16 2 4" xfId="34404"/>
    <cellStyle name="Note 2 16 2 5" xfId="41145"/>
    <cellStyle name="Note 2 16 2 6" xfId="50188"/>
    <cellStyle name="Note 2 16 3" xfId="7021"/>
    <cellStyle name="Note 2 16 3 2" xfId="13248"/>
    <cellStyle name="Note 2 16 3 3" xfId="22322"/>
    <cellStyle name="Note 2 16 3 4" xfId="36543"/>
    <cellStyle name="Note 2 16 3 5" xfId="43279"/>
    <cellStyle name="Note 2 16 3 6" xfId="50189"/>
    <cellStyle name="Note 2 16 4" xfId="8942"/>
    <cellStyle name="Note 2 16 5" xfId="15054"/>
    <cellStyle name="Note 2 16 6" xfId="17206"/>
    <cellStyle name="Note 2 16 7" xfId="21038"/>
    <cellStyle name="Note 2 16 8" xfId="24960"/>
    <cellStyle name="Note 2 16 9" xfId="27418"/>
    <cellStyle name="Note 2 17" xfId="2634"/>
    <cellStyle name="Note 2 17 10" xfId="30242"/>
    <cellStyle name="Note 2 17 11" xfId="32183"/>
    <cellStyle name="Note 2 17 12" xfId="38924"/>
    <cellStyle name="Note 2 17 13" xfId="45929"/>
    <cellStyle name="Note 2 17 14" xfId="50190"/>
    <cellStyle name="Note 2 17 15" xfId="54811"/>
    <cellStyle name="Note 2 17 16" xfId="57426"/>
    <cellStyle name="Note 2 17 2" xfId="4826"/>
    <cellStyle name="Note 2 17 2 2" xfId="11065"/>
    <cellStyle name="Note 2 17 2 3" xfId="21701"/>
    <cellStyle name="Note 2 17 2 4" xfId="34355"/>
    <cellStyle name="Note 2 17 2 5" xfId="41096"/>
    <cellStyle name="Note 2 17 2 6" xfId="50191"/>
    <cellStyle name="Note 2 17 3" xfId="6972"/>
    <cellStyle name="Note 2 17 3 2" xfId="13199"/>
    <cellStyle name="Note 2 17 3 3" xfId="22312"/>
    <cellStyle name="Note 2 17 3 4" xfId="36494"/>
    <cellStyle name="Note 2 17 3 5" xfId="43230"/>
    <cellStyle name="Note 2 17 3 6" xfId="50192"/>
    <cellStyle name="Note 2 17 4" xfId="8893"/>
    <cellStyle name="Note 2 17 5" xfId="15005"/>
    <cellStyle name="Note 2 17 6" xfId="17157"/>
    <cellStyle name="Note 2 17 7" xfId="21028"/>
    <cellStyle name="Note 2 17 8" xfId="24911"/>
    <cellStyle name="Note 2 17 9" xfId="27369"/>
    <cellStyle name="Note 2 18" xfId="2697"/>
    <cellStyle name="Note 2 18 10" xfId="30303"/>
    <cellStyle name="Note 2 18 11" xfId="32244"/>
    <cellStyle name="Note 2 18 12" xfId="38985"/>
    <cellStyle name="Note 2 18 13" xfId="45990"/>
    <cellStyle name="Note 2 18 14" xfId="50193"/>
    <cellStyle name="Note 2 18 15" xfId="54872"/>
    <cellStyle name="Note 2 18 16" xfId="57487"/>
    <cellStyle name="Note 2 18 2" xfId="4887"/>
    <cellStyle name="Note 2 18 2 2" xfId="11126"/>
    <cellStyle name="Note 2 18 2 3" xfId="21714"/>
    <cellStyle name="Note 2 18 2 4" xfId="34416"/>
    <cellStyle name="Note 2 18 2 5" xfId="41157"/>
    <cellStyle name="Note 2 18 2 6" xfId="50194"/>
    <cellStyle name="Note 2 18 3" xfId="7033"/>
    <cellStyle name="Note 2 18 3 2" xfId="13260"/>
    <cellStyle name="Note 2 18 3 3" xfId="22325"/>
    <cellStyle name="Note 2 18 3 4" xfId="36555"/>
    <cellStyle name="Note 2 18 3 5" xfId="43291"/>
    <cellStyle name="Note 2 18 3 6" xfId="50195"/>
    <cellStyle name="Note 2 18 4" xfId="8954"/>
    <cellStyle name="Note 2 18 5" xfId="15066"/>
    <cellStyle name="Note 2 18 6" xfId="17218"/>
    <cellStyle name="Note 2 18 7" xfId="21041"/>
    <cellStyle name="Note 2 18 8" xfId="24972"/>
    <cellStyle name="Note 2 18 9" xfId="27430"/>
    <cellStyle name="Note 2 19" xfId="2661"/>
    <cellStyle name="Note 2 19 10" xfId="30269"/>
    <cellStyle name="Note 2 19 11" xfId="32210"/>
    <cellStyle name="Note 2 19 12" xfId="38951"/>
    <cellStyle name="Note 2 19 13" xfId="45956"/>
    <cellStyle name="Note 2 19 14" xfId="50196"/>
    <cellStyle name="Note 2 19 15" xfId="54838"/>
    <cellStyle name="Note 2 19 16" xfId="57453"/>
    <cellStyle name="Note 2 19 2" xfId="4853"/>
    <cellStyle name="Note 2 19 2 2" xfId="11092"/>
    <cellStyle name="Note 2 19 2 3" xfId="21707"/>
    <cellStyle name="Note 2 19 2 4" xfId="34382"/>
    <cellStyle name="Note 2 19 2 5" xfId="41123"/>
    <cellStyle name="Note 2 19 2 6" xfId="50197"/>
    <cellStyle name="Note 2 19 3" xfId="6999"/>
    <cellStyle name="Note 2 19 3 2" xfId="13226"/>
    <cellStyle name="Note 2 19 3 3" xfId="22318"/>
    <cellStyle name="Note 2 19 3 4" xfId="36521"/>
    <cellStyle name="Note 2 19 3 5" xfId="43257"/>
    <cellStyle name="Note 2 19 3 6" xfId="50198"/>
    <cellStyle name="Note 2 19 4" xfId="8920"/>
    <cellStyle name="Note 2 19 5" xfId="15032"/>
    <cellStyle name="Note 2 19 6" xfId="17184"/>
    <cellStyle name="Note 2 19 7" xfId="21034"/>
    <cellStyle name="Note 2 19 8" xfId="24938"/>
    <cellStyle name="Note 2 19 9" xfId="27396"/>
    <cellStyle name="Note 2 2" xfId="926"/>
    <cellStyle name="Note 2 2 10" xfId="15309"/>
    <cellStyle name="Note 2 2 11" xfId="23098"/>
    <cellStyle name="Note 2 2 12" xfId="25484"/>
    <cellStyle name="Note 2 2 13" xfId="28394"/>
    <cellStyle name="Note 2 2 14" xfId="30606"/>
    <cellStyle name="Note 2 2 15" xfId="37384"/>
    <cellStyle name="Note 2 2 16" xfId="44081"/>
    <cellStyle name="Note 2 2 17" xfId="50199"/>
    <cellStyle name="Note 2 2 18" xfId="52963"/>
    <cellStyle name="Note 2 2 19" xfId="55573"/>
    <cellStyle name="Note 2 2 2" xfId="1286"/>
    <cellStyle name="Note 2 2 2 10" xfId="30869"/>
    <cellStyle name="Note 2 2 2 11" xfId="37639"/>
    <cellStyle name="Note 2 2 2 12" xfId="44644"/>
    <cellStyle name="Note 2 2 2 13" xfId="50200"/>
    <cellStyle name="Note 2 2 2 14" xfId="53526"/>
    <cellStyle name="Note 2 2 2 15" xfId="56141"/>
    <cellStyle name="Note 2 2 2 2" xfId="3540"/>
    <cellStyle name="Note 2 2 2 2 2" xfId="9797"/>
    <cellStyle name="Note 2 2 2 2 3" xfId="21316"/>
    <cellStyle name="Note 2 2 2 2 4" xfId="33087"/>
    <cellStyle name="Note 2 2 2 2 5" xfId="39828"/>
    <cellStyle name="Note 2 2 2 2 6" xfId="50201"/>
    <cellStyle name="Note 2 2 2 3" xfId="5687"/>
    <cellStyle name="Note 2 2 2 3 2" xfId="11914"/>
    <cellStyle name="Note 2 2 2 3 3" xfId="21922"/>
    <cellStyle name="Note 2 2 2 3 4" xfId="35209"/>
    <cellStyle name="Note 2 2 2 3 5" xfId="41945"/>
    <cellStyle name="Note 2 2 2 3 6" xfId="50202"/>
    <cellStyle name="Note 2 2 2 4" xfId="7608"/>
    <cellStyle name="Note 2 2 2 5" xfId="14010"/>
    <cellStyle name="Note 2 2 2 6" xfId="15872"/>
    <cellStyle name="Note 2 2 2 7" xfId="23626"/>
    <cellStyle name="Note 2 2 2 8" xfId="26084"/>
    <cellStyle name="Note 2 2 2 9" xfId="28957"/>
    <cellStyle name="Note 2 2 3" xfId="1705"/>
    <cellStyle name="Note 2 2 3 10" xfId="29318"/>
    <cellStyle name="Note 2 2 3 11" xfId="31259"/>
    <cellStyle name="Note 2 2 3 12" xfId="38000"/>
    <cellStyle name="Note 2 2 3 13" xfId="45005"/>
    <cellStyle name="Note 2 2 3 14" xfId="50203"/>
    <cellStyle name="Note 2 2 3 15" xfId="53887"/>
    <cellStyle name="Note 2 2 3 16" xfId="56502"/>
    <cellStyle name="Note 2 2 3 2" xfId="3919"/>
    <cellStyle name="Note 2 2 3 2 2" xfId="10158"/>
    <cellStyle name="Note 2 2 3 2 3" xfId="21411"/>
    <cellStyle name="Note 2 2 3 2 4" xfId="33448"/>
    <cellStyle name="Note 2 2 3 2 5" xfId="40189"/>
    <cellStyle name="Note 2 2 3 2 6" xfId="50204"/>
    <cellStyle name="Note 2 2 3 3" xfId="6048"/>
    <cellStyle name="Note 2 2 3 3 2" xfId="12275"/>
    <cellStyle name="Note 2 2 3 3 3" xfId="22017"/>
    <cellStyle name="Note 2 2 3 3 4" xfId="35570"/>
    <cellStyle name="Note 2 2 3 3 5" xfId="42306"/>
    <cellStyle name="Note 2 2 3 3 6" xfId="50205"/>
    <cellStyle name="Note 2 2 3 4" xfId="7969"/>
    <cellStyle name="Note 2 2 3 5" xfId="14371"/>
    <cellStyle name="Note 2 2 3 6" xfId="16233"/>
    <cellStyle name="Note 2 2 3 7" xfId="20733"/>
    <cellStyle name="Note 2 2 3 8" xfId="23987"/>
    <cellStyle name="Note 2 2 3 9" xfId="26445"/>
    <cellStyle name="Note 2 2 4" xfId="1998"/>
    <cellStyle name="Note 2 2 4 10" xfId="31550"/>
    <cellStyle name="Note 2 2 4 11" xfId="38291"/>
    <cellStyle name="Note 2 2 4 12" xfId="45296"/>
    <cellStyle name="Note 2 2 4 13" xfId="50206"/>
    <cellStyle name="Note 2 2 4 14" xfId="54178"/>
    <cellStyle name="Note 2 2 4 15" xfId="56793"/>
    <cellStyle name="Note 2 2 4 2" xfId="4210"/>
    <cellStyle name="Note 2 2 4 2 2" xfId="10449"/>
    <cellStyle name="Note 2 2 4 2 3" xfId="21520"/>
    <cellStyle name="Note 2 2 4 2 4" xfId="33739"/>
    <cellStyle name="Note 2 2 4 2 5" xfId="40480"/>
    <cellStyle name="Note 2 2 4 2 6" xfId="50207"/>
    <cellStyle name="Note 2 2 4 3" xfId="6339"/>
    <cellStyle name="Note 2 2 4 3 2" xfId="12566"/>
    <cellStyle name="Note 2 2 4 3 3" xfId="22126"/>
    <cellStyle name="Note 2 2 4 3 4" xfId="35861"/>
    <cellStyle name="Note 2 2 4 3 5" xfId="42597"/>
    <cellStyle name="Note 2 2 4 3 6" xfId="50208"/>
    <cellStyle name="Note 2 2 4 4" xfId="8260"/>
    <cellStyle name="Note 2 2 4 5" xfId="16524"/>
    <cellStyle name="Note 2 2 4 6" xfId="20842"/>
    <cellStyle name="Note 2 2 4 7" xfId="24278"/>
    <cellStyle name="Note 2 2 4 8" xfId="26736"/>
    <cellStyle name="Note 2 2 4 9" xfId="29609"/>
    <cellStyle name="Note 2 2 5" xfId="2380"/>
    <cellStyle name="Note 2 2 5 10" xfId="29989"/>
    <cellStyle name="Note 2 2 5 11" xfId="31930"/>
    <cellStyle name="Note 2 2 5 12" xfId="38671"/>
    <cellStyle name="Note 2 2 5 13" xfId="45676"/>
    <cellStyle name="Note 2 2 5 14" xfId="50209"/>
    <cellStyle name="Note 2 2 5 15" xfId="54558"/>
    <cellStyle name="Note 2 2 5 16" xfId="57173"/>
    <cellStyle name="Note 2 2 5 2" xfId="4590"/>
    <cellStyle name="Note 2 2 5 2 2" xfId="10829"/>
    <cellStyle name="Note 2 2 5 2 3" xfId="21603"/>
    <cellStyle name="Note 2 2 5 2 4" xfId="34119"/>
    <cellStyle name="Note 2 2 5 2 5" xfId="40860"/>
    <cellStyle name="Note 2 2 5 2 6" xfId="50210"/>
    <cellStyle name="Note 2 2 5 3" xfId="6719"/>
    <cellStyle name="Note 2 2 5 3 2" xfId="12946"/>
    <cellStyle name="Note 2 2 5 3 3" xfId="22209"/>
    <cellStyle name="Note 2 2 5 3 4" xfId="36241"/>
    <cellStyle name="Note 2 2 5 3 5" xfId="42977"/>
    <cellStyle name="Note 2 2 5 3 6" xfId="50211"/>
    <cellStyle name="Note 2 2 5 4" xfId="8640"/>
    <cellStyle name="Note 2 2 5 5" xfId="14752"/>
    <cellStyle name="Note 2 2 5 6" xfId="16904"/>
    <cellStyle name="Note 2 2 5 7" xfId="20925"/>
    <cellStyle name="Note 2 2 5 8" xfId="24658"/>
    <cellStyle name="Note 2 2 5 9" xfId="27116"/>
    <cellStyle name="Note 2 2 6" xfId="3285"/>
    <cellStyle name="Note 2 2 6 10" xfId="32832"/>
    <cellStyle name="Note 2 2 6 11" xfId="39573"/>
    <cellStyle name="Note 2 2 6 12" xfId="44389"/>
    <cellStyle name="Note 2 2 6 13" xfId="50212"/>
    <cellStyle name="Note 2 2 6 14" xfId="53271"/>
    <cellStyle name="Note 2 2 6 15" xfId="55883"/>
    <cellStyle name="Note 2 2 6 2" xfId="5429"/>
    <cellStyle name="Note 2 2 6 2 2" xfId="11659"/>
    <cellStyle name="Note 2 2 6 2 3" xfId="21849"/>
    <cellStyle name="Note 2 2 6 2 4" xfId="34951"/>
    <cellStyle name="Note 2 2 6 2 5" xfId="41690"/>
    <cellStyle name="Note 2 2 6 2 6" xfId="50213"/>
    <cellStyle name="Note 2 2 6 3" xfId="9542"/>
    <cellStyle name="Note 2 2 6 4" xfId="13755"/>
    <cellStyle name="Note 2 2 6 5" xfId="15617"/>
    <cellStyle name="Note 2 2 6 6" xfId="21243"/>
    <cellStyle name="Note 2 2 6 7" xfId="23371"/>
    <cellStyle name="Note 2 2 6 8" xfId="25829"/>
    <cellStyle name="Note 2 2 6 9" xfId="28702"/>
    <cellStyle name="Note 2 2 7" xfId="2940"/>
    <cellStyle name="Note 2 2 7 2" xfId="9197"/>
    <cellStyle name="Note 2 2 7 3" xfId="21095"/>
    <cellStyle name="Note 2 2 7 4" xfId="32487"/>
    <cellStyle name="Note 2 2 7 5" xfId="39228"/>
    <cellStyle name="Note 2 2 7 6" xfId="50214"/>
    <cellStyle name="Note 2 2 8" xfId="5112"/>
    <cellStyle name="Note 2 2 8 2" xfId="11351"/>
    <cellStyle name="Note 2 2 8 3" xfId="21780"/>
    <cellStyle name="Note 2 2 8 4" xfId="34641"/>
    <cellStyle name="Note 2 2 8 5" xfId="41382"/>
    <cellStyle name="Note 2 2 8 6" xfId="50215"/>
    <cellStyle name="Note 2 2 9" xfId="7353"/>
    <cellStyle name="Note 2 20" xfId="2711"/>
    <cellStyle name="Note 2 20 10" xfId="32258"/>
    <cellStyle name="Note 2 20 11" xfId="38999"/>
    <cellStyle name="Note 2 20 12" xfId="46004"/>
    <cellStyle name="Note 2 20 13" xfId="50216"/>
    <cellStyle name="Note 2 20 14" xfId="54886"/>
    <cellStyle name="Note 2 20 15" xfId="57501"/>
    <cellStyle name="Note 2 20 2" xfId="7047"/>
    <cellStyle name="Note 2 20 2 2" xfId="13274"/>
    <cellStyle name="Note 2 20 2 3" xfId="22327"/>
    <cellStyle name="Note 2 20 2 4" xfId="36569"/>
    <cellStyle name="Note 2 20 2 5" xfId="43305"/>
    <cellStyle name="Note 2 20 2 6" xfId="50217"/>
    <cellStyle name="Note 2 20 3" xfId="8968"/>
    <cellStyle name="Note 2 20 4" xfId="15080"/>
    <cellStyle name="Note 2 20 5" xfId="17232"/>
    <cellStyle name="Note 2 20 6" xfId="21043"/>
    <cellStyle name="Note 2 20 7" xfId="24986"/>
    <cellStyle name="Note 2 20 8" xfId="27444"/>
    <cellStyle name="Note 2 20 9" xfId="30317"/>
    <cellStyle name="Note 2 21" xfId="4966"/>
    <cellStyle name="Note 2 21 2" xfId="11205"/>
    <cellStyle name="Note 2 21 3" xfId="21743"/>
    <cellStyle name="Note 2 21 4" xfId="34495"/>
    <cellStyle name="Note 2 21 5" xfId="41236"/>
    <cellStyle name="Note 2 21 6" xfId="50218"/>
    <cellStyle name="Note 2 22" xfId="7158"/>
    <cellStyle name="Note 2 23" xfId="15163"/>
    <cellStyle name="Note 2 24" xfId="22904"/>
    <cellStyle name="Note 2 25" xfId="25290"/>
    <cellStyle name="Note 2 26" xfId="28248"/>
    <cellStyle name="Note 2 27" xfId="30410"/>
    <cellStyle name="Note 2 28" xfId="37190"/>
    <cellStyle name="Note 2 29" xfId="43935"/>
    <cellStyle name="Note 2 3" xfId="752"/>
    <cellStyle name="Note 2 3 10" xfId="15310"/>
    <cellStyle name="Note 2 3 11" xfId="22926"/>
    <cellStyle name="Note 2 3 12" xfId="25312"/>
    <cellStyle name="Note 2 3 13" xfId="28395"/>
    <cellStyle name="Note 2 3 14" xfId="30433"/>
    <cellStyle name="Note 2 3 15" xfId="37212"/>
    <cellStyle name="Note 2 3 16" xfId="44082"/>
    <cellStyle name="Note 2 3 17" xfId="50219"/>
    <cellStyle name="Note 2 3 18" xfId="52964"/>
    <cellStyle name="Note 2 3 19" xfId="55574"/>
    <cellStyle name="Note 2 3 2" xfId="1287"/>
    <cellStyle name="Note 2 3 2 10" xfId="30870"/>
    <cellStyle name="Note 2 3 2 11" xfId="37640"/>
    <cellStyle name="Note 2 3 2 12" xfId="44645"/>
    <cellStyle name="Note 2 3 2 13" xfId="50220"/>
    <cellStyle name="Note 2 3 2 14" xfId="53527"/>
    <cellStyle name="Note 2 3 2 15" xfId="56142"/>
    <cellStyle name="Note 2 3 2 2" xfId="3541"/>
    <cellStyle name="Note 2 3 2 2 2" xfId="9798"/>
    <cellStyle name="Note 2 3 2 2 3" xfId="21317"/>
    <cellStyle name="Note 2 3 2 2 4" xfId="33088"/>
    <cellStyle name="Note 2 3 2 2 5" xfId="39829"/>
    <cellStyle name="Note 2 3 2 2 6" xfId="50221"/>
    <cellStyle name="Note 2 3 2 3" xfId="5688"/>
    <cellStyle name="Note 2 3 2 3 2" xfId="11915"/>
    <cellStyle name="Note 2 3 2 3 3" xfId="21923"/>
    <cellStyle name="Note 2 3 2 3 4" xfId="35210"/>
    <cellStyle name="Note 2 3 2 3 5" xfId="41946"/>
    <cellStyle name="Note 2 3 2 3 6" xfId="50222"/>
    <cellStyle name="Note 2 3 2 4" xfId="7609"/>
    <cellStyle name="Note 2 3 2 5" xfId="14011"/>
    <cellStyle name="Note 2 3 2 6" xfId="15873"/>
    <cellStyle name="Note 2 3 2 7" xfId="23627"/>
    <cellStyle name="Note 2 3 2 8" xfId="26085"/>
    <cellStyle name="Note 2 3 2 9" xfId="28958"/>
    <cellStyle name="Note 2 3 3" xfId="1533"/>
    <cellStyle name="Note 2 3 3 10" xfId="29146"/>
    <cellStyle name="Note 2 3 3 11" xfId="31087"/>
    <cellStyle name="Note 2 3 3 12" xfId="37828"/>
    <cellStyle name="Note 2 3 3 13" xfId="44833"/>
    <cellStyle name="Note 2 3 3 14" xfId="50223"/>
    <cellStyle name="Note 2 3 3 15" xfId="53715"/>
    <cellStyle name="Note 2 3 3 16" xfId="56330"/>
    <cellStyle name="Note 2 3 3 2" xfId="3747"/>
    <cellStyle name="Note 2 3 3 2 2" xfId="9986"/>
    <cellStyle name="Note 2 3 3 2 3" xfId="21368"/>
    <cellStyle name="Note 2 3 3 2 4" xfId="33276"/>
    <cellStyle name="Note 2 3 3 2 5" xfId="40017"/>
    <cellStyle name="Note 2 3 3 2 6" xfId="50224"/>
    <cellStyle name="Note 2 3 3 3" xfId="5876"/>
    <cellStyle name="Note 2 3 3 3 2" xfId="12103"/>
    <cellStyle name="Note 2 3 3 3 3" xfId="21974"/>
    <cellStyle name="Note 2 3 3 3 4" xfId="35398"/>
    <cellStyle name="Note 2 3 3 3 5" xfId="42134"/>
    <cellStyle name="Note 2 3 3 3 6" xfId="50225"/>
    <cellStyle name="Note 2 3 3 4" xfId="7797"/>
    <cellStyle name="Note 2 3 3 5" xfId="14199"/>
    <cellStyle name="Note 2 3 3 6" xfId="16061"/>
    <cellStyle name="Note 2 3 3 7" xfId="20690"/>
    <cellStyle name="Note 2 3 3 8" xfId="23815"/>
    <cellStyle name="Note 2 3 3 9" xfId="26273"/>
    <cellStyle name="Note 2 3 4" xfId="1999"/>
    <cellStyle name="Note 2 3 4 10" xfId="31551"/>
    <cellStyle name="Note 2 3 4 11" xfId="38292"/>
    <cellStyle name="Note 2 3 4 12" xfId="45297"/>
    <cellStyle name="Note 2 3 4 13" xfId="50226"/>
    <cellStyle name="Note 2 3 4 14" xfId="54179"/>
    <cellStyle name="Note 2 3 4 15" xfId="56794"/>
    <cellStyle name="Note 2 3 4 2" xfId="4211"/>
    <cellStyle name="Note 2 3 4 2 2" xfId="10450"/>
    <cellStyle name="Note 2 3 4 2 3" xfId="21521"/>
    <cellStyle name="Note 2 3 4 2 4" xfId="33740"/>
    <cellStyle name="Note 2 3 4 2 5" xfId="40481"/>
    <cellStyle name="Note 2 3 4 2 6" xfId="50227"/>
    <cellStyle name="Note 2 3 4 3" xfId="6340"/>
    <cellStyle name="Note 2 3 4 3 2" xfId="12567"/>
    <cellStyle name="Note 2 3 4 3 3" xfId="22127"/>
    <cellStyle name="Note 2 3 4 3 4" xfId="35862"/>
    <cellStyle name="Note 2 3 4 3 5" xfId="42598"/>
    <cellStyle name="Note 2 3 4 3 6" xfId="50228"/>
    <cellStyle name="Note 2 3 4 4" xfId="8261"/>
    <cellStyle name="Note 2 3 4 5" xfId="16525"/>
    <cellStyle name="Note 2 3 4 6" xfId="20843"/>
    <cellStyle name="Note 2 3 4 7" xfId="24279"/>
    <cellStyle name="Note 2 3 4 8" xfId="26737"/>
    <cellStyle name="Note 2 3 4 9" xfId="29610"/>
    <cellStyle name="Note 2 3 5" xfId="2342"/>
    <cellStyle name="Note 2 3 5 10" xfId="29951"/>
    <cellStyle name="Note 2 3 5 11" xfId="31892"/>
    <cellStyle name="Note 2 3 5 12" xfId="38633"/>
    <cellStyle name="Note 2 3 5 13" xfId="45638"/>
    <cellStyle name="Note 2 3 5 14" xfId="50229"/>
    <cellStyle name="Note 2 3 5 15" xfId="54520"/>
    <cellStyle name="Note 2 3 5 16" xfId="57135"/>
    <cellStyle name="Note 2 3 5 2" xfId="4552"/>
    <cellStyle name="Note 2 3 5 2 2" xfId="10791"/>
    <cellStyle name="Note 2 3 5 2 3" xfId="21593"/>
    <cellStyle name="Note 2 3 5 2 4" xfId="34081"/>
    <cellStyle name="Note 2 3 5 2 5" xfId="40822"/>
    <cellStyle name="Note 2 3 5 2 6" xfId="50230"/>
    <cellStyle name="Note 2 3 5 3" xfId="6681"/>
    <cellStyle name="Note 2 3 5 3 2" xfId="12908"/>
    <cellStyle name="Note 2 3 5 3 3" xfId="22199"/>
    <cellStyle name="Note 2 3 5 3 4" xfId="36203"/>
    <cellStyle name="Note 2 3 5 3 5" xfId="42939"/>
    <cellStyle name="Note 2 3 5 3 6" xfId="50231"/>
    <cellStyle name="Note 2 3 5 4" xfId="8602"/>
    <cellStyle name="Note 2 3 5 5" xfId="14714"/>
    <cellStyle name="Note 2 3 5 6" xfId="16866"/>
    <cellStyle name="Note 2 3 5 7" xfId="20915"/>
    <cellStyle name="Note 2 3 5 8" xfId="24620"/>
    <cellStyle name="Note 2 3 5 9" xfId="27078"/>
    <cellStyle name="Note 2 3 6" xfId="3113"/>
    <cellStyle name="Note 2 3 6 10" xfId="32660"/>
    <cellStyle name="Note 2 3 6 11" xfId="39401"/>
    <cellStyle name="Note 2 3 6 12" xfId="44217"/>
    <cellStyle name="Note 2 3 6 13" xfId="50232"/>
    <cellStyle name="Note 2 3 6 14" xfId="53099"/>
    <cellStyle name="Note 2 3 6 15" xfId="55711"/>
    <cellStyle name="Note 2 3 6 2" xfId="5257"/>
    <cellStyle name="Note 2 3 6 2 2" xfId="11487"/>
    <cellStyle name="Note 2 3 6 2 3" xfId="21806"/>
    <cellStyle name="Note 2 3 6 2 4" xfId="34779"/>
    <cellStyle name="Note 2 3 6 2 5" xfId="41518"/>
    <cellStyle name="Note 2 3 6 2 6" xfId="50233"/>
    <cellStyle name="Note 2 3 6 3" xfId="9370"/>
    <cellStyle name="Note 2 3 6 4" xfId="13583"/>
    <cellStyle name="Note 2 3 6 5" xfId="15445"/>
    <cellStyle name="Note 2 3 6 6" xfId="21200"/>
    <cellStyle name="Note 2 3 6 7" xfId="23199"/>
    <cellStyle name="Note 2 3 6 8" xfId="25657"/>
    <cellStyle name="Note 2 3 6 9" xfId="28530"/>
    <cellStyle name="Note 2 3 7" xfId="2768"/>
    <cellStyle name="Note 2 3 7 2" xfId="9025"/>
    <cellStyle name="Note 2 3 7 3" xfId="21052"/>
    <cellStyle name="Note 2 3 7 4" xfId="32315"/>
    <cellStyle name="Note 2 3 7 5" xfId="39056"/>
    <cellStyle name="Note 2 3 7 6" xfId="50234"/>
    <cellStyle name="Note 2 3 8" xfId="5113"/>
    <cellStyle name="Note 2 3 8 2" xfId="11352"/>
    <cellStyle name="Note 2 3 8 3" xfId="21781"/>
    <cellStyle name="Note 2 3 8 4" xfId="34642"/>
    <cellStyle name="Note 2 3 8 5" xfId="41383"/>
    <cellStyle name="Note 2 3 8 6" xfId="50235"/>
    <cellStyle name="Note 2 3 9" xfId="7181"/>
    <cellStyle name="Note 2 30" xfId="50168"/>
    <cellStyle name="Note 2 31" xfId="52817"/>
    <cellStyle name="Note 2 32" xfId="55427"/>
    <cellStyle name="Note 2 4" xfId="793"/>
    <cellStyle name="Note 2 4 10" xfId="15311"/>
    <cellStyle name="Note 2 4 11" xfId="22965"/>
    <cellStyle name="Note 2 4 12" xfId="25351"/>
    <cellStyle name="Note 2 4 13" xfId="28396"/>
    <cellStyle name="Note 2 4 14" xfId="30473"/>
    <cellStyle name="Note 2 4 15" xfId="37251"/>
    <cellStyle name="Note 2 4 16" xfId="44083"/>
    <cellStyle name="Note 2 4 17" xfId="50236"/>
    <cellStyle name="Note 2 4 18" xfId="52965"/>
    <cellStyle name="Note 2 4 19" xfId="55575"/>
    <cellStyle name="Note 2 4 2" xfId="1288"/>
    <cellStyle name="Note 2 4 2 10" xfId="30871"/>
    <cellStyle name="Note 2 4 2 11" xfId="37641"/>
    <cellStyle name="Note 2 4 2 12" xfId="44646"/>
    <cellStyle name="Note 2 4 2 13" xfId="50237"/>
    <cellStyle name="Note 2 4 2 14" xfId="53528"/>
    <cellStyle name="Note 2 4 2 15" xfId="56143"/>
    <cellStyle name="Note 2 4 2 2" xfId="3542"/>
    <cellStyle name="Note 2 4 2 2 2" xfId="9799"/>
    <cellStyle name="Note 2 4 2 2 3" xfId="21318"/>
    <cellStyle name="Note 2 4 2 2 4" xfId="33089"/>
    <cellStyle name="Note 2 4 2 2 5" xfId="39830"/>
    <cellStyle name="Note 2 4 2 2 6" xfId="50238"/>
    <cellStyle name="Note 2 4 2 3" xfId="5689"/>
    <cellStyle name="Note 2 4 2 3 2" xfId="11916"/>
    <cellStyle name="Note 2 4 2 3 3" xfId="21924"/>
    <cellStyle name="Note 2 4 2 3 4" xfId="35211"/>
    <cellStyle name="Note 2 4 2 3 5" xfId="41947"/>
    <cellStyle name="Note 2 4 2 3 6" xfId="50239"/>
    <cellStyle name="Note 2 4 2 4" xfId="7610"/>
    <cellStyle name="Note 2 4 2 5" xfId="14012"/>
    <cellStyle name="Note 2 4 2 6" xfId="15874"/>
    <cellStyle name="Note 2 4 2 7" xfId="23628"/>
    <cellStyle name="Note 2 4 2 8" xfId="26086"/>
    <cellStyle name="Note 2 4 2 9" xfId="28959"/>
    <cellStyle name="Note 2 4 3" xfId="1572"/>
    <cellStyle name="Note 2 4 3 10" xfId="29185"/>
    <cellStyle name="Note 2 4 3 11" xfId="31126"/>
    <cellStyle name="Note 2 4 3 12" xfId="37867"/>
    <cellStyle name="Note 2 4 3 13" xfId="44872"/>
    <cellStyle name="Note 2 4 3 14" xfId="50240"/>
    <cellStyle name="Note 2 4 3 15" xfId="53754"/>
    <cellStyle name="Note 2 4 3 16" xfId="56369"/>
    <cellStyle name="Note 2 4 3 2" xfId="3786"/>
    <cellStyle name="Note 2 4 3 2 2" xfId="10025"/>
    <cellStyle name="Note 2 4 3 2 3" xfId="21372"/>
    <cellStyle name="Note 2 4 3 2 4" xfId="33315"/>
    <cellStyle name="Note 2 4 3 2 5" xfId="40056"/>
    <cellStyle name="Note 2 4 3 2 6" xfId="50241"/>
    <cellStyle name="Note 2 4 3 3" xfId="5915"/>
    <cellStyle name="Note 2 4 3 3 2" xfId="12142"/>
    <cellStyle name="Note 2 4 3 3 3" xfId="21978"/>
    <cellStyle name="Note 2 4 3 3 4" xfId="35437"/>
    <cellStyle name="Note 2 4 3 3 5" xfId="42173"/>
    <cellStyle name="Note 2 4 3 3 6" xfId="50242"/>
    <cellStyle name="Note 2 4 3 4" xfId="7836"/>
    <cellStyle name="Note 2 4 3 5" xfId="14238"/>
    <cellStyle name="Note 2 4 3 6" xfId="16100"/>
    <cellStyle name="Note 2 4 3 7" xfId="20694"/>
    <cellStyle name="Note 2 4 3 8" xfId="23854"/>
    <cellStyle name="Note 2 4 3 9" xfId="26312"/>
    <cellStyle name="Note 2 4 4" xfId="2000"/>
    <cellStyle name="Note 2 4 4 10" xfId="31552"/>
    <cellStyle name="Note 2 4 4 11" xfId="38293"/>
    <cellStyle name="Note 2 4 4 12" xfId="45298"/>
    <cellStyle name="Note 2 4 4 13" xfId="50243"/>
    <cellStyle name="Note 2 4 4 14" xfId="54180"/>
    <cellStyle name="Note 2 4 4 15" xfId="56795"/>
    <cellStyle name="Note 2 4 4 2" xfId="4212"/>
    <cellStyle name="Note 2 4 4 2 2" xfId="10451"/>
    <cellStyle name="Note 2 4 4 2 3" xfId="21522"/>
    <cellStyle name="Note 2 4 4 2 4" xfId="33741"/>
    <cellStyle name="Note 2 4 4 2 5" xfId="40482"/>
    <cellStyle name="Note 2 4 4 2 6" xfId="50244"/>
    <cellStyle name="Note 2 4 4 3" xfId="6341"/>
    <cellStyle name="Note 2 4 4 3 2" xfId="12568"/>
    <cellStyle name="Note 2 4 4 3 3" xfId="22128"/>
    <cellStyle name="Note 2 4 4 3 4" xfId="35863"/>
    <cellStyle name="Note 2 4 4 3 5" xfId="42599"/>
    <cellStyle name="Note 2 4 4 3 6" xfId="50245"/>
    <cellStyle name="Note 2 4 4 4" xfId="8262"/>
    <cellStyle name="Note 2 4 4 5" xfId="16526"/>
    <cellStyle name="Note 2 4 4 6" xfId="20844"/>
    <cellStyle name="Note 2 4 4 7" xfId="24280"/>
    <cellStyle name="Note 2 4 4 8" xfId="26738"/>
    <cellStyle name="Note 2 4 4 9" xfId="29611"/>
    <cellStyle name="Note 2 4 5" xfId="2305"/>
    <cellStyle name="Note 2 4 5 10" xfId="29914"/>
    <cellStyle name="Note 2 4 5 11" xfId="31855"/>
    <cellStyle name="Note 2 4 5 12" xfId="38596"/>
    <cellStyle name="Note 2 4 5 13" xfId="45601"/>
    <cellStyle name="Note 2 4 5 14" xfId="50246"/>
    <cellStyle name="Note 2 4 5 15" xfId="54483"/>
    <cellStyle name="Note 2 4 5 16" xfId="57098"/>
    <cellStyle name="Note 2 4 5 2" xfId="4515"/>
    <cellStyle name="Note 2 4 5 2 2" xfId="10754"/>
    <cellStyle name="Note 2 4 5 2 3" xfId="21590"/>
    <cellStyle name="Note 2 4 5 2 4" xfId="34044"/>
    <cellStyle name="Note 2 4 5 2 5" xfId="40785"/>
    <cellStyle name="Note 2 4 5 2 6" xfId="50247"/>
    <cellStyle name="Note 2 4 5 3" xfId="6644"/>
    <cellStyle name="Note 2 4 5 3 2" xfId="12871"/>
    <cellStyle name="Note 2 4 5 3 3" xfId="22196"/>
    <cellStyle name="Note 2 4 5 3 4" xfId="36166"/>
    <cellStyle name="Note 2 4 5 3 5" xfId="42902"/>
    <cellStyle name="Note 2 4 5 3 6" xfId="50248"/>
    <cellStyle name="Note 2 4 5 4" xfId="8565"/>
    <cellStyle name="Note 2 4 5 5" xfId="14677"/>
    <cellStyle name="Note 2 4 5 6" xfId="16829"/>
    <cellStyle name="Note 2 4 5 7" xfId="20912"/>
    <cellStyle name="Note 2 4 5 8" xfId="24583"/>
    <cellStyle name="Note 2 4 5 9" xfId="27041"/>
    <cellStyle name="Note 2 4 6" xfId="3152"/>
    <cellStyle name="Note 2 4 6 10" xfId="32699"/>
    <cellStyle name="Note 2 4 6 11" xfId="39440"/>
    <cellStyle name="Note 2 4 6 12" xfId="44256"/>
    <cellStyle name="Note 2 4 6 13" xfId="50249"/>
    <cellStyle name="Note 2 4 6 14" xfId="53138"/>
    <cellStyle name="Note 2 4 6 15" xfId="55750"/>
    <cellStyle name="Note 2 4 6 2" xfId="5296"/>
    <cellStyle name="Note 2 4 6 2 2" xfId="11526"/>
    <cellStyle name="Note 2 4 6 2 3" xfId="21810"/>
    <cellStyle name="Note 2 4 6 2 4" xfId="34818"/>
    <cellStyle name="Note 2 4 6 2 5" xfId="41557"/>
    <cellStyle name="Note 2 4 6 2 6" xfId="50250"/>
    <cellStyle name="Note 2 4 6 3" xfId="9409"/>
    <cellStyle name="Note 2 4 6 4" xfId="13622"/>
    <cellStyle name="Note 2 4 6 5" xfId="15484"/>
    <cellStyle name="Note 2 4 6 6" xfId="21204"/>
    <cellStyle name="Note 2 4 6 7" xfId="23238"/>
    <cellStyle name="Note 2 4 6 8" xfId="25696"/>
    <cellStyle name="Note 2 4 6 9" xfId="28569"/>
    <cellStyle name="Note 2 4 7" xfId="2807"/>
    <cellStyle name="Note 2 4 7 2" xfId="9064"/>
    <cellStyle name="Note 2 4 7 3" xfId="21056"/>
    <cellStyle name="Note 2 4 7 4" xfId="32354"/>
    <cellStyle name="Note 2 4 7 5" xfId="39095"/>
    <cellStyle name="Note 2 4 7 6" xfId="50251"/>
    <cellStyle name="Note 2 4 8" xfId="5114"/>
    <cellStyle name="Note 2 4 8 2" xfId="11353"/>
    <cellStyle name="Note 2 4 8 3" xfId="21782"/>
    <cellStyle name="Note 2 4 8 4" xfId="34643"/>
    <cellStyle name="Note 2 4 8 5" xfId="41384"/>
    <cellStyle name="Note 2 4 8 6" xfId="50252"/>
    <cellStyle name="Note 2 4 9" xfId="7220"/>
    <cellStyle name="Note 2 5" xfId="914"/>
    <cellStyle name="Note 2 5 10" xfId="15312"/>
    <cellStyle name="Note 2 5 11" xfId="23086"/>
    <cellStyle name="Note 2 5 12" xfId="25472"/>
    <cellStyle name="Note 2 5 13" xfId="28397"/>
    <cellStyle name="Note 2 5 14" xfId="30594"/>
    <cellStyle name="Note 2 5 15" xfId="37372"/>
    <cellStyle name="Note 2 5 16" xfId="44084"/>
    <cellStyle name="Note 2 5 17" xfId="50253"/>
    <cellStyle name="Note 2 5 18" xfId="52966"/>
    <cellStyle name="Note 2 5 19" xfId="55576"/>
    <cellStyle name="Note 2 5 2" xfId="1289"/>
    <cellStyle name="Note 2 5 2 10" xfId="30872"/>
    <cellStyle name="Note 2 5 2 11" xfId="37642"/>
    <cellStyle name="Note 2 5 2 12" xfId="44647"/>
    <cellStyle name="Note 2 5 2 13" xfId="50254"/>
    <cellStyle name="Note 2 5 2 14" xfId="53529"/>
    <cellStyle name="Note 2 5 2 15" xfId="56144"/>
    <cellStyle name="Note 2 5 2 2" xfId="3543"/>
    <cellStyle name="Note 2 5 2 2 2" xfId="9800"/>
    <cellStyle name="Note 2 5 2 2 3" xfId="21319"/>
    <cellStyle name="Note 2 5 2 2 4" xfId="33090"/>
    <cellStyle name="Note 2 5 2 2 5" xfId="39831"/>
    <cellStyle name="Note 2 5 2 2 6" xfId="50255"/>
    <cellStyle name="Note 2 5 2 3" xfId="5690"/>
    <cellStyle name="Note 2 5 2 3 2" xfId="11917"/>
    <cellStyle name="Note 2 5 2 3 3" xfId="21925"/>
    <cellStyle name="Note 2 5 2 3 4" xfId="35212"/>
    <cellStyle name="Note 2 5 2 3 5" xfId="41948"/>
    <cellStyle name="Note 2 5 2 3 6" xfId="50256"/>
    <cellStyle name="Note 2 5 2 4" xfId="7611"/>
    <cellStyle name="Note 2 5 2 5" xfId="14013"/>
    <cellStyle name="Note 2 5 2 6" xfId="15875"/>
    <cellStyle name="Note 2 5 2 7" xfId="23629"/>
    <cellStyle name="Note 2 5 2 8" xfId="26087"/>
    <cellStyle name="Note 2 5 2 9" xfId="28960"/>
    <cellStyle name="Note 2 5 3" xfId="1693"/>
    <cellStyle name="Note 2 5 3 10" xfId="29306"/>
    <cellStyle name="Note 2 5 3 11" xfId="31247"/>
    <cellStyle name="Note 2 5 3 12" xfId="37988"/>
    <cellStyle name="Note 2 5 3 13" xfId="44993"/>
    <cellStyle name="Note 2 5 3 14" xfId="50257"/>
    <cellStyle name="Note 2 5 3 15" xfId="53875"/>
    <cellStyle name="Note 2 5 3 16" xfId="56490"/>
    <cellStyle name="Note 2 5 3 2" xfId="3907"/>
    <cellStyle name="Note 2 5 3 2 2" xfId="10146"/>
    <cellStyle name="Note 2 5 3 2 3" xfId="21409"/>
    <cellStyle name="Note 2 5 3 2 4" xfId="33436"/>
    <cellStyle name="Note 2 5 3 2 5" xfId="40177"/>
    <cellStyle name="Note 2 5 3 2 6" xfId="50258"/>
    <cellStyle name="Note 2 5 3 3" xfId="6036"/>
    <cellStyle name="Note 2 5 3 3 2" xfId="12263"/>
    <cellStyle name="Note 2 5 3 3 3" xfId="22015"/>
    <cellStyle name="Note 2 5 3 3 4" xfId="35558"/>
    <cellStyle name="Note 2 5 3 3 5" xfId="42294"/>
    <cellStyle name="Note 2 5 3 3 6" xfId="50259"/>
    <cellStyle name="Note 2 5 3 4" xfId="7957"/>
    <cellStyle name="Note 2 5 3 5" xfId="14359"/>
    <cellStyle name="Note 2 5 3 6" xfId="16221"/>
    <cellStyle name="Note 2 5 3 7" xfId="20731"/>
    <cellStyle name="Note 2 5 3 8" xfId="23975"/>
    <cellStyle name="Note 2 5 3 9" xfId="26433"/>
    <cellStyle name="Note 2 5 4" xfId="2001"/>
    <cellStyle name="Note 2 5 4 10" xfId="31553"/>
    <cellStyle name="Note 2 5 4 11" xfId="38294"/>
    <cellStyle name="Note 2 5 4 12" xfId="45299"/>
    <cellStyle name="Note 2 5 4 13" xfId="50260"/>
    <cellStyle name="Note 2 5 4 14" xfId="54181"/>
    <cellStyle name="Note 2 5 4 15" xfId="56796"/>
    <cellStyle name="Note 2 5 4 2" xfId="4213"/>
    <cellStyle name="Note 2 5 4 2 2" xfId="10452"/>
    <cellStyle name="Note 2 5 4 2 3" xfId="21523"/>
    <cellStyle name="Note 2 5 4 2 4" xfId="33742"/>
    <cellStyle name="Note 2 5 4 2 5" xfId="40483"/>
    <cellStyle name="Note 2 5 4 2 6" xfId="50261"/>
    <cellStyle name="Note 2 5 4 3" xfId="6342"/>
    <cellStyle name="Note 2 5 4 3 2" xfId="12569"/>
    <cellStyle name="Note 2 5 4 3 3" xfId="22129"/>
    <cellStyle name="Note 2 5 4 3 4" xfId="35864"/>
    <cellStyle name="Note 2 5 4 3 5" xfId="42600"/>
    <cellStyle name="Note 2 5 4 3 6" xfId="50262"/>
    <cellStyle name="Note 2 5 4 4" xfId="8263"/>
    <cellStyle name="Note 2 5 4 5" xfId="16527"/>
    <cellStyle name="Note 2 5 4 6" xfId="20845"/>
    <cellStyle name="Note 2 5 4 7" xfId="24281"/>
    <cellStyle name="Note 2 5 4 8" xfId="26739"/>
    <cellStyle name="Note 2 5 4 9" xfId="29612"/>
    <cellStyle name="Note 2 5 5" xfId="2198"/>
    <cellStyle name="Note 2 5 5 10" xfId="29807"/>
    <cellStyle name="Note 2 5 5 11" xfId="31748"/>
    <cellStyle name="Note 2 5 5 12" xfId="38489"/>
    <cellStyle name="Note 2 5 5 13" xfId="45494"/>
    <cellStyle name="Note 2 5 5 14" xfId="50263"/>
    <cellStyle name="Note 2 5 5 15" xfId="54376"/>
    <cellStyle name="Note 2 5 5 16" xfId="56991"/>
    <cellStyle name="Note 2 5 5 2" xfId="4408"/>
    <cellStyle name="Note 2 5 5 2 2" xfId="10647"/>
    <cellStyle name="Note 2 5 5 2 3" xfId="21556"/>
    <cellStyle name="Note 2 5 5 2 4" xfId="33937"/>
    <cellStyle name="Note 2 5 5 2 5" xfId="40678"/>
    <cellStyle name="Note 2 5 5 2 6" xfId="50264"/>
    <cellStyle name="Note 2 5 5 3" xfId="6537"/>
    <cellStyle name="Note 2 5 5 3 2" xfId="12764"/>
    <cellStyle name="Note 2 5 5 3 3" xfId="22162"/>
    <cellStyle name="Note 2 5 5 3 4" xfId="36059"/>
    <cellStyle name="Note 2 5 5 3 5" xfId="42795"/>
    <cellStyle name="Note 2 5 5 3 6" xfId="50265"/>
    <cellStyle name="Note 2 5 5 4" xfId="8458"/>
    <cellStyle name="Note 2 5 5 5" xfId="14570"/>
    <cellStyle name="Note 2 5 5 6" xfId="16722"/>
    <cellStyle name="Note 2 5 5 7" xfId="20878"/>
    <cellStyle name="Note 2 5 5 8" xfId="24476"/>
    <cellStyle name="Note 2 5 5 9" xfId="26934"/>
    <cellStyle name="Note 2 5 6" xfId="3273"/>
    <cellStyle name="Note 2 5 6 10" xfId="32820"/>
    <cellStyle name="Note 2 5 6 11" xfId="39561"/>
    <cellStyle name="Note 2 5 6 12" xfId="44377"/>
    <cellStyle name="Note 2 5 6 13" xfId="50266"/>
    <cellStyle name="Note 2 5 6 14" xfId="53259"/>
    <cellStyle name="Note 2 5 6 15" xfId="55871"/>
    <cellStyle name="Note 2 5 6 2" xfId="5417"/>
    <cellStyle name="Note 2 5 6 2 2" xfId="11647"/>
    <cellStyle name="Note 2 5 6 2 3" xfId="21847"/>
    <cellStyle name="Note 2 5 6 2 4" xfId="34939"/>
    <cellStyle name="Note 2 5 6 2 5" xfId="41678"/>
    <cellStyle name="Note 2 5 6 2 6" xfId="50267"/>
    <cellStyle name="Note 2 5 6 3" xfId="9530"/>
    <cellStyle name="Note 2 5 6 4" xfId="13743"/>
    <cellStyle name="Note 2 5 6 5" xfId="15605"/>
    <cellStyle name="Note 2 5 6 6" xfId="21241"/>
    <cellStyle name="Note 2 5 6 7" xfId="23359"/>
    <cellStyle name="Note 2 5 6 8" xfId="25817"/>
    <cellStyle name="Note 2 5 6 9" xfId="28690"/>
    <cellStyle name="Note 2 5 7" xfId="2928"/>
    <cellStyle name="Note 2 5 7 2" xfId="9185"/>
    <cellStyle name="Note 2 5 7 3" xfId="21093"/>
    <cellStyle name="Note 2 5 7 4" xfId="32475"/>
    <cellStyle name="Note 2 5 7 5" xfId="39216"/>
    <cellStyle name="Note 2 5 7 6" xfId="50268"/>
    <cellStyle name="Note 2 5 8" xfId="5115"/>
    <cellStyle name="Note 2 5 8 2" xfId="11354"/>
    <cellStyle name="Note 2 5 8 3" xfId="21783"/>
    <cellStyle name="Note 2 5 8 4" xfId="34644"/>
    <cellStyle name="Note 2 5 8 5" xfId="41385"/>
    <cellStyle name="Note 2 5 8 6" xfId="50269"/>
    <cellStyle name="Note 2 5 9" xfId="7341"/>
    <cellStyle name="Note 2 6" xfId="794"/>
    <cellStyle name="Note 2 6 10" xfId="15313"/>
    <cellStyle name="Note 2 6 11" xfId="22966"/>
    <cellStyle name="Note 2 6 12" xfId="25352"/>
    <cellStyle name="Note 2 6 13" xfId="28398"/>
    <cellStyle name="Note 2 6 14" xfId="30474"/>
    <cellStyle name="Note 2 6 15" xfId="37252"/>
    <cellStyle name="Note 2 6 16" xfId="44085"/>
    <cellStyle name="Note 2 6 17" xfId="50270"/>
    <cellStyle name="Note 2 6 18" xfId="52967"/>
    <cellStyle name="Note 2 6 19" xfId="55577"/>
    <cellStyle name="Note 2 6 2" xfId="1290"/>
    <cellStyle name="Note 2 6 2 10" xfId="30873"/>
    <cellStyle name="Note 2 6 2 11" xfId="37643"/>
    <cellStyle name="Note 2 6 2 12" xfId="44648"/>
    <cellStyle name="Note 2 6 2 13" xfId="50271"/>
    <cellStyle name="Note 2 6 2 14" xfId="53530"/>
    <cellStyle name="Note 2 6 2 15" xfId="56145"/>
    <cellStyle name="Note 2 6 2 2" xfId="3544"/>
    <cellStyle name="Note 2 6 2 2 2" xfId="9801"/>
    <cellStyle name="Note 2 6 2 2 3" xfId="21320"/>
    <cellStyle name="Note 2 6 2 2 4" xfId="33091"/>
    <cellStyle name="Note 2 6 2 2 5" xfId="39832"/>
    <cellStyle name="Note 2 6 2 2 6" xfId="50272"/>
    <cellStyle name="Note 2 6 2 3" xfId="5691"/>
    <cellStyle name="Note 2 6 2 3 2" xfId="11918"/>
    <cellStyle name="Note 2 6 2 3 3" xfId="21926"/>
    <cellStyle name="Note 2 6 2 3 4" xfId="35213"/>
    <cellStyle name="Note 2 6 2 3 5" xfId="41949"/>
    <cellStyle name="Note 2 6 2 3 6" xfId="50273"/>
    <cellStyle name="Note 2 6 2 4" xfId="7612"/>
    <cellStyle name="Note 2 6 2 5" xfId="14014"/>
    <cellStyle name="Note 2 6 2 6" xfId="15876"/>
    <cellStyle name="Note 2 6 2 7" xfId="23630"/>
    <cellStyle name="Note 2 6 2 8" xfId="26088"/>
    <cellStyle name="Note 2 6 2 9" xfId="28961"/>
    <cellStyle name="Note 2 6 3" xfId="1573"/>
    <cellStyle name="Note 2 6 3 10" xfId="29186"/>
    <cellStyle name="Note 2 6 3 11" xfId="31127"/>
    <cellStyle name="Note 2 6 3 12" xfId="37868"/>
    <cellStyle name="Note 2 6 3 13" xfId="44873"/>
    <cellStyle name="Note 2 6 3 14" xfId="50274"/>
    <cellStyle name="Note 2 6 3 15" xfId="53755"/>
    <cellStyle name="Note 2 6 3 16" xfId="56370"/>
    <cellStyle name="Note 2 6 3 2" xfId="3787"/>
    <cellStyle name="Note 2 6 3 2 2" xfId="10026"/>
    <cellStyle name="Note 2 6 3 2 3" xfId="21373"/>
    <cellStyle name="Note 2 6 3 2 4" xfId="33316"/>
    <cellStyle name="Note 2 6 3 2 5" xfId="40057"/>
    <cellStyle name="Note 2 6 3 2 6" xfId="50275"/>
    <cellStyle name="Note 2 6 3 3" xfId="5916"/>
    <cellStyle name="Note 2 6 3 3 2" xfId="12143"/>
    <cellStyle name="Note 2 6 3 3 3" xfId="21979"/>
    <cellStyle name="Note 2 6 3 3 4" xfId="35438"/>
    <cellStyle name="Note 2 6 3 3 5" xfId="42174"/>
    <cellStyle name="Note 2 6 3 3 6" xfId="50276"/>
    <cellStyle name="Note 2 6 3 4" xfId="7837"/>
    <cellStyle name="Note 2 6 3 5" xfId="14239"/>
    <cellStyle name="Note 2 6 3 6" xfId="16101"/>
    <cellStyle name="Note 2 6 3 7" xfId="20695"/>
    <cellStyle name="Note 2 6 3 8" xfId="23855"/>
    <cellStyle name="Note 2 6 3 9" xfId="26313"/>
    <cellStyle name="Note 2 6 4" xfId="2002"/>
    <cellStyle name="Note 2 6 4 10" xfId="31554"/>
    <cellStyle name="Note 2 6 4 11" xfId="38295"/>
    <cellStyle name="Note 2 6 4 12" xfId="45300"/>
    <cellStyle name="Note 2 6 4 13" xfId="50277"/>
    <cellStyle name="Note 2 6 4 14" xfId="54182"/>
    <cellStyle name="Note 2 6 4 15" xfId="56797"/>
    <cellStyle name="Note 2 6 4 2" xfId="4214"/>
    <cellStyle name="Note 2 6 4 2 2" xfId="10453"/>
    <cellStyle name="Note 2 6 4 2 3" xfId="21524"/>
    <cellStyle name="Note 2 6 4 2 4" xfId="33743"/>
    <cellStyle name="Note 2 6 4 2 5" xfId="40484"/>
    <cellStyle name="Note 2 6 4 2 6" xfId="50278"/>
    <cellStyle name="Note 2 6 4 3" xfId="6343"/>
    <cellStyle name="Note 2 6 4 3 2" xfId="12570"/>
    <cellStyle name="Note 2 6 4 3 3" xfId="22130"/>
    <cellStyle name="Note 2 6 4 3 4" xfId="35865"/>
    <cellStyle name="Note 2 6 4 3 5" xfId="42601"/>
    <cellStyle name="Note 2 6 4 3 6" xfId="50279"/>
    <cellStyle name="Note 2 6 4 4" xfId="8264"/>
    <cellStyle name="Note 2 6 4 5" xfId="16528"/>
    <cellStyle name="Note 2 6 4 6" xfId="20846"/>
    <cellStyle name="Note 2 6 4 7" xfId="24282"/>
    <cellStyle name="Note 2 6 4 8" xfId="26740"/>
    <cellStyle name="Note 2 6 4 9" xfId="29613"/>
    <cellStyle name="Note 2 6 5" xfId="2304"/>
    <cellStyle name="Note 2 6 5 10" xfId="29913"/>
    <cellStyle name="Note 2 6 5 11" xfId="31854"/>
    <cellStyle name="Note 2 6 5 12" xfId="38595"/>
    <cellStyle name="Note 2 6 5 13" xfId="45600"/>
    <cellStyle name="Note 2 6 5 14" xfId="50280"/>
    <cellStyle name="Note 2 6 5 15" xfId="54482"/>
    <cellStyle name="Note 2 6 5 16" xfId="57097"/>
    <cellStyle name="Note 2 6 5 2" xfId="4514"/>
    <cellStyle name="Note 2 6 5 2 2" xfId="10753"/>
    <cellStyle name="Note 2 6 5 2 3" xfId="21589"/>
    <cellStyle name="Note 2 6 5 2 4" xfId="34043"/>
    <cellStyle name="Note 2 6 5 2 5" xfId="40784"/>
    <cellStyle name="Note 2 6 5 2 6" xfId="50281"/>
    <cellStyle name="Note 2 6 5 3" xfId="6643"/>
    <cellStyle name="Note 2 6 5 3 2" xfId="12870"/>
    <cellStyle name="Note 2 6 5 3 3" xfId="22195"/>
    <cellStyle name="Note 2 6 5 3 4" xfId="36165"/>
    <cellStyle name="Note 2 6 5 3 5" xfId="42901"/>
    <cellStyle name="Note 2 6 5 3 6" xfId="50282"/>
    <cellStyle name="Note 2 6 5 4" xfId="8564"/>
    <cellStyle name="Note 2 6 5 5" xfId="14676"/>
    <cellStyle name="Note 2 6 5 6" xfId="16828"/>
    <cellStyle name="Note 2 6 5 7" xfId="20911"/>
    <cellStyle name="Note 2 6 5 8" xfId="24582"/>
    <cellStyle name="Note 2 6 5 9" xfId="27040"/>
    <cellStyle name="Note 2 6 6" xfId="3153"/>
    <cellStyle name="Note 2 6 6 10" xfId="32700"/>
    <cellStyle name="Note 2 6 6 11" xfId="39441"/>
    <cellStyle name="Note 2 6 6 12" xfId="44257"/>
    <cellStyle name="Note 2 6 6 13" xfId="50283"/>
    <cellStyle name="Note 2 6 6 14" xfId="53139"/>
    <cellStyle name="Note 2 6 6 15" xfId="55751"/>
    <cellStyle name="Note 2 6 6 2" xfId="5297"/>
    <cellStyle name="Note 2 6 6 2 2" xfId="11527"/>
    <cellStyle name="Note 2 6 6 2 3" xfId="21811"/>
    <cellStyle name="Note 2 6 6 2 4" xfId="34819"/>
    <cellStyle name="Note 2 6 6 2 5" xfId="41558"/>
    <cellStyle name="Note 2 6 6 2 6" xfId="50284"/>
    <cellStyle name="Note 2 6 6 3" xfId="9410"/>
    <cellStyle name="Note 2 6 6 4" xfId="13623"/>
    <cellStyle name="Note 2 6 6 5" xfId="15485"/>
    <cellStyle name="Note 2 6 6 6" xfId="21205"/>
    <cellStyle name="Note 2 6 6 7" xfId="23239"/>
    <cellStyle name="Note 2 6 6 8" xfId="25697"/>
    <cellStyle name="Note 2 6 6 9" xfId="28570"/>
    <cellStyle name="Note 2 6 7" xfId="2808"/>
    <cellStyle name="Note 2 6 7 2" xfId="9065"/>
    <cellStyle name="Note 2 6 7 3" xfId="21057"/>
    <cellStyle name="Note 2 6 7 4" xfId="32355"/>
    <cellStyle name="Note 2 6 7 5" xfId="39096"/>
    <cellStyle name="Note 2 6 7 6" xfId="50285"/>
    <cellStyle name="Note 2 6 8" xfId="5116"/>
    <cellStyle name="Note 2 6 8 2" xfId="11355"/>
    <cellStyle name="Note 2 6 8 3" xfId="21784"/>
    <cellStyle name="Note 2 6 8 4" xfId="34645"/>
    <cellStyle name="Note 2 6 8 5" xfId="41386"/>
    <cellStyle name="Note 2 6 8 6" xfId="50286"/>
    <cellStyle name="Note 2 6 9" xfId="7221"/>
    <cellStyle name="Note 2 7" xfId="963"/>
    <cellStyle name="Note 2 7 10" xfId="15314"/>
    <cellStyle name="Note 2 7 11" xfId="23130"/>
    <cellStyle name="Note 2 7 12" xfId="25516"/>
    <cellStyle name="Note 2 7 13" xfId="28399"/>
    <cellStyle name="Note 2 7 14" xfId="30643"/>
    <cellStyle name="Note 2 7 15" xfId="37416"/>
    <cellStyle name="Note 2 7 16" xfId="44086"/>
    <cellStyle name="Note 2 7 17" xfId="50287"/>
    <cellStyle name="Note 2 7 18" xfId="52968"/>
    <cellStyle name="Note 2 7 19" xfId="55578"/>
    <cellStyle name="Note 2 7 2" xfId="1291"/>
    <cellStyle name="Note 2 7 2 10" xfId="30874"/>
    <cellStyle name="Note 2 7 2 11" xfId="37644"/>
    <cellStyle name="Note 2 7 2 12" xfId="44649"/>
    <cellStyle name="Note 2 7 2 13" xfId="50288"/>
    <cellStyle name="Note 2 7 2 14" xfId="53531"/>
    <cellStyle name="Note 2 7 2 15" xfId="56146"/>
    <cellStyle name="Note 2 7 2 2" xfId="3545"/>
    <cellStyle name="Note 2 7 2 2 2" xfId="9802"/>
    <cellStyle name="Note 2 7 2 2 3" xfId="21321"/>
    <cellStyle name="Note 2 7 2 2 4" xfId="33092"/>
    <cellStyle name="Note 2 7 2 2 5" xfId="39833"/>
    <cellStyle name="Note 2 7 2 2 6" xfId="50289"/>
    <cellStyle name="Note 2 7 2 3" xfId="5692"/>
    <cellStyle name="Note 2 7 2 3 2" xfId="11919"/>
    <cellStyle name="Note 2 7 2 3 3" xfId="21927"/>
    <cellStyle name="Note 2 7 2 3 4" xfId="35214"/>
    <cellStyle name="Note 2 7 2 3 5" xfId="41950"/>
    <cellStyle name="Note 2 7 2 3 6" xfId="50290"/>
    <cellStyle name="Note 2 7 2 4" xfId="7613"/>
    <cellStyle name="Note 2 7 2 5" xfId="14015"/>
    <cellStyle name="Note 2 7 2 6" xfId="15877"/>
    <cellStyle name="Note 2 7 2 7" xfId="23631"/>
    <cellStyle name="Note 2 7 2 8" xfId="26089"/>
    <cellStyle name="Note 2 7 2 9" xfId="28962"/>
    <cellStyle name="Note 2 7 3" xfId="1737"/>
    <cellStyle name="Note 2 7 3 10" xfId="29350"/>
    <cellStyle name="Note 2 7 3 11" xfId="31291"/>
    <cellStyle name="Note 2 7 3 12" xfId="38032"/>
    <cellStyle name="Note 2 7 3 13" xfId="45037"/>
    <cellStyle name="Note 2 7 3 14" xfId="50291"/>
    <cellStyle name="Note 2 7 3 15" xfId="53919"/>
    <cellStyle name="Note 2 7 3 16" xfId="56534"/>
    <cellStyle name="Note 2 7 3 2" xfId="3951"/>
    <cellStyle name="Note 2 7 3 2 2" xfId="10190"/>
    <cellStyle name="Note 2 7 3 2 3" xfId="21417"/>
    <cellStyle name="Note 2 7 3 2 4" xfId="33480"/>
    <cellStyle name="Note 2 7 3 2 5" xfId="40221"/>
    <cellStyle name="Note 2 7 3 2 6" xfId="50292"/>
    <cellStyle name="Note 2 7 3 3" xfId="6080"/>
    <cellStyle name="Note 2 7 3 3 2" xfId="12307"/>
    <cellStyle name="Note 2 7 3 3 3" xfId="22023"/>
    <cellStyle name="Note 2 7 3 3 4" xfId="35602"/>
    <cellStyle name="Note 2 7 3 3 5" xfId="42338"/>
    <cellStyle name="Note 2 7 3 3 6" xfId="50293"/>
    <cellStyle name="Note 2 7 3 4" xfId="8001"/>
    <cellStyle name="Note 2 7 3 5" xfId="14403"/>
    <cellStyle name="Note 2 7 3 6" xfId="16265"/>
    <cellStyle name="Note 2 7 3 7" xfId="20739"/>
    <cellStyle name="Note 2 7 3 8" xfId="24019"/>
    <cellStyle name="Note 2 7 3 9" xfId="26477"/>
    <cellStyle name="Note 2 7 4" xfId="2003"/>
    <cellStyle name="Note 2 7 4 10" xfId="31555"/>
    <cellStyle name="Note 2 7 4 11" xfId="38296"/>
    <cellStyle name="Note 2 7 4 12" xfId="45301"/>
    <cellStyle name="Note 2 7 4 13" xfId="50294"/>
    <cellStyle name="Note 2 7 4 14" xfId="54183"/>
    <cellStyle name="Note 2 7 4 15" xfId="56798"/>
    <cellStyle name="Note 2 7 4 2" xfId="4215"/>
    <cellStyle name="Note 2 7 4 2 2" xfId="10454"/>
    <cellStyle name="Note 2 7 4 2 3" xfId="21525"/>
    <cellStyle name="Note 2 7 4 2 4" xfId="33744"/>
    <cellStyle name="Note 2 7 4 2 5" xfId="40485"/>
    <cellStyle name="Note 2 7 4 2 6" xfId="50295"/>
    <cellStyle name="Note 2 7 4 3" xfId="6344"/>
    <cellStyle name="Note 2 7 4 3 2" xfId="12571"/>
    <cellStyle name="Note 2 7 4 3 3" xfId="22131"/>
    <cellStyle name="Note 2 7 4 3 4" xfId="35866"/>
    <cellStyle name="Note 2 7 4 3 5" xfId="42602"/>
    <cellStyle name="Note 2 7 4 3 6" xfId="50296"/>
    <cellStyle name="Note 2 7 4 4" xfId="8265"/>
    <cellStyle name="Note 2 7 4 5" xfId="16529"/>
    <cellStyle name="Note 2 7 4 6" xfId="20847"/>
    <cellStyle name="Note 2 7 4 7" xfId="24283"/>
    <cellStyle name="Note 2 7 4 8" xfId="26741"/>
    <cellStyle name="Note 2 7 4 9" xfId="29614"/>
    <cellStyle name="Note 2 7 5" xfId="2176"/>
    <cellStyle name="Note 2 7 5 10" xfId="29785"/>
    <cellStyle name="Note 2 7 5 11" xfId="31726"/>
    <cellStyle name="Note 2 7 5 12" xfId="38467"/>
    <cellStyle name="Note 2 7 5 13" xfId="45472"/>
    <cellStyle name="Note 2 7 5 14" xfId="50297"/>
    <cellStyle name="Note 2 7 5 15" xfId="54354"/>
    <cellStyle name="Note 2 7 5 16" xfId="56969"/>
    <cellStyle name="Note 2 7 5 2" xfId="4386"/>
    <cellStyle name="Note 2 7 5 2 2" xfId="10625"/>
    <cellStyle name="Note 2 7 5 2 3" xfId="21551"/>
    <cellStyle name="Note 2 7 5 2 4" xfId="33915"/>
    <cellStyle name="Note 2 7 5 2 5" xfId="40656"/>
    <cellStyle name="Note 2 7 5 2 6" xfId="50298"/>
    <cellStyle name="Note 2 7 5 3" xfId="6515"/>
    <cellStyle name="Note 2 7 5 3 2" xfId="12742"/>
    <cellStyle name="Note 2 7 5 3 3" xfId="22157"/>
    <cellStyle name="Note 2 7 5 3 4" xfId="36037"/>
    <cellStyle name="Note 2 7 5 3 5" xfId="42773"/>
    <cellStyle name="Note 2 7 5 3 6" xfId="50299"/>
    <cellStyle name="Note 2 7 5 4" xfId="8436"/>
    <cellStyle name="Note 2 7 5 5" xfId="14548"/>
    <cellStyle name="Note 2 7 5 6" xfId="16700"/>
    <cellStyle name="Note 2 7 5 7" xfId="20873"/>
    <cellStyle name="Note 2 7 5 8" xfId="24454"/>
    <cellStyle name="Note 2 7 5 9" xfId="26912"/>
    <cellStyle name="Note 2 7 6" xfId="3317"/>
    <cellStyle name="Note 2 7 6 10" xfId="32864"/>
    <cellStyle name="Note 2 7 6 11" xfId="39605"/>
    <cellStyle name="Note 2 7 6 12" xfId="44421"/>
    <cellStyle name="Note 2 7 6 13" xfId="50300"/>
    <cellStyle name="Note 2 7 6 14" xfId="53303"/>
    <cellStyle name="Note 2 7 6 15" xfId="55917"/>
    <cellStyle name="Note 2 7 6 2" xfId="5463"/>
    <cellStyle name="Note 2 7 6 2 2" xfId="11691"/>
    <cellStyle name="Note 2 7 6 2 3" xfId="21855"/>
    <cellStyle name="Note 2 7 6 2 4" xfId="34985"/>
    <cellStyle name="Note 2 7 6 2 5" xfId="41722"/>
    <cellStyle name="Note 2 7 6 2 6" xfId="50301"/>
    <cellStyle name="Note 2 7 6 3" xfId="9574"/>
    <cellStyle name="Note 2 7 6 4" xfId="13787"/>
    <cellStyle name="Note 2 7 6 5" xfId="15649"/>
    <cellStyle name="Note 2 7 6 6" xfId="21249"/>
    <cellStyle name="Note 2 7 6 7" xfId="23403"/>
    <cellStyle name="Note 2 7 6 8" xfId="25861"/>
    <cellStyle name="Note 2 7 6 9" xfId="28734"/>
    <cellStyle name="Note 2 7 7" xfId="2972"/>
    <cellStyle name="Note 2 7 7 2" xfId="9229"/>
    <cellStyle name="Note 2 7 7 3" xfId="21101"/>
    <cellStyle name="Note 2 7 7 4" xfId="32519"/>
    <cellStyle name="Note 2 7 7 5" xfId="39260"/>
    <cellStyle name="Note 2 7 7 6" xfId="50302"/>
    <cellStyle name="Note 2 7 8" xfId="5117"/>
    <cellStyle name="Note 2 7 8 2" xfId="11356"/>
    <cellStyle name="Note 2 7 8 3" xfId="21785"/>
    <cellStyle name="Note 2 7 8 4" xfId="34646"/>
    <cellStyle name="Note 2 7 8 5" xfId="41387"/>
    <cellStyle name="Note 2 7 8 6" xfId="50303"/>
    <cellStyle name="Note 2 7 9" xfId="7385"/>
    <cellStyle name="Note 2 8" xfId="952"/>
    <cellStyle name="Note 2 8 10" xfId="15315"/>
    <cellStyle name="Note 2 8 11" xfId="23119"/>
    <cellStyle name="Note 2 8 12" xfId="25505"/>
    <cellStyle name="Note 2 8 13" xfId="28400"/>
    <cellStyle name="Note 2 8 14" xfId="30632"/>
    <cellStyle name="Note 2 8 15" xfId="37405"/>
    <cellStyle name="Note 2 8 16" xfId="44087"/>
    <cellStyle name="Note 2 8 17" xfId="50304"/>
    <cellStyle name="Note 2 8 18" xfId="52969"/>
    <cellStyle name="Note 2 8 19" xfId="55579"/>
    <cellStyle name="Note 2 8 2" xfId="1292"/>
    <cellStyle name="Note 2 8 2 10" xfId="30875"/>
    <cellStyle name="Note 2 8 2 11" xfId="37645"/>
    <cellStyle name="Note 2 8 2 12" xfId="44650"/>
    <cellStyle name="Note 2 8 2 13" xfId="50305"/>
    <cellStyle name="Note 2 8 2 14" xfId="53532"/>
    <cellStyle name="Note 2 8 2 15" xfId="56147"/>
    <cellStyle name="Note 2 8 2 2" xfId="3546"/>
    <cellStyle name="Note 2 8 2 2 2" xfId="9803"/>
    <cellStyle name="Note 2 8 2 2 3" xfId="21322"/>
    <cellStyle name="Note 2 8 2 2 4" xfId="33093"/>
    <cellStyle name="Note 2 8 2 2 5" xfId="39834"/>
    <cellStyle name="Note 2 8 2 2 6" xfId="50306"/>
    <cellStyle name="Note 2 8 2 3" xfId="5693"/>
    <cellStyle name="Note 2 8 2 3 2" xfId="11920"/>
    <cellStyle name="Note 2 8 2 3 3" xfId="21928"/>
    <cellStyle name="Note 2 8 2 3 4" xfId="35215"/>
    <cellStyle name="Note 2 8 2 3 5" xfId="41951"/>
    <cellStyle name="Note 2 8 2 3 6" xfId="50307"/>
    <cellStyle name="Note 2 8 2 4" xfId="7614"/>
    <cellStyle name="Note 2 8 2 5" xfId="14016"/>
    <cellStyle name="Note 2 8 2 6" xfId="15878"/>
    <cellStyle name="Note 2 8 2 7" xfId="23632"/>
    <cellStyle name="Note 2 8 2 8" xfId="26090"/>
    <cellStyle name="Note 2 8 2 9" xfId="28963"/>
    <cellStyle name="Note 2 8 3" xfId="1726"/>
    <cellStyle name="Note 2 8 3 10" xfId="29339"/>
    <cellStyle name="Note 2 8 3 11" xfId="31280"/>
    <cellStyle name="Note 2 8 3 12" xfId="38021"/>
    <cellStyle name="Note 2 8 3 13" xfId="45026"/>
    <cellStyle name="Note 2 8 3 14" xfId="50308"/>
    <cellStyle name="Note 2 8 3 15" xfId="53908"/>
    <cellStyle name="Note 2 8 3 16" xfId="56523"/>
    <cellStyle name="Note 2 8 3 2" xfId="3940"/>
    <cellStyle name="Note 2 8 3 2 2" xfId="10179"/>
    <cellStyle name="Note 2 8 3 2 3" xfId="21413"/>
    <cellStyle name="Note 2 8 3 2 4" xfId="33469"/>
    <cellStyle name="Note 2 8 3 2 5" xfId="40210"/>
    <cellStyle name="Note 2 8 3 2 6" xfId="50309"/>
    <cellStyle name="Note 2 8 3 3" xfId="6069"/>
    <cellStyle name="Note 2 8 3 3 2" xfId="12296"/>
    <cellStyle name="Note 2 8 3 3 3" xfId="22019"/>
    <cellStyle name="Note 2 8 3 3 4" xfId="35591"/>
    <cellStyle name="Note 2 8 3 3 5" xfId="42327"/>
    <cellStyle name="Note 2 8 3 3 6" xfId="50310"/>
    <cellStyle name="Note 2 8 3 4" xfId="7990"/>
    <cellStyle name="Note 2 8 3 5" xfId="14392"/>
    <cellStyle name="Note 2 8 3 6" xfId="16254"/>
    <cellStyle name="Note 2 8 3 7" xfId="20735"/>
    <cellStyle name="Note 2 8 3 8" xfId="24008"/>
    <cellStyle name="Note 2 8 3 9" xfId="26466"/>
    <cellStyle name="Note 2 8 4" xfId="2004"/>
    <cellStyle name="Note 2 8 4 10" xfId="31556"/>
    <cellStyle name="Note 2 8 4 11" xfId="38297"/>
    <cellStyle name="Note 2 8 4 12" xfId="45302"/>
    <cellStyle name="Note 2 8 4 13" xfId="50311"/>
    <cellStyle name="Note 2 8 4 14" xfId="54184"/>
    <cellStyle name="Note 2 8 4 15" xfId="56799"/>
    <cellStyle name="Note 2 8 4 2" xfId="4216"/>
    <cellStyle name="Note 2 8 4 2 2" xfId="10455"/>
    <cellStyle name="Note 2 8 4 2 3" xfId="21526"/>
    <cellStyle name="Note 2 8 4 2 4" xfId="33745"/>
    <cellStyle name="Note 2 8 4 2 5" xfId="40486"/>
    <cellStyle name="Note 2 8 4 2 6" xfId="50312"/>
    <cellStyle name="Note 2 8 4 3" xfId="6345"/>
    <cellStyle name="Note 2 8 4 3 2" xfId="12572"/>
    <cellStyle name="Note 2 8 4 3 3" xfId="22132"/>
    <cellStyle name="Note 2 8 4 3 4" xfId="35867"/>
    <cellStyle name="Note 2 8 4 3 5" xfId="42603"/>
    <cellStyle name="Note 2 8 4 3 6" xfId="50313"/>
    <cellStyle name="Note 2 8 4 4" xfId="8266"/>
    <cellStyle name="Note 2 8 4 5" xfId="16530"/>
    <cellStyle name="Note 2 8 4 6" xfId="20848"/>
    <cellStyle name="Note 2 8 4 7" xfId="24284"/>
    <cellStyle name="Note 2 8 4 8" xfId="26742"/>
    <cellStyle name="Note 2 8 4 9" xfId="29615"/>
    <cellStyle name="Note 2 8 5" xfId="2186"/>
    <cellStyle name="Note 2 8 5 10" xfId="29795"/>
    <cellStyle name="Note 2 8 5 11" xfId="31736"/>
    <cellStyle name="Note 2 8 5 12" xfId="38477"/>
    <cellStyle name="Note 2 8 5 13" xfId="45482"/>
    <cellStyle name="Note 2 8 5 14" xfId="50314"/>
    <cellStyle name="Note 2 8 5 15" xfId="54364"/>
    <cellStyle name="Note 2 8 5 16" xfId="56979"/>
    <cellStyle name="Note 2 8 5 2" xfId="4396"/>
    <cellStyle name="Note 2 8 5 2 2" xfId="10635"/>
    <cellStyle name="Note 2 8 5 2 3" xfId="21554"/>
    <cellStyle name="Note 2 8 5 2 4" xfId="33925"/>
    <cellStyle name="Note 2 8 5 2 5" xfId="40666"/>
    <cellStyle name="Note 2 8 5 2 6" xfId="50315"/>
    <cellStyle name="Note 2 8 5 3" xfId="6525"/>
    <cellStyle name="Note 2 8 5 3 2" xfId="12752"/>
    <cellStyle name="Note 2 8 5 3 3" xfId="22160"/>
    <cellStyle name="Note 2 8 5 3 4" xfId="36047"/>
    <cellStyle name="Note 2 8 5 3 5" xfId="42783"/>
    <cellStyle name="Note 2 8 5 3 6" xfId="50316"/>
    <cellStyle name="Note 2 8 5 4" xfId="8446"/>
    <cellStyle name="Note 2 8 5 5" xfId="14558"/>
    <cellStyle name="Note 2 8 5 6" xfId="16710"/>
    <cellStyle name="Note 2 8 5 7" xfId="20876"/>
    <cellStyle name="Note 2 8 5 8" xfId="24464"/>
    <cellStyle name="Note 2 8 5 9" xfId="26922"/>
    <cellStyle name="Note 2 8 6" xfId="3306"/>
    <cellStyle name="Note 2 8 6 10" xfId="32853"/>
    <cellStyle name="Note 2 8 6 11" xfId="39594"/>
    <cellStyle name="Note 2 8 6 12" xfId="44410"/>
    <cellStyle name="Note 2 8 6 13" xfId="50317"/>
    <cellStyle name="Note 2 8 6 14" xfId="53292"/>
    <cellStyle name="Note 2 8 6 15" xfId="55906"/>
    <cellStyle name="Note 2 8 6 2" xfId="5452"/>
    <cellStyle name="Note 2 8 6 2 2" xfId="11680"/>
    <cellStyle name="Note 2 8 6 2 3" xfId="21851"/>
    <cellStyle name="Note 2 8 6 2 4" xfId="34974"/>
    <cellStyle name="Note 2 8 6 2 5" xfId="41711"/>
    <cellStyle name="Note 2 8 6 2 6" xfId="50318"/>
    <cellStyle name="Note 2 8 6 3" xfId="9563"/>
    <cellStyle name="Note 2 8 6 4" xfId="13776"/>
    <cellStyle name="Note 2 8 6 5" xfId="15638"/>
    <cellStyle name="Note 2 8 6 6" xfId="21245"/>
    <cellStyle name="Note 2 8 6 7" xfId="23392"/>
    <cellStyle name="Note 2 8 6 8" xfId="25850"/>
    <cellStyle name="Note 2 8 6 9" xfId="28723"/>
    <cellStyle name="Note 2 8 7" xfId="2961"/>
    <cellStyle name="Note 2 8 7 2" xfId="9218"/>
    <cellStyle name="Note 2 8 7 3" xfId="21097"/>
    <cellStyle name="Note 2 8 7 4" xfId="32508"/>
    <cellStyle name="Note 2 8 7 5" xfId="39249"/>
    <cellStyle name="Note 2 8 7 6" xfId="50319"/>
    <cellStyle name="Note 2 8 8" xfId="5118"/>
    <cellStyle name="Note 2 8 8 2" xfId="11357"/>
    <cellStyle name="Note 2 8 8 3" xfId="21786"/>
    <cellStyle name="Note 2 8 8 4" xfId="34647"/>
    <cellStyle name="Note 2 8 8 5" xfId="41388"/>
    <cellStyle name="Note 2 8 8 6" xfId="50320"/>
    <cellStyle name="Note 2 8 9" xfId="7374"/>
    <cellStyle name="Note 2 9" xfId="1077"/>
    <cellStyle name="Note 2 9 10" xfId="30723"/>
    <cellStyle name="Note 2 9 11" xfId="37493"/>
    <cellStyle name="Note 2 9 12" xfId="44498"/>
    <cellStyle name="Note 2 9 13" xfId="50321"/>
    <cellStyle name="Note 2 9 14" xfId="53380"/>
    <cellStyle name="Note 2 9 15" xfId="55995"/>
    <cellStyle name="Note 2 9 2" xfId="3394"/>
    <cellStyle name="Note 2 9 2 2" xfId="9651"/>
    <cellStyle name="Note 2 9 2 3" xfId="21279"/>
    <cellStyle name="Note 2 9 2 4" xfId="32941"/>
    <cellStyle name="Note 2 9 2 5" xfId="39682"/>
    <cellStyle name="Note 2 9 2 6" xfId="50322"/>
    <cellStyle name="Note 2 9 3" xfId="5541"/>
    <cellStyle name="Note 2 9 3 2" xfId="11768"/>
    <cellStyle name="Note 2 9 3 3" xfId="21885"/>
    <cellStyle name="Note 2 9 3 4" xfId="35063"/>
    <cellStyle name="Note 2 9 3 5" xfId="41799"/>
    <cellStyle name="Note 2 9 3 6" xfId="50323"/>
    <cellStyle name="Note 2 9 4" xfId="7462"/>
    <cellStyle name="Note 2 9 5" xfId="13864"/>
    <cellStyle name="Note 2 9 6" xfId="15726"/>
    <cellStyle name="Note 2 9 7" xfId="23480"/>
    <cellStyle name="Note 2 9 8" xfId="25938"/>
    <cellStyle name="Note 2 9 9" xfId="28811"/>
    <cellStyle name="Note 3" xfId="634"/>
    <cellStyle name="Note 3 10" xfId="1512"/>
    <cellStyle name="Note 3 10 10" xfId="29125"/>
    <cellStyle name="Note 3 10 11" xfId="31066"/>
    <cellStyle name="Note 3 10 12" xfId="37807"/>
    <cellStyle name="Note 3 10 13" xfId="44812"/>
    <cellStyle name="Note 3 10 14" xfId="50325"/>
    <cellStyle name="Note 3 10 15" xfId="53694"/>
    <cellStyle name="Note 3 10 16" xfId="56309"/>
    <cellStyle name="Note 3 10 2" xfId="3726"/>
    <cellStyle name="Note 3 10 2 2" xfId="9965"/>
    <cellStyle name="Note 3 10 2 3" xfId="21365"/>
    <cellStyle name="Note 3 10 2 4" xfId="33255"/>
    <cellStyle name="Note 3 10 2 5" xfId="39996"/>
    <cellStyle name="Note 3 10 2 6" xfId="50326"/>
    <cellStyle name="Note 3 10 3" xfId="5855"/>
    <cellStyle name="Note 3 10 3 2" xfId="12082"/>
    <cellStyle name="Note 3 10 3 3" xfId="21971"/>
    <cellStyle name="Note 3 10 3 4" xfId="35377"/>
    <cellStyle name="Note 3 10 3 5" xfId="42113"/>
    <cellStyle name="Note 3 10 3 6" xfId="50327"/>
    <cellStyle name="Note 3 10 4" xfId="7776"/>
    <cellStyle name="Note 3 10 5" xfId="14178"/>
    <cellStyle name="Note 3 10 6" xfId="16040"/>
    <cellStyle name="Note 3 10 7" xfId="20687"/>
    <cellStyle name="Note 3 10 8" xfId="23794"/>
    <cellStyle name="Note 3 10 9" xfId="26252"/>
    <cellStyle name="Note 3 11" xfId="1853"/>
    <cellStyle name="Note 3 11 10" xfId="31405"/>
    <cellStyle name="Note 3 11 11" xfId="38146"/>
    <cellStyle name="Note 3 11 12" xfId="45151"/>
    <cellStyle name="Note 3 11 13" xfId="50328"/>
    <cellStyle name="Note 3 11 14" xfId="54033"/>
    <cellStyle name="Note 3 11 15" xfId="56648"/>
    <cellStyle name="Note 3 11 2" xfId="4065"/>
    <cellStyle name="Note 3 11 2 2" xfId="10304"/>
    <cellStyle name="Note 3 11 2 3" xfId="21484"/>
    <cellStyle name="Note 3 11 2 4" xfId="33594"/>
    <cellStyle name="Note 3 11 2 5" xfId="40335"/>
    <cellStyle name="Note 3 11 2 6" xfId="50329"/>
    <cellStyle name="Note 3 11 3" xfId="6194"/>
    <cellStyle name="Note 3 11 3 2" xfId="12421"/>
    <cellStyle name="Note 3 11 3 3" xfId="22090"/>
    <cellStyle name="Note 3 11 3 4" xfId="35716"/>
    <cellStyle name="Note 3 11 3 5" xfId="42452"/>
    <cellStyle name="Note 3 11 3 6" xfId="50330"/>
    <cellStyle name="Note 3 11 4" xfId="8115"/>
    <cellStyle name="Note 3 11 5" xfId="16379"/>
    <cellStyle name="Note 3 11 6" xfId="20806"/>
    <cellStyle name="Note 3 11 7" xfId="24133"/>
    <cellStyle name="Note 3 11 8" xfId="26591"/>
    <cellStyle name="Note 3 11 9" xfId="29464"/>
    <cellStyle name="Note 3 12" xfId="2356"/>
    <cellStyle name="Note 3 12 10" xfId="29965"/>
    <cellStyle name="Note 3 12 11" xfId="31906"/>
    <cellStyle name="Note 3 12 12" xfId="38647"/>
    <cellStyle name="Note 3 12 13" xfId="45652"/>
    <cellStyle name="Note 3 12 14" xfId="50331"/>
    <cellStyle name="Note 3 12 15" xfId="54534"/>
    <cellStyle name="Note 3 12 16" xfId="57149"/>
    <cellStyle name="Note 3 12 2" xfId="4566"/>
    <cellStyle name="Note 3 12 2 2" xfId="10805"/>
    <cellStyle name="Note 3 12 2 3" xfId="21596"/>
    <cellStyle name="Note 3 12 2 4" xfId="34095"/>
    <cellStyle name="Note 3 12 2 5" xfId="40836"/>
    <cellStyle name="Note 3 12 2 6" xfId="50332"/>
    <cellStyle name="Note 3 12 3" xfId="6695"/>
    <cellStyle name="Note 3 12 3 2" xfId="12922"/>
    <cellStyle name="Note 3 12 3 3" xfId="22202"/>
    <cellStyle name="Note 3 12 3 4" xfId="36217"/>
    <cellStyle name="Note 3 12 3 5" xfId="42953"/>
    <cellStyle name="Note 3 12 3 6" xfId="50333"/>
    <cellStyle name="Note 3 12 4" xfId="8616"/>
    <cellStyle name="Note 3 12 5" xfId="14728"/>
    <cellStyle name="Note 3 12 6" xfId="16880"/>
    <cellStyle name="Note 3 12 7" xfId="20918"/>
    <cellStyle name="Note 3 12 8" xfId="24634"/>
    <cellStyle name="Note 3 12 9" xfId="27092"/>
    <cellStyle name="Note 3 13" xfId="2650"/>
    <cellStyle name="Note 3 13 10" xfId="30258"/>
    <cellStyle name="Note 3 13 11" xfId="32199"/>
    <cellStyle name="Note 3 13 12" xfId="38940"/>
    <cellStyle name="Note 3 13 13" xfId="45945"/>
    <cellStyle name="Note 3 13 14" xfId="50334"/>
    <cellStyle name="Note 3 13 15" xfId="54827"/>
    <cellStyle name="Note 3 13 16" xfId="57442"/>
    <cellStyle name="Note 3 13 2" xfId="4842"/>
    <cellStyle name="Note 3 13 2 2" xfId="11081"/>
    <cellStyle name="Note 3 13 2 3" xfId="21706"/>
    <cellStyle name="Note 3 13 2 4" xfId="34371"/>
    <cellStyle name="Note 3 13 2 5" xfId="41112"/>
    <cellStyle name="Note 3 13 2 6" xfId="50335"/>
    <cellStyle name="Note 3 13 3" xfId="6988"/>
    <cellStyle name="Note 3 13 3 2" xfId="13215"/>
    <cellStyle name="Note 3 13 3 3" xfId="22317"/>
    <cellStyle name="Note 3 13 3 4" xfId="36510"/>
    <cellStyle name="Note 3 13 3 5" xfId="43246"/>
    <cellStyle name="Note 3 13 3 6" xfId="50336"/>
    <cellStyle name="Note 3 13 4" xfId="8909"/>
    <cellStyle name="Note 3 13 5" xfId="15021"/>
    <cellStyle name="Note 3 13 6" xfId="17173"/>
    <cellStyle name="Note 3 13 7" xfId="21033"/>
    <cellStyle name="Note 3 13 8" xfId="24927"/>
    <cellStyle name="Note 3 13 9" xfId="27385"/>
    <cellStyle name="Note 3 14" xfId="2474"/>
    <cellStyle name="Note 3 14 10" xfId="30082"/>
    <cellStyle name="Note 3 14 11" xfId="32023"/>
    <cellStyle name="Note 3 14 12" xfId="38764"/>
    <cellStyle name="Note 3 14 13" xfId="45769"/>
    <cellStyle name="Note 3 14 14" xfId="50337"/>
    <cellStyle name="Note 3 14 15" xfId="54651"/>
    <cellStyle name="Note 3 14 16" xfId="57266"/>
    <cellStyle name="Note 3 14 2" xfId="4683"/>
    <cellStyle name="Note 3 14 2 2" xfId="10922"/>
    <cellStyle name="Note 3 14 2 3" xfId="21664"/>
    <cellStyle name="Note 3 14 2 4" xfId="34212"/>
    <cellStyle name="Note 3 14 2 5" xfId="40953"/>
    <cellStyle name="Note 3 14 2 6" xfId="50338"/>
    <cellStyle name="Note 3 14 3" xfId="6812"/>
    <cellStyle name="Note 3 14 3 2" xfId="13039"/>
    <cellStyle name="Note 3 14 3 3" xfId="22270"/>
    <cellStyle name="Note 3 14 3 4" xfId="36334"/>
    <cellStyle name="Note 3 14 3 5" xfId="43070"/>
    <cellStyle name="Note 3 14 3 6" xfId="50339"/>
    <cellStyle name="Note 3 14 4" xfId="8733"/>
    <cellStyle name="Note 3 14 5" xfId="14845"/>
    <cellStyle name="Note 3 14 6" xfId="16997"/>
    <cellStyle name="Note 3 14 7" xfId="20986"/>
    <cellStyle name="Note 3 14 8" xfId="24751"/>
    <cellStyle name="Note 3 14 9" xfId="27209"/>
    <cellStyle name="Note 3 15" xfId="2640"/>
    <cellStyle name="Note 3 15 10" xfId="30248"/>
    <cellStyle name="Note 3 15 11" xfId="32189"/>
    <cellStyle name="Note 3 15 12" xfId="38930"/>
    <cellStyle name="Note 3 15 13" xfId="45935"/>
    <cellStyle name="Note 3 15 14" xfId="50340"/>
    <cellStyle name="Note 3 15 15" xfId="54817"/>
    <cellStyle name="Note 3 15 16" xfId="57432"/>
    <cellStyle name="Note 3 15 2" xfId="4832"/>
    <cellStyle name="Note 3 15 2 2" xfId="11071"/>
    <cellStyle name="Note 3 15 2 3" xfId="21704"/>
    <cellStyle name="Note 3 15 2 4" xfId="34361"/>
    <cellStyle name="Note 3 15 2 5" xfId="41102"/>
    <cellStyle name="Note 3 15 2 6" xfId="50341"/>
    <cellStyle name="Note 3 15 3" xfId="6978"/>
    <cellStyle name="Note 3 15 3 2" xfId="13205"/>
    <cellStyle name="Note 3 15 3 3" xfId="22315"/>
    <cellStyle name="Note 3 15 3 4" xfId="36500"/>
    <cellStyle name="Note 3 15 3 5" xfId="43236"/>
    <cellStyle name="Note 3 15 3 6" xfId="50342"/>
    <cellStyle name="Note 3 15 4" xfId="8899"/>
    <cellStyle name="Note 3 15 5" xfId="15011"/>
    <cellStyle name="Note 3 15 6" xfId="17163"/>
    <cellStyle name="Note 3 15 7" xfId="21031"/>
    <cellStyle name="Note 3 15 8" xfId="24917"/>
    <cellStyle name="Note 3 15 9" xfId="27375"/>
    <cellStyle name="Note 3 16" xfId="2686"/>
    <cellStyle name="Note 3 16 10" xfId="30292"/>
    <cellStyle name="Note 3 16 11" xfId="32233"/>
    <cellStyle name="Note 3 16 12" xfId="38974"/>
    <cellStyle name="Note 3 16 13" xfId="45979"/>
    <cellStyle name="Note 3 16 14" xfId="50343"/>
    <cellStyle name="Note 3 16 15" xfId="54861"/>
    <cellStyle name="Note 3 16 16" xfId="57476"/>
    <cellStyle name="Note 3 16 2" xfId="4876"/>
    <cellStyle name="Note 3 16 2 2" xfId="11115"/>
    <cellStyle name="Note 3 16 2 3" xfId="21712"/>
    <cellStyle name="Note 3 16 2 4" xfId="34405"/>
    <cellStyle name="Note 3 16 2 5" xfId="41146"/>
    <cellStyle name="Note 3 16 2 6" xfId="50344"/>
    <cellStyle name="Note 3 16 3" xfId="7022"/>
    <cellStyle name="Note 3 16 3 2" xfId="13249"/>
    <cellStyle name="Note 3 16 3 3" xfId="22323"/>
    <cellStyle name="Note 3 16 3 4" xfId="36544"/>
    <cellStyle name="Note 3 16 3 5" xfId="43280"/>
    <cellStyle name="Note 3 16 3 6" xfId="50345"/>
    <cellStyle name="Note 3 16 4" xfId="8943"/>
    <cellStyle name="Note 3 16 5" xfId="15055"/>
    <cellStyle name="Note 3 16 6" xfId="17207"/>
    <cellStyle name="Note 3 16 7" xfId="21039"/>
    <cellStyle name="Note 3 16 8" xfId="24961"/>
    <cellStyle name="Note 3 16 9" xfId="27419"/>
    <cellStyle name="Note 3 17" xfId="2635"/>
    <cellStyle name="Note 3 17 10" xfId="30243"/>
    <cellStyle name="Note 3 17 11" xfId="32184"/>
    <cellStyle name="Note 3 17 12" xfId="38925"/>
    <cellStyle name="Note 3 17 13" xfId="45930"/>
    <cellStyle name="Note 3 17 14" xfId="50346"/>
    <cellStyle name="Note 3 17 15" xfId="54812"/>
    <cellStyle name="Note 3 17 16" xfId="57427"/>
    <cellStyle name="Note 3 17 2" xfId="4827"/>
    <cellStyle name="Note 3 17 2 2" xfId="11066"/>
    <cellStyle name="Note 3 17 2 3" xfId="21702"/>
    <cellStyle name="Note 3 17 2 4" xfId="34356"/>
    <cellStyle name="Note 3 17 2 5" xfId="41097"/>
    <cellStyle name="Note 3 17 2 6" xfId="50347"/>
    <cellStyle name="Note 3 17 3" xfId="6973"/>
    <cellStyle name="Note 3 17 3 2" xfId="13200"/>
    <cellStyle name="Note 3 17 3 3" xfId="22313"/>
    <cellStyle name="Note 3 17 3 4" xfId="36495"/>
    <cellStyle name="Note 3 17 3 5" xfId="43231"/>
    <cellStyle name="Note 3 17 3 6" xfId="50348"/>
    <cellStyle name="Note 3 17 4" xfId="8894"/>
    <cellStyle name="Note 3 17 5" xfId="15006"/>
    <cellStyle name="Note 3 17 6" xfId="17158"/>
    <cellStyle name="Note 3 17 7" xfId="21029"/>
    <cellStyle name="Note 3 17 8" xfId="24912"/>
    <cellStyle name="Note 3 17 9" xfId="27370"/>
    <cellStyle name="Note 3 18" xfId="2698"/>
    <cellStyle name="Note 3 18 10" xfId="30304"/>
    <cellStyle name="Note 3 18 11" xfId="32245"/>
    <cellStyle name="Note 3 18 12" xfId="38986"/>
    <cellStyle name="Note 3 18 13" xfId="45991"/>
    <cellStyle name="Note 3 18 14" xfId="50349"/>
    <cellStyle name="Note 3 18 15" xfId="54873"/>
    <cellStyle name="Note 3 18 16" xfId="57488"/>
    <cellStyle name="Note 3 18 2" xfId="4888"/>
    <cellStyle name="Note 3 18 2 2" xfId="11127"/>
    <cellStyle name="Note 3 18 2 3" xfId="21715"/>
    <cellStyle name="Note 3 18 2 4" xfId="34417"/>
    <cellStyle name="Note 3 18 2 5" xfId="41158"/>
    <cellStyle name="Note 3 18 2 6" xfId="50350"/>
    <cellStyle name="Note 3 18 3" xfId="7034"/>
    <cellStyle name="Note 3 18 3 2" xfId="13261"/>
    <cellStyle name="Note 3 18 3 3" xfId="22326"/>
    <cellStyle name="Note 3 18 3 4" xfId="36556"/>
    <cellStyle name="Note 3 18 3 5" xfId="43292"/>
    <cellStyle name="Note 3 18 3 6" xfId="50351"/>
    <cellStyle name="Note 3 18 4" xfId="8955"/>
    <cellStyle name="Note 3 18 5" xfId="15067"/>
    <cellStyle name="Note 3 18 6" xfId="17219"/>
    <cellStyle name="Note 3 18 7" xfId="21042"/>
    <cellStyle name="Note 3 18 8" xfId="24973"/>
    <cellStyle name="Note 3 18 9" xfId="27431"/>
    <cellStyle name="Note 3 19" xfId="2662"/>
    <cellStyle name="Note 3 19 10" xfId="30270"/>
    <cellStyle name="Note 3 19 11" xfId="32211"/>
    <cellStyle name="Note 3 19 12" xfId="38952"/>
    <cellStyle name="Note 3 19 13" xfId="45957"/>
    <cellStyle name="Note 3 19 14" xfId="50352"/>
    <cellStyle name="Note 3 19 15" xfId="54839"/>
    <cellStyle name="Note 3 19 16" xfId="57454"/>
    <cellStyle name="Note 3 19 2" xfId="4854"/>
    <cellStyle name="Note 3 19 2 2" xfId="11093"/>
    <cellStyle name="Note 3 19 2 3" xfId="21708"/>
    <cellStyle name="Note 3 19 2 4" xfId="34383"/>
    <cellStyle name="Note 3 19 2 5" xfId="41124"/>
    <cellStyle name="Note 3 19 2 6" xfId="50353"/>
    <cellStyle name="Note 3 19 3" xfId="7000"/>
    <cellStyle name="Note 3 19 3 2" xfId="13227"/>
    <cellStyle name="Note 3 19 3 3" xfId="22319"/>
    <cellStyle name="Note 3 19 3 4" xfId="36522"/>
    <cellStyle name="Note 3 19 3 5" xfId="43258"/>
    <cellStyle name="Note 3 19 3 6" xfId="50354"/>
    <cellStyle name="Note 3 19 4" xfId="8921"/>
    <cellStyle name="Note 3 19 5" xfId="15033"/>
    <cellStyle name="Note 3 19 6" xfId="17185"/>
    <cellStyle name="Note 3 19 7" xfId="21035"/>
    <cellStyle name="Note 3 19 8" xfId="24939"/>
    <cellStyle name="Note 3 19 9" xfId="27397"/>
    <cellStyle name="Note 3 2" xfId="927"/>
    <cellStyle name="Note 3 2 10" xfId="15316"/>
    <cellStyle name="Note 3 2 11" xfId="23099"/>
    <cellStyle name="Note 3 2 12" xfId="25485"/>
    <cellStyle name="Note 3 2 13" xfId="28401"/>
    <cellStyle name="Note 3 2 14" xfId="30607"/>
    <cellStyle name="Note 3 2 15" xfId="37385"/>
    <cellStyle name="Note 3 2 16" xfId="44088"/>
    <cellStyle name="Note 3 2 17" xfId="50355"/>
    <cellStyle name="Note 3 2 18" xfId="52970"/>
    <cellStyle name="Note 3 2 19" xfId="55580"/>
    <cellStyle name="Note 3 2 2" xfId="1293"/>
    <cellStyle name="Note 3 2 2 10" xfId="30876"/>
    <cellStyle name="Note 3 2 2 11" xfId="37646"/>
    <cellStyle name="Note 3 2 2 12" xfId="44651"/>
    <cellStyle name="Note 3 2 2 13" xfId="50356"/>
    <cellStyle name="Note 3 2 2 14" xfId="53533"/>
    <cellStyle name="Note 3 2 2 15" xfId="56148"/>
    <cellStyle name="Note 3 2 2 2" xfId="3547"/>
    <cellStyle name="Note 3 2 2 2 2" xfId="9804"/>
    <cellStyle name="Note 3 2 2 2 3" xfId="21323"/>
    <cellStyle name="Note 3 2 2 2 4" xfId="33094"/>
    <cellStyle name="Note 3 2 2 2 5" xfId="39835"/>
    <cellStyle name="Note 3 2 2 2 6" xfId="50357"/>
    <cellStyle name="Note 3 2 2 3" xfId="5694"/>
    <cellStyle name="Note 3 2 2 3 2" xfId="11921"/>
    <cellStyle name="Note 3 2 2 3 3" xfId="21929"/>
    <cellStyle name="Note 3 2 2 3 4" xfId="35216"/>
    <cellStyle name="Note 3 2 2 3 5" xfId="41952"/>
    <cellStyle name="Note 3 2 2 3 6" xfId="50358"/>
    <cellStyle name="Note 3 2 2 4" xfId="7615"/>
    <cellStyle name="Note 3 2 2 5" xfId="14017"/>
    <cellStyle name="Note 3 2 2 6" xfId="15879"/>
    <cellStyle name="Note 3 2 2 7" xfId="23633"/>
    <cellStyle name="Note 3 2 2 8" xfId="26091"/>
    <cellStyle name="Note 3 2 2 9" xfId="28964"/>
    <cellStyle name="Note 3 2 3" xfId="1706"/>
    <cellStyle name="Note 3 2 3 10" xfId="29319"/>
    <cellStyle name="Note 3 2 3 11" xfId="31260"/>
    <cellStyle name="Note 3 2 3 12" xfId="38001"/>
    <cellStyle name="Note 3 2 3 13" xfId="45006"/>
    <cellStyle name="Note 3 2 3 14" xfId="50359"/>
    <cellStyle name="Note 3 2 3 15" xfId="53888"/>
    <cellStyle name="Note 3 2 3 16" xfId="56503"/>
    <cellStyle name="Note 3 2 3 2" xfId="3920"/>
    <cellStyle name="Note 3 2 3 2 2" xfId="10159"/>
    <cellStyle name="Note 3 2 3 2 3" xfId="21412"/>
    <cellStyle name="Note 3 2 3 2 4" xfId="33449"/>
    <cellStyle name="Note 3 2 3 2 5" xfId="40190"/>
    <cellStyle name="Note 3 2 3 2 6" xfId="50360"/>
    <cellStyle name="Note 3 2 3 3" xfId="6049"/>
    <cellStyle name="Note 3 2 3 3 2" xfId="12276"/>
    <cellStyle name="Note 3 2 3 3 3" xfId="22018"/>
    <cellStyle name="Note 3 2 3 3 4" xfId="35571"/>
    <cellStyle name="Note 3 2 3 3 5" xfId="42307"/>
    <cellStyle name="Note 3 2 3 3 6" xfId="50361"/>
    <cellStyle name="Note 3 2 3 4" xfId="7970"/>
    <cellStyle name="Note 3 2 3 5" xfId="14372"/>
    <cellStyle name="Note 3 2 3 6" xfId="16234"/>
    <cellStyle name="Note 3 2 3 7" xfId="20734"/>
    <cellStyle name="Note 3 2 3 8" xfId="23988"/>
    <cellStyle name="Note 3 2 3 9" xfId="26446"/>
    <cellStyle name="Note 3 2 4" xfId="2005"/>
    <cellStyle name="Note 3 2 4 10" xfId="31557"/>
    <cellStyle name="Note 3 2 4 11" xfId="38298"/>
    <cellStyle name="Note 3 2 4 12" xfId="45303"/>
    <cellStyle name="Note 3 2 4 13" xfId="50362"/>
    <cellStyle name="Note 3 2 4 14" xfId="54185"/>
    <cellStyle name="Note 3 2 4 15" xfId="56800"/>
    <cellStyle name="Note 3 2 4 2" xfId="4217"/>
    <cellStyle name="Note 3 2 4 2 2" xfId="10456"/>
    <cellStyle name="Note 3 2 4 2 3" xfId="21527"/>
    <cellStyle name="Note 3 2 4 2 4" xfId="33746"/>
    <cellStyle name="Note 3 2 4 2 5" xfId="40487"/>
    <cellStyle name="Note 3 2 4 2 6" xfId="50363"/>
    <cellStyle name="Note 3 2 4 3" xfId="6346"/>
    <cellStyle name="Note 3 2 4 3 2" xfId="12573"/>
    <cellStyle name="Note 3 2 4 3 3" xfId="22133"/>
    <cellStyle name="Note 3 2 4 3 4" xfId="35868"/>
    <cellStyle name="Note 3 2 4 3 5" xfId="42604"/>
    <cellStyle name="Note 3 2 4 3 6" xfId="50364"/>
    <cellStyle name="Note 3 2 4 4" xfId="8267"/>
    <cellStyle name="Note 3 2 4 5" xfId="16531"/>
    <cellStyle name="Note 3 2 4 6" xfId="20849"/>
    <cellStyle name="Note 3 2 4 7" xfId="24285"/>
    <cellStyle name="Note 3 2 4 8" xfId="26743"/>
    <cellStyle name="Note 3 2 4 9" xfId="29616"/>
    <cellStyle name="Note 3 2 5" xfId="2410"/>
    <cellStyle name="Note 3 2 5 10" xfId="30019"/>
    <cellStyle name="Note 3 2 5 11" xfId="31960"/>
    <cellStyle name="Note 3 2 5 12" xfId="38701"/>
    <cellStyle name="Note 3 2 5 13" xfId="45706"/>
    <cellStyle name="Note 3 2 5 14" xfId="50365"/>
    <cellStyle name="Note 3 2 5 15" xfId="54588"/>
    <cellStyle name="Note 3 2 5 16" xfId="57203"/>
    <cellStyle name="Note 3 2 5 2" xfId="4620"/>
    <cellStyle name="Note 3 2 5 2 2" xfId="10859"/>
    <cellStyle name="Note 3 2 5 2 3" xfId="21607"/>
    <cellStyle name="Note 3 2 5 2 4" xfId="34149"/>
    <cellStyle name="Note 3 2 5 2 5" xfId="40890"/>
    <cellStyle name="Note 3 2 5 2 6" xfId="50366"/>
    <cellStyle name="Note 3 2 5 3" xfId="6749"/>
    <cellStyle name="Note 3 2 5 3 2" xfId="12976"/>
    <cellStyle name="Note 3 2 5 3 3" xfId="22213"/>
    <cellStyle name="Note 3 2 5 3 4" xfId="36271"/>
    <cellStyle name="Note 3 2 5 3 5" xfId="43007"/>
    <cellStyle name="Note 3 2 5 3 6" xfId="50367"/>
    <cellStyle name="Note 3 2 5 4" xfId="8670"/>
    <cellStyle name="Note 3 2 5 5" xfId="14782"/>
    <cellStyle name="Note 3 2 5 6" xfId="16934"/>
    <cellStyle name="Note 3 2 5 7" xfId="20929"/>
    <cellStyle name="Note 3 2 5 8" xfId="24688"/>
    <cellStyle name="Note 3 2 5 9" xfId="27146"/>
    <cellStyle name="Note 3 2 6" xfId="3286"/>
    <cellStyle name="Note 3 2 6 10" xfId="32833"/>
    <cellStyle name="Note 3 2 6 11" xfId="39574"/>
    <cellStyle name="Note 3 2 6 12" xfId="44390"/>
    <cellStyle name="Note 3 2 6 13" xfId="50368"/>
    <cellStyle name="Note 3 2 6 14" xfId="53272"/>
    <cellStyle name="Note 3 2 6 15" xfId="55884"/>
    <cellStyle name="Note 3 2 6 2" xfId="5430"/>
    <cellStyle name="Note 3 2 6 2 2" xfId="11660"/>
    <cellStyle name="Note 3 2 6 2 3" xfId="21850"/>
    <cellStyle name="Note 3 2 6 2 4" xfId="34952"/>
    <cellStyle name="Note 3 2 6 2 5" xfId="41691"/>
    <cellStyle name="Note 3 2 6 2 6" xfId="50369"/>
    <cellStyle name="Note 3 2 6 3" xfId="9543"/>
    <cellStyle name="Note 3 2 6 4" xfId="13756"/>
    <cellStyle name="Note 3 2 6 5" xfId="15618"/>
    <cellStyle name="Note 3 2 6 6" xfId="21244"/>
    <cellStyle name="Note 3 2 6 7" xfId="23372"/>
    <cellStyle name="Note 3 2 6 8" xfId="25830"/>
    <cellStyle name="Note 3 2 6 9" xfId="28703"/>
    <cellStyle name="Note 3 2 7" xfId="2941"/>
    <cellStyle name="Note 3 2 7 2" xfId="9198"/>
    <cellStyle name="Note 3 2 7 3" xfId="21096"/>
    <cellStyle name="Note 3 2 7 4" xfId="32488"/>
    <cellStyle name="Note 3 2 7 5" xfId="39229"/>
    <cellStyle name="Note 3 2 7 6" xfId="50370"/>
    <cellStyle name="Note 3 2 8" xfId="5119"/>
    <cellStyle name="Note 3 2 8 2" xfId="11358"/>
    <cellStyle name="Note 3 2 8 3" xfId="21787"/>
    <cellStyle name="Note 3 2 8 4" xfId="34648"/>
    <cellStyle name="Note 3 2 8 5" xfId="41389"/>
    <cellStyle name="Note 3 2 8 6" xfId="50371"/>
    <cellStyle name="Note 3 2 9" xfId="7354"/>
    <cellStyle name="Note 3 20" xfId="2714"/>
    <cellStyle name="Note 3 20 10" xfId="32261"/>
    <cellStyle name="Note 3 20 11" xfId="39002"/>
    <cellStyle name="Note 3 20 12" xfId="46007"/>
    <cellStyle name="Note 3 20 13" xfId="50372"/>
    <cellStyle name="Note 3 20 14" xfId="54889"/>
    <cellStyle name="Note 3 20 15" xfId="57504"/>
    <cellStyle name="Note 3 20 2" xfId="7050"/>
    <cellStyle name="Note 3 20 2 2" xfId="13277"/>
    <cellStyle name="Note 3 20 2 3" xfId="22328"/>
    <cellStyle name="Note 3 20 2 4" xfId="36572"/>
    <cellStyle name="Note 3 20 2 5" xfId="43308"/>
    <cellStyle name="Note 3 20 2 6" xfId="50373"/>
    <cellStyle name="Note 3 20 3" xfId="8971"/>
    <cellStyle name="Note 3 20 4" xfId="15083"/>
    <cellStyle name="Note 3 20 5" xfId="17235"/>
    <cellStyle name="Note 3 20 6" xfId="21044"/>
    <cellStyle name="Note 3 20 7" xfId="24989"/>
    <cellStyle name="Note 3 20 8" xfId="27447"/>
    <cellStyle name="Note 3 20 9" xfId="30320"/>
    <cellStyle name="Note 3 21" xfId="4967"/>
    <cellStyle name="Note 3 21 2" xfId="11206"/>
    <cellStyle name="Note 3 21 3" xfId="21744"/>
    <cellStyle name="Note 3 21 4" xfId="34496"/>
    <cellStyle name="Note 3 21 5" xfId="41237"/>
    <cellStyle name="Note 3 21 6" xfId="50374"/>
    <cellStyle name="Note 3 22" xfId="7159"/>
    <cellStyle name="Note 3 23" xfId="15164"/>
    <cellStyle name="Note 3 24" xfId="22905"/>
    <cellStyle name="Note 3 25" xfId="25291"/>
    <cellStyle name="Note 3 26" xfId="28249"/>
    <cellStyle name="Note 3 27" xfId="30411"/>
    <cellStyle name="Note 3 28" xfId="37191"/>
    <cellStyle name="Note 3 29" xfId="43936"/>
    <cellStyle name="Note 3 3" xfId="751"/>
    <cellStyle name="Note 3 3 10" xfId="15317"/>
    <cellStyle name="Note 3 3 11" xfId="22925"/>
    <cellStyle name="Note 3 3 12" xfId="25311"/>
    <cellStyle name="Note 3 3 13" xfId="28402"/>
    <cellStyle name="Note 3 3 14" xfId="30432"/>
    <cellStyle name="Note 3 3 15" xfId="37211"/>
    <cellStyle name="Note 3 3 16" xfId="44089"/>
    <cellStyle name="Note 3 3 17" xfId="50375"/>
    <cellStyle name="Note 3 3 18" xfId="52971"/>
    <cellStyle name="Note 3 3 19" xfId="55581"/>
    <cellStyle name="Note 3 3 2" xfId="1294"/>
    <cellStyle name="Note 3 3 2 10" xfId="30877"/>
    <cellStyle name="Note 3 3 2 11" xfId="37647"/>
    <cellStyle name="Note 3 3 2 12" xfId="44652"/>
    <cellStyle name="Note 3 3 2 13" xfId="50376"/>
    <cellStyle name="Note 3 3 2 14" xfId="53534"/>
    <cellStyle name="Note 3 3 2 15" xfId="56149"/>
    <cellStyle name="Note 3 3 2 2" xfId="3548"/>
    <cellStyle name="Note 3 3 2 2 2" xfId="9805"/>
    <cellStyle name="Note 3 3 2 2 3" xfId="21324"/>
    <cellStyle name="Note 3 3 2 2 4" xfId="33095"/>
    <cellStyle name="Note 3 3 2 2 5" xfId="39836"/>
    <cellStyle name="Note 3 3 2 2 6" xfId="50377"/>
    <cellStyle name="Note 3 3 2 3" xfId="5695"/>
    <cellStyle name="Note 3 3 2 3 2" xfId="11922"/>
    <cellStyle name="Note 3 3 2 3 3" xfId="21930"/>
    <cellStyle name="Note 3 3 2 3 4" xfId="35217"/>
    <cellStyle name="Note 3 3 2 3 5" xfId="41953"/>
    <cellStyle name="Note 3 3 2 3 6" xfId="50378"/>
    <cellStyle name="Note 3 3 2 4" xfId="7616"/>
    <cellStyle name="Note 3 3 2 5" xfId="14018"/>
    <cellStyle name="Note 3 3 2 6" xfId="15880"/>
    <cellStyle name="Note 3 3 2 7" xfId="23634"/>
    <cellStyle name="Note 3 3 2 8" xfId="26092"/>
    <cellStyle name="Note 3 3 2 9" xfId="28965"/>
    <cellStyle name="Note 3 3 3" xfId="1532"/>
    <cellStyle name="Note 3 3 3 10" xfId="29145"/>
    <cellStyle name="Note 3 3 3 11" xfId="31086"/>
    <cellStyle name="Note 3 3 3 12" xfId="37827"/>
    <cellStyle name="Note 3 3 3 13" xfId="44832"/>
    <cellStyle name="Note 3 3 3 14" xfId="50379"/>
    <cellStyle name="Note 3 3 3 15" xfId="53714"/>
    <cellStyle name="Note 3 3 3 16" xfId="56329"/>
    <cellStyle name="Note 3 3 3 2" xfId="3746"/>
    <cellStyle name="Note 3 3 3 2 2" xfId="9985"/>
    <cellStyle name="Note 3 3 3 2 3" xfId="21367"/>
    <cellStyle name="Note 3 3 3 2 4" xfId="33275"/>
    <cellStyle name="Note 3 3 3 2 5" xfId="40016"/>
    <cellStyle name="Note 3 3 3 2 6" xfId="50380"/>
    <cellStyle name="Note 3 3 3 3" xfId="5875"/>
    <cellStyle name="Note 3 3 3 3 2" xfId="12102"/>
    <cellStyle name="Note 3 3 3 3 3" xfId="21973"/>
    <cellStyle name="Note 3 3 3 3 4" xfId="35397"/>
    <cellStyle name="Note 3 3 3 3 5" xfId="42133"/>
    <cellStyle name="Note 3 3 3 3 6" xfId="50381"/>
    <cellStyle name="Note 3 3 3 4" xfId="7796"/>
    <cellStyle name="Note 3 3 3 5" xfId="14198"/>
    <cellStyle name="Note 3 3 3 6" xfId="16060"/>
    <cellStyle name="Note 3 3 3 7" xfId="20689"/>
    <cellStyle name="Note 3 3 3 8" xfId="23814"/>
    <cellStyle name="Note 3 3 3 9" xfId="26272"/>
    <cellStyle name="Note 3 3 4" xfId="2006"/>
    <cellStyle name="Note 3 3 4 10" xfId="31558"/>
    <cellStyle name="Note 3 3 4 11" xfId="38299"/>
    <cellStyle name="Note 3 3 4 12" xfId="45304"/>
    <cellStyle name="Note 3 3 4 13" xfId="50382"/>
    <cellStyle name="Note 3 3 4 14" xfId="54186"/>
    <cellStyle name="Note 3 3 4 15" xfId="56801"/>
    <cellStyle name="Note 3 3 4 2" xfId="4218"/>
    <cellStyle name="Note 3 3 4 2 2" xfId="10457"/>
    <cellStyle name="Note 3 3 4 2 3" xfId="21528"/>
    <cellStyle name="Note 3 3 4 2 4" xfId="33747"/>
    <cellStyle name="Note 3 3 4 2 5" xfId="40488"/>
    <cellStyle name="Note 3 3 4 2 6" xfId="50383"/>
    <cellStyle name="Note 3 3 4 3" xfId="6347"/>
    <cellStyle name="Note 3 3 4 3 2" xfId="12574"/>
    <cellStyle name="Note 3 3 4 3 3" xfId="22134"/>
    <cellStyle name="Note 3 3 4 3 4" xfId="35869"/>
    <cellStyle name="Note 3 3 4 3 5" xfId="42605"/>
    <cellStyle name="Note 3 3 4 3 6" xfId="50384"/>
    <cellStyle name="Note 3 3 4 4" xfId="8268"/>
    <cellStyle name="Note 3 3 4 5" xfId="16532"/>
    <cellStyle name="Note 3 3 4 6" xfId="20850"/>
    <cellStyle name="Note 3 3 4 7" xfId="24286"/>
    <cellStyle name="Note 3 3 4 8" xfId="26744"/>
    <cellStyle name="Note 3 3 4 9" xfId="29617"/>
    <cellStyle name="Note 3 3 5" xfId="2343"/>
    <cellStyle name="Note 3 3 5 10" xfId="29952"/>
    <cellStyle name="Note 3 3 5 11" xfId="31893"/>
    <cellStyle name="Note 3 3 5 12" xfId="38634"/>
    <cellStyle name="Note 3 3 5 13" xfId="45639"/>
    <cellStyle name="Note 3 3 5 14" xfId="50385"/>
    <cellStyle name="Note 3 3 5 15" xfId="54521"/>
    <cellStyle name="Note 3 3 5 16" xfId="57136"/>
    <cellStyle name="Note 3 3 5 2" xfId="4553"/>
    <cellStyle name="Note 3 3 5 2 2" xfId="10792"/>
    <cellStyle name="Note 3 3 5 2 3" xfId="21594"/>
    <cellStyle name="Note 3 3 5 2 4" xfId="34082"/>
    <cellStyle name="Note 3 3 5 2 5" xfId="40823"/>
    <cellStyle name="Note 3 3 5 2 6" xfId="50386"/>
    <cellStyle name="Note 3 3 5 3" xfId="6682"/>
    <cellStyle name="Note 3 3 5 3 2" xfId="12909"/>
    <cellStyle name="Note 3 3 5 3 3" xfId="22200"/>
    <cellStyle name="Note 3 3 5 3 4" xfId="36204"/>
    <cellStyle name="Note 3 3 5 3 5" xfId="42940"/>
    <cellStyle name="Note 3 3 5 3 6" xfId="50387"/>
    <cellStyle name="Note 3 3 5 4" xfId="8603"/>
    <cellStyle name="Note 3 3 5 5" xfId="14715"/>
    <cellStyle name="Note 3 3 5 6" xfId="16867"/>
    <cellStyle name="Note 3 3 5 7" xfId="20916"/>
    <cellStyle name="Note 3 3 5 8" xfId="24621"/>
    <cellStyle name="Note 3 3 5 9" xfId="27079"/>
    <cellStyle name="Note 3 3 6" xfId="3112"/>
    <cellStyle name="Note 3 3 6 10" xfId="32659"/>
    <cellStyle name="Note 3 3 6 11" xfId="39400"/>
    <cellStyle name="Note 3 3 6 12" xfId="44216"/>
    <cellStyle name="Note 3 3 6 13" xfId="50388"/>
    <cellStyle name="Note 3 3 6 14" xfId="53098"/>
    <cellStyle name="Note 3 3 6 15" xfId="55710"/>
    <cellStyle name="Note 3 3 6 2" xfId="5256"/>
    <cellStyle name="Note 3 3 6 2 2" xfId="11486"/>
    <cellStyle name="Note 3 3 6 2 3" xfId="21805"/>
    <cellStyle name="Note 3 3 6 2 4" xfId="34778"/>
    <cellStyle name="Note 3 3 6 2 5" xfId="41517"/>
    <cellStyle name="Note 3 3 6 2 6" xfId="50389"/>
    <cellStyle name="Note 3 3 6 3" xfId="9369"/>
    <cellStyle name="Note 3 3 6 4" xfId="13582"/>
    <cellStyle name="Note 3 3 6 5" xfId="15444"/>
    <cellStyle name="Note 3 3 6 6" xfId="21199"/>
    <cellStyle name="Note 3 3 6 7" xfId="23198"/>
    <cellStyle name="Note 3 3 6 8" xfId="25656"/>
    <cellStyle name="Note 3 3 6 9" xfId="28529"/>
    <cellStyle name="Note 3 3 7" xfId="2767"/>
    <cellStyle name="Note 3 3 7 2" xfId="9024"/>
    <cellStyle name="Note 3 3 7 3" xfId="21051"/>
    <cellStyle name="Note 3 3 7 4" xfId="32314"/>
    <cellStyle name="Note 3 3 7 5" xfId="39055"/>
    <cellStyle name="Note 3 3 7 6" xfId="50390"/>
    <cellStyle name="Note 3 3 8" xfId="5120"/>
    <cellStyle name="Note 3 3 8 2" xfId="11359"/>
    <cellStyle name="Note 3 3 8 3" xfId="21788"/>
    <cellStyle name="Note 3 3 8 4" xfId="34649"/>
    <cellStyle name="Note 3 3 8 5" xfId="41390"/>
    <cellStyle name="Note 3 3 8 6" xfId="50391"/>
    <cellStyle name="Note 3 3 9" xfId="7180"/>
    <cellStyle name="Note 3 30" xfId="50324"/>
    <cellStyle name="Note 3 31" xfId="52818"/>
    <cellStyle name="Note 3 32" xfId="55428"/>
    <cellStyle name="Note 3 4" xfId="792"/>
    <cellStyle name="Note 3 4 10" xfId="15318"/>
    <cellStyle name="Note 3 4 11" xfId="22964"/>
    <cellStyle name="Note 3 4 12" xfId="25350"/>
    <cellStyle name="Note 3 4 13" xfId="28403"/>
    <cellStyle name="Note 3 4 14" xfId="30472"/>
    <cellStyle name="Note 3 4 15" xfId="37250"/>
    <cellStyle name="Note 3 4 16" xfId="44090"/>
    <cellStyle name="Note 3 4 17" xfId="50392"/>
    <cellStyle name="Note 3 4 18" xfId="52972"/>
    <cellStyle name="Note 3 4 19" xfId="55582"/>
    <cellStyle name="Note 3 4 2" xfId="1295"/>
    <cellStyle name="Note 3 4 2 10" xfId="30878"/>
    <cellStyle name="Note 3 4 2 11" xfId="37648"/>
    <cellStyle name="Note 3 4 2 12" xfId="44653"/>
    <cellStyle name="Note 3 4 2 13" xfId="50393"/>
    <cellStyle name="Note 3 4 2 14" xfId="53535"/>
    <cellStyle name="Note 3 4 2 15" xfId="56150"/>
    <cellStyle name="Note 3 4 2 2" xfId="3549"/>
    <cellStyle name="Note 3 4 2 2 2" xfId="9806"/>
    <cellStyle name="Note 3 4 2 2 3" xfId="21325"/>
    <cellStyle name="Note 3 4 2 2 4" xfId="33096"/>
    <cellStyle name="Note 3 4 2 2 5" xfId="39837"/>
    <cellStyle name="Note 3 4 2 2 6" xfId="50394"/>
    <cellStyle name="Note 3 4 2 3" xfId="5696"/>
    <cellStyle name="Note 3 4 2 3 2" xfId="11923"/>
    <cellStyle name="Note 3 4 2 3 3" xfId="21931"/>
    <cellStyle name="Note 3 4 2 3 4" xfId="35218"/>
    <cellStyle name="Note 3 4 2 3 5" xfId="41954"/>
    <cellStyle name="Note 3 4 2 3 6" xfId="50395"/>
    <cellStyle name="Note 3 4 2 4" xfId="7617"/>
    <cellStyle name="Note 3 4 2 5" xfId="14019"/>
    <cellStyle name="Note 3 4 2 6" xfId="15881"/>
    <cellStyle name="Note 3 4 2 7" xfId="23635"/>
    <cellStyle name="Note 3 4 2 8" xfId="26093"/>
    <cellStyle name="Note 3 4 2 9" xfId="28966"/>
    <cellStyle name="Note 3 4 3" xfId="1571"/>
    <cellStyle name="Note 3 4 3 10" xfId="29184"/>
    <cellStyle name="Note 3 4 3 11" xfId="31125"/>
    <cellStyle name="Note 3 4 3 12" xfId="37866"/>
    <cellStyle name="Note 3 4 3 13" xfId="44871"/>
    <cellStyle name="Note 3 4 3 14" xfId="50396"/>
    <cellStyle name="Note 3 4 3 15" xfId="53753"/>
    <cellStyle name="Note 3 4 3 16" xfId="56368"/>
    <cellStyle name="Note 3 4 3 2" xfId="3785"/>
    <cellStyle name="Note 3 4 3 2 2" xfId="10024"/>
    <cellStyle name="Note 3 4 3 2 3" xfId="21371"/>
    <cellStyle name="Note 3 4 3 2 4" xfId="33314"/>
    <cellStyle name="Note 3 4 3 2 5" xfId="40055"/>
    <cellStyle name="Note 3 4 3 2 6" xfId="50397"/>
    <cellStyle name="Note 3 4 3 3" xfId="5914"/>
    <cellStyle name="Note 3 4 3 3 2" xfId="12141"/>
    <cellStyle name="Note 3 4 3 3 3" xfId="21977"/>
    <cellStyle name="Note 3 4 3 3 4" xfId="35436"/>
    <cellStyle name="Note 3 4 3 3 5" xfId="42172"/>
    <cellStyle name="Note 3 4 3 3 6" xfId="50398"/>
    <cellStyle name="Note 3 4 3 4" xfId="7835"/>
    <cellStyle name="Note 3 4 3 5" xfId="14237"/>
    <cellStyle name="Note 3 4 3 6" xfId="16099"/>
    <cellStyle name="Note 3 4 3 7" xfId="20693"/>
    <cellStyle name="Note 3 4 3 8" xfId="23853"/>
    <cellStyle name="Note 3 4 3 9" xfId="26311"/>
    <cellStyle name="Note 3 4 4" xfId="2007"/>
    <cellStyle name="Note 3 4 4 10" xfId="31559"/>
    <cellStyle name="Note 3 4 4 11" xfId="38300"/>
    <cellStyle name="Note 3 4 4 12" xfId="45305"/>
    <cellStyle name="Note 3 4 4 13" xfId="50399"/>
    <cellStyle name="Note 3 4 4 14" xfId="54187"/>
    <cellStyle name="Note 3 4 4 15" xfId="56802"/>
    <cellStyle name="Note 3 4 4 2" xfId="4219"/>
    <cellStyle name="Note 3 4 4 2 2" xfId="10458"/>
    <cellStyle name="Note 3 4 4 2 3" xfId="21529"/>
    <cellStyle name="Note 3 4 4 2 4" xfId="33748"/>
    <cellStyle name="Note 3 4 4 2 5" xfId="40489"/>
    <cellStyle name="Note 3 4 4 2 6" xfId="50400"/>
    <cellStyle name="Note 3 4 4 3" xfId="6348"/>
    <cellStyle name="Note 3 4 4 3 2" xfId="12575"/>
    <cellStyle name="Note 3 4 4 3 3" xfId="22135"/>
    <cellStyle name="Note 3 4 4 3 4" xfId="35870"/>
    <cellStyle name="Note 3 4 4 3 5" xfId="42606"/>
    <cellStyle name="Note 3 4 4 3 6" xfId="50401"/>
    <cellStyle name="Note 3 4 4 4" xfId="8269"/>
    <cellStyle name="Note 3 4 4 5" xfId="16533"/>
    <cellStyle name="Note 3 4 4 6" xfId="20851"/>
    <cellStyle name="Note 3 4 4 7" xfId="24287"/>
    <cellStyle name="Note 3 4 4 8" xfId="26745"/>
    <cellStyle name="Note 3 4 4 9" xfId="29618"/>
    <cellStyle name="Note 3 4 5" xfId="2306"/>
    <cellStyle name="Note 3 4 5 10" xfId="29915"/>
    <cellStyle name="Note 3 4 5 11" xfId="31856"/>
    <cellStyle name="Note 3 4 5 12" xfId="38597"/>
    <cellStyle name="Note 3 4 5 13" xfId="45602"/>
    <cellStyle name="Note 3 4 5 14" xfId="50402"/>
    <cellStyle name="Note 3 4 5 15" xfId="54484"/>
    <cellStyle name="Note 3 4 5 16" xfId="57099"/>
    <cellStyle name="Note 3 4 5 2" xfId="4516"/>
    <cellStyle name="Note 3 4 5 2 2" xfId="10755"/>
    <cellStyle name="Note 3 4 5 2 3" xfId="21591"/>
    <cellStyle name="Note 3 4 5 2 4" xfId="34045"/>
    <cellStyle name="Note 3 4 5 2 5" xfId="40786"/>
    <cellStyle name="Note 3 4 5 2 6" xfId="50403"/>
    <cellStyle name="Note 3 4 5 3" xfId="6645"/>
    <cellStyle name="Note 3 4 5 3 2" xfId="12872"/>
    <cellStyle name="Note 3 4 5 3 3" xfId="22197"/>
    <cellStyle name="Note 3 4 5 3 4" xfId="36167"/>
    <cellStyle name="Note 3 4 5 3 5" xfId="42903"/>
    <cellStyle name="Note 3 4 5 3 6" xfId="50404"/>
    <cellStyle name="Note 3 4 5 4" xfId="8566"/>
    <cellStyle name="Note 3 4 5 5" xfId="14678"/>
    <cellStyle name="Note 3 4 5 6" xfId="16830"/>
    <cellStyle name="Note 3 4 5 7" xfId="20913"/>
    <cellStyle name="Note 3 4 5 8" xfId="24584"/>
    <cellStyle name="Note 3 4 5 9" xfId="27042"/>
    <cellStyle name="Note 3 4 6" xfId="3151"/>
    <cellStyle name="Note 3 4 6 10" xfId="32698"/>
    <cellStyle name="Note 3 4 6 11" xfId="39439"/>
    <cellStyle name="Note 3 4 6 12" xfId="44255"/>
    <cellStyle name="Note 3 4 6 13" xfId="50405"/>
    <cellStyle name="Note 3 4 6 14" xfId="53137"/>
    <cellStyle name="Note 3 4 6 15" xfId="55749"/>
    <cellStyle name="Note 3 4 6 2" xfId="5295"/>
    <cellStyle name="Note 3 4 6 2 2" xfId="11525"/>
    <cellStyle name="Note 3 4 6 2 3" xfId="21809"/>
    <cellStyle name="Note 3 4 6 2 4" xfId="34817"/>
    <cellStyle name="Note 3 4 6 2 5" xfId="41556"/>
    <cellStyle name="Note 3 4 6 2 6" xfId="50406"/>
    <cellStyle name="Note 3 4 6 3" xfId="9408"/>
    <cellStyle name="Note 3 4 6 4" xfId="13621"/>
    <cellStyle name="Note 3 4 6 5" xfId="15483"/>
    <cellStyle name="Note 3 4 6 6" xfId="21203"/>
    <cellStyle name="Note 3 4 6 7" xfId="23237"/>
    <cellStyle name="Note 3 4 6 8" xfId="25695"/>
    <cellStyle name="Note 3 4 6 9" xfId="28568"/>
    <cellStyle name="Note 3 4 7" xfId="2806"/>
    <cellStyle name="Note 3 4 7 2" xfId="9063"/>
    <cellStyle name="Note 3 4 7 3" xfId="21055"/>
    <cellStyle name="Note 3 4 7 4" xfId="32353"/>
    <cellStyle name="Note 3 4 7 5" xfId="39094"/>
    <cellStyle name="Note 3 4 7 6" xfId="50407"/>
    <cellStyle name="Note 3 4 8" xfId="5121"/>
    <cellStyle name="Note 3 4 8 2" xfId="11360"/>
    <cellStyle name="Note 3 4 8 3" xfId="21789"/>
    <cellStyle name="Note 3 4 8 4" xfId="34650"/>
    <cellStyle name="Note 3 4 8 5" xfId="41391"/>
    <cellStyle name="Note 3 4 8 6" xfId="50408"/>
    <cellStyle name="Note 3 4 9" xfId="7219"/>
    <cellStyle name="Note 3 5" xfId="915"/>
    <cellStyle name="Note 3 5 10" xfId="15319"/>
    <cellStyle name="Note 3 5 11" xfId="23087"/>
    <cellStyle name="Note 3 5 12" xfId="25473"/>
    <cellStyle name="Note 3 5 13" xfId="28404"/>
    <cellStyle name="Note 3 5 14" xfId="30595"/>
    <cellStyle name="Note 3 5 15" xfId="37373"/>
    <cellStyle name="Note 3 5 16" xfId="44091"/>
    <cellStyle name="Note 3 5 17" xfId="50409"/>
    <cellStyle name="Note 3 5 18" xfId="52973"/>
    <cellStyle name="Note 3 5 19" xfId="55583"/>
    <cellStyle name="Note 3 5 2" xfId="1296"/>
    <cellStyle name="Note 3 5 2 10" xfId="30879"/>
    <cellStyle name="Note 3 5 2 11" xfId="37649"/>
    <cellStyle name="Note 3 5 2 12" xfId="44654"/>
    <cellStyle name="Note 3 5 2 13" xfId="50410"/>
    <cellStyle name="Note 3 5 2 14" xfId="53536"/>
    <cellStyle name="Note 3 5 2 15" xfId="56151"/>
    <cellStyle name="Note 3 5 2 2" xfId="3550"/>
    <cellStyle name="Note 3 5 2 2 2" xfId="9807"/>
    <cellStyle name="Note 3 5 2 2 3" xfId="21326"/>
    <cellStyle name="Note 3 5 2 2 4" xfId="33097"/>
    <cellStyle name="Note 3 5 2 2 5" xfId="39838"/>
    <cellStyle name="Note 3 5 2 2 6" xfId="50411"/>
    <cellStyle name="Note 3 5 2 3" xfId="5697"/>
    <cellStyle name="Note 3 5 2 3 2" xfId="11924"/>
    <cellStyle name="Note 3 5 2 3 3" xfId="21932"/>
    <cellStyle name="Note 3 5 2 3 4" xfId="35219"/>
    <cellStyle name="Note 3 5 2 3 5" xfId="41955"/>
    <cellStyle name="Note 3 5 2 3 6" xfId="50412"/>
    <cellStyle name="Note 3 5 2 4" xfId="7618"/>
    <cellStyle name="Note 3 5 2 5" xfId="14020"/>
    <cellStyle name="Note 3 5 2 6" xfId="15882"/>
    <cellStyle name="Note 3 5 2 7" xfId="23636"/>
    <cellStyle name="Note 3 5 2 8" xfId="26094"/>
    <cellStyle name="Note 3 5 2 9" xfId="28967"/>
    <cellStyle name="Note 3 5 3" xfId="1694"/>
    <cellStyle name="Note 3 5 3 10" xfId="29307"/>
    <cellStyle name="Note 3 5 3 11" xfId="31248"/>
    <cellStyle name="Note 3 5 3 12" xfId="37989"/>
    <cellStyle name="Note 3 5 3 13" xfId="44994"/>
    <cellStyle name="Note 3 5 3 14" xfId="50413"/>
    <cellStyle name="Note 3 5 3 15" xfId="53876"/>
    <cellStyle name="Note 3 5 3 16" xfId="56491"/>
    <cellStyle name="Note 3 5 3 2" xfId="3908"/>
    <cellStyle name="Note 3 5 3 2 2" xfId="10147"/>
    <cellStyle name="Note 3 5 3 2 3" xfId="21410"/>
    <cellStyle name="Note 3 5 3 2 4" xfId="33437"/>
    <cellStyle name="Note 3 5 3 2 5" xfId="40178"/>
    <cellStyle name="Note 3 5 3 2 6" xfId="50414"/>
    <cellStyle name="Note 3 5 3 3" xfId="6037"/>
    <cellStyle name="Note 3 5 3 3 2" xfId="12264"/>
    <cellStyle name="Note 3 5 3 3 3" xfId="22016"/>
    <cellStyle name="Note 3 5 3 3 4" xfId="35559"/>
    <cellStyle name="Note 3 5 3 3 5" xfId="42295"/>
    <cellStyle name="Note 3 5 3 3 6" xfId="50415"/>
    <cellStyle name="Note 3 5 3 4" xfId="7958"/>
    <cellStyle name="Note 3 5 3 5" xfId="14360"/>
    <cellStyle name="Note 3 5 3 6" xfId="16222"/>
    <cellStyle name="Note 3 5 3 7" xfId="20732"/>
    <cellStyle name="Note 3 5 3 8" xfId="23976"/>
    <cellStyle name="Note 3 5 3 9" xfId="26434"/>
    <cellStyle name="Note 3 5 4" xfId="2008"/>
    <cellStyle name="Note 3 5 4 10" xfId="31560"/>
    <cellStyle name="Note 3 5 4 11" xfId="38301"/>
    <cellStyle name="Note 3 5 4 12" xfId="45306"/>
    <cellStyle name="Note 3 5 4 13" xfId="50416"/>
    <cellStyle name="Note 3 5 4 14" xfId="54188"/>
    <cellStyle name="Note 3 5 4 15" xfId="56803"/>
    <cellStyle name="Note 3 5 4 2" xfId="4220"/>
    <cellStyle name="Note 3 5 4 2 2" xfId="10459"/>
    <cellStyle name="Note 3 5 4 2 3" xfId="21530"/>
    <cellStyle name="Note 3 5 4 2 4" xfId="33749"/>
    <cellStyle name="Note 3 5 4 2 5" xfId="40490"/>
    <cellStyle name="Note 3 5 4 2 6" xfId="50417"/>
    <cellStyle name="Note 3 5 4 3" xfId="6349"/>
    <cellStyle name="Note 3 5 4 3 2" xfId="12576"/>
    <cellStyle name="Note 3 5 4 3 3" xfId="22136"/>
    <cellStyle name="Note 3 5 4 3 4" xfId="35871"/>
    <cellStyle name="Note 3 5 4 3 5" xfId="42607"/>
    <cellStyle name="Note 3 5 4 3 6" xfId="50418"/>
    <cellStyle name="Note 3 5 4 4" xfId="8270"/>
    <cellStyle name="Note 3 5 4 5" xfId="16534"/>
    <cellStyle name="Note 3 5 4 6" xfId="20852"/>
    <cellStyle name="Note 3 5 4 7" xfId="24288"/>
    <cellStyle name="Note 3 5 4 8" xfId="26746"/>
    <cellStyle name="Note 3 5 4 9" xfId="29619"/>
    <cellStyle name="Note 3 5 5" xfId="2197"/>
    <cellStyle name="Note 3 5 5 10" xfId="29806"/>
    <cellStyle name="Note 3 5 5 11" xfId="31747"/>
    <cellStyle name="Note 3 5 5 12" xfId="38488"/>
    <cellStyle name="Note 3 5 5 13" xfId="45493"/>
    <cellStyle name="Note 3 5 5 14" xfId="50419"/>
    <cellStyle name="Note 3 5 5 15" xfId="54375"/>
    <cellStyle name="Note 3 5 5 16" xfId="56990"/>
    <cellStyle name="Note 3 5 5 2" xfId="4407"/>
    <cellStyle name="Note 3 5 5 2 2" xfId="10646"/>
    <cellStyle name="Note 3 5 5 2 3" xfId="21555"/>
    <cellStyle name="Note 3 5 5 2 4" xfId="33936"/>
    <cellStyle name="Note 3 5 5 2 5" xfId="40677"/>
    <cellStyle name="Note 3 5 5 2 6" xfId="50420"/>
    <cellStyle name="Note 3 5 5 3" xfId="6536"/>
    <cellStyle name="Note 3 5 5 3 2" xfId="12763"/>
    <cellStyle name="Note 3 5 5 3 3" xfId="22161"/>
    <cellStyle name="Note 3 5 5 3 4" xfId="36058"/>
    <cellStyle name="Note 3 5 5 3 5" xfId="42794"/>
    <cellStyle name="Note 3 5 5 3 6" xfId="50421"/>
    <cellStyle name="Note 3 5 5 4" xfId="8457"/>
    <cellStyle name="Note 3 5 5 5" xfId="14569"/>
    <cellStyle name="Note 3 5 5 6" xfId="16721"/>
    <cellStyle name="Note 3 5 5 7" xfId="20877"/>
    <cellStyle name="Note 3 5 5 8" xfId="24475"/>
    <cellStyle name="Note 3 5 5 9" xfId="26933"/>
    <cellStyle name="Note 3 5 6" xfId="3274"/>
    <cellStyle name="Note 3 5 6 10" xfId="32821"/>
    <cellStyle name="Note 3 5 6 11" xfId="39562"/>
    <cellStyle name="Note 3 5 6 12" xfId="44378"/>
    <cellStyle name="Note 3 5 6 13" xfId="50422"/>
    <cellStyle name="Note 3 5 6 14" xfId="53260"/>
    <cellStyle name="Note 3 5 6 15" xfId="55872"/>
    <cellStyle name="Note 3 5 6 2" xfId="5418"/>
    <cellStyle name="Note 3 5 6 2 2" xfId="11648"/>
    <cellStyle name="Note 3 5 6 2 3" xfId="21848"/>
    <cellStyle name="Note 3 5 6 2 4" xfId="34940"/>
    <cellStyle name="Note 3 5 6 2 5" xfId="41679"/>
    <cellStyle name="Note 3 5 6 2 6" xfId="50423"/>
    <cellStyle name="Note 3 5 6 3" xfId="9531"/>
    <cellStyle name="Note 3 5 6 4" xfId="13744"/>
    <cellStyle name="Note 3 5 6 5" xfId="15606"/>
    <cellStyle name="Note 3 5 6 6" xfId="21242"/>
    <cellStyle name="Note 3 5 6 7" xfId="23360"/>
    <cellStyle name="Note 3 5 6 8" xfId="25818"/>
    <cellStyle name="Note 3 5 6 9" xfId="28691"/>
    <cellStyle name="Note 3 5 7" xfId="2929"/>
    <cellStyle name="Note 3 5 7 2" xfId="9186"/>
    <cellStyle name="Note 3 5 7 3" xfId="21094"/>
    <cellStyle name="Note 3 5 7 4" xfId="32476"/>
    <cellStyle name="Note 3 5 7 5" xfId="39217"/>
    <cellStyle name="Note 3 5 7 6" xfId="50424"/>
    <cellStyle name="Note 3 5 8" xfId="5122"/>
    <cellStyle name="Note 3 5 8 2" xfId="11361"/>
    <cellStyle name="Note 3 5 8 3" xfId="21790"/>
    <cellStyle name="Note 3 5 8 4" xfId="34651"/>
    <cellStyle name="Note 3 5 8 5" xfId="41392"/>
    <cellStyle name="Note 3 5 8 6" xfId="50425"/>
    <cellStyle name="Note 3 5 9" xfId="7342"/>
    <cellStyle name="Note 3 6" xfId="796"/>
    <cellStyle name="Note 3 6 10" xfId="15320"/>
    <cellStyle name="Note 3 6 11" xfId="22968"/>
    <cellStyle name="Note 3 6 12" xfId="25354"/>
    <cellStyle name="Note 3 6 13" xfId="28405"/>
    <cellStyle name="Note 3 6 14" xfId="30476"/>
    <cellStyle name="Note 3 6 15" xfId="37254"/>
    <cellStyle name="Note 3 6 16" xfId="44092"/>
    <cellStyle name="Note 3 6 17" xfId="50426"/>
    <cellStyle name="Note 3 6 18" xfId="52974"/>
    <cellStyle name="Note 3 6 19" xfId="55584"/>
    <cellStyle name="Note 3 6 2" xfId="1297"/>
    <cellStyle name="Note 3 6 2 10" xfId="30880"/>
    <cellStyle name="Note 3 6 2 11" xfId="37650"/>
    <cellStyle name="Note 3 6 2 12" xfId="44655"/>
    <cellStyle name="Note 3 6 2 13" xfId="50427"/>
    <cellStyle name="Note 3 6 2 14" xfId="53537"/>
    <cellStyle name="Note 3 6 2 15" xfId="56152"/>
    <cellStyle name="Note 3 6 2 2" xfId="3551"/>
    <cellStyle name="Note 3 6 2 2 2" xfId="9808"/>
    <cellStyle name="Note 3 6 2 2 3" xfId="21327"/>
    <cellStyle name="Note 3 6 2 2 4" xfId="33098"/>
    <cellStyle name="Note 3 6 2 2 5" xfId="39839"/>
    <cellStyle name="Note 3 6 2 2 6" xfId="50428"/>
    <cellStyle name="Note 3 6 2 3" xfId="5698"/>
    <cellStyle name="Note 3 6 2 3 2" xfId="11925"/>
    <cellStyle name="Note 3 6 2 3 3" xfId="21933"/>
    <cellStyle name="Note 3 6 2 3 4" xfId="35220"/>
    <cellStyle name="Note 3 6 2 3 5" xfId="41956"/>
    <cellStyle name="Note 3 6 2 3 6" xfId="50429"/>
    <cellStyle name="Note 3 6 2 4" xfId="7619"/>
    <cellStyle name="Note 3 6 2 5" xfId="14021"/>
    <cellStyle name="Note 3 6 2 6" xfId="15883"/>
    <cellStyle name="Note 3 6 2 7" xfId="23637"/>
    <cellStyle name="Note 3 6 2 8" xfId="26095"/>
    <cellStyle name="Note 3 6 2 9" xfId="28968"/>
    <cellStyle name="Note 3 6 3" xfId="1575"/>
    <cellStyle name="Note 3 6 3 10" xfId="29188"/>
    <cellStyle name="Note 3 6 3 11" xfId="31129"/>
    <cellStyle name="Note 3 6 3 12" xfId="37870"/>
    <cellStyle name="Note 3 6 3 13" xfId="44875"/>
    <cellStyle name="Note 3 6 3 14" xfId="50430"/>
    <cellStyle name="Note 3 6 3 15" xfId="53757"/>
    <cellStyle name="Note 3 6 3 16" xfId="56372"/>
    <cellStyle name="Note 3 6 3 2" xfId="3789"/>
    <cellStyle name="Note 3 6 3 2 2" xfId="10028"/>
    <cellStyle name="Note 3 6 3 2 3" xfId="21374"/>
    <cellStyle name="Note 3 6 3 2 4" xfId="33318"/>
    <cellStyle name="Note 3 6 3 2 5" xfId="40059"/>
    <cellStyle name="Note 3 6 3 2 6" xfId="50431"/>
    <cellStyle name="Note 3 6 3 3" xfId="5918"/>
    <cellStyle name="Note 3 6 3 3 2" xfId="12145"/>
    <cellStyle name="Note 3 6 3 3 3" xfId="21980"/>
    <cellStyle name="Note 3 6 3 3 4" xfId="35440"/>
    <cellStyle name="Note 3 6 3 3 5" xfId="42176"/>
    <cellStyle name="Note 3 6 3 3 6" xfId="50432"/>
    <cellStyle name="Note 3 6 3 4" xfId="7839"/>
    <cellStyle name="Note 3 6 3 5" xfId="14241"/>
    <cellStyle name="Note 3 6 3 6" xfId="16103"/>
    <cellStyle name="Note 3 6 3 7" xfId="20696"/>
    <cellStyle name="Note 3 6 3 8" xfId="23857"/>
    <cellStyle name="Note 3 6 3 9" xfId="26315"/>
    <cellStyle name="Note 3 6 4" xfId="2009"/>
    <cellStyle name="Note 3 6 4 10" xfId="31561"/>
    <cellStyle name="Note 3 6 4 11" xfId="38302"/>
    <cellStyle name="Note 3 6 4 12" xfId="45307"/>
    <cellStyle name="Note 3 6 4 13" xfId="50433"/>
    <cellStyle name="Note 3 6 4 14" xfId="54189"/>
    <cellStyle name="Note 3 6 4 15" xfId="56804"/>
    <cellStyle name="Note 3 6 4 2" xfId="4221"/>
    <cellStyle name="Note 3 6 4 2 2" xfId="10460"/>
    <cellStyle name="Note 3 6 4 2 3" xfId="21531"/>
    <cellStyle name="Note 3 6 4 2 4" xfId="33750"/>
    <cellStyle name="Note 3 6 4 2 5" xfId="40491"/>
    <cellStyle name="Note 3 6 4 2 6" xfId="50434"/>
    <cellStyle name="Note 3 6 4 3" xfId="6350"/>
    <cellStyle name="Note 3 6 4 3 2" xfId="12577"/>
    <cellStyle name="Note 3 6 4 3 3" xfId="22137"/>
    <cellStyle name="Note 3 6 4 3 4" xfId="35872"/>
    <cellStyle name="Note 3 6 4 3 5" xfId="42608"/>
    <cellStyle name="Note 3 6 4 3 6" xfId="50435"/>
    <cellStyle name="Note 3 6 4 4" xfId="8271"/>
    <cellStyle name="Note 3 6 4 5" xfId="16535"/>
    <cellStyle name="Note 3 6 4 6" xfId="20853"/>
    <cellStyle name="Note 3 6 4 7" xfId="24289"/>
    <cellStyle name="Note 3 6 4 8" xfId="26747"/>
    <cellStyle name="Note 3 6 4 9" xfId="29620"/>
    <cellStyle name="Note 3 6 5" xfId="2302"/>
    <cellStyle name="Note 3 6 5 10" xfId="29911"/>
    <cellStyle name="Note 3 6 5 11" xfId="31852"/>
    <cellStyle name="Note 3 6 5 12" xfId="38593"/>
    <cellStyle name="Note 3 6 5 13" xfId="45598"/>
    <cellStyle name="Note 3 6 5 14" xfId="50436"/>
    <cellStyle name="Note 3 6 5 15" xfId="54480"/>
    <cellStyle name="Note 3 6 5 16" xfId="57095"/>
    <cellStyle name="Note 3 6 5 2" xfId="4512"/>
    <cellStyle name="Note 3 6 5 2 2" xfId="10751"/>
    <cellStyle name="Note 3 6 5 2 3" xfId="21588"/>
    <cellStyle name="Note 3 6 5 2 4" xfId="34041"/>
    <cellStyle name="Note 3 6 5 2 5" xfId="40782"/>
    <cellStyle name="Note 3 6 5 2 6" xfId="50437"/>
    <cellStyle name="Note 3 6 5 3" xfId="6641"/>
    <cellStyle name="Note 3 6 5 3 2" xfId="12868"/>
    <cellStyle name="Note 3 6 5 3 3" xfId="22194"/>
    <cellStyle name="Note 3 6 5 3 4" xfId="36163"/>
    <cellStyle name="Note 3 6 5 3 5" xfId="42899"/>
    <cellStyle name="Note 3 6 5 3 6" xfId="50438"/>
    <cellStyle name="Note 3 6 5 4" xfId="8562"/>
    <cellStyle name="Note 3 6 5 5" xfId="14674"/>
    <cellStyle name="Note 3 6 5 6" xfId="16826"/>
    <cellStyle name="Note 3 6 5 7" xfId="20910"/>
    <cellStyle name="Note 3 6 5 8" xfId="24580"/>
    <cellStyle name="Note 3 6 5 9" xfId="27038"/>
    <cellStyle name="Note 3 6 6" xfId="3155"/>
    <cellStyle name="Note 3 6 6 10" xfId="32702"/>
    <cellStyle name="Note 3 6 6 11" xfId="39443"/>
    <cellStyle name="Note 3 6 6 12" xfId="44259"/>
    <cellStyle name="Note 3 6 6 13" xfId="50439"/>
    <cellStyle name="Note 3 6 6 14" xfId="53141"/>
    <cellStyle name="Note 3 6 6 15" xfId="55753"/>
    <cellStyle name="Note 3 6 6 2" xfId="5299"/>
    <cellStyle name="Note 3 6 6 2 2" xfId="11529"/>
    <cellStyle name="Note 3 6 6 2 3" xfId="21812"/>
    <cellStyle name="Note 3 6 6 2 4" xfId="34821"/>
    <cellStyle name="Note 3 6 6 2 5" xfId="41560"/>
    <cellStyle name="Note 3 6 6 2 6" xfId="50440"/>
    <cellStyle name="Note 3 6 6 3" xfId="9412"/>
    <cellStyle name="Note 3 6 6 4" xfId="13625"/>
    <cellStyle name="Note 3 6 6 5" xfId="15487"/>
    <cellStyle name="Note 3 6 6 6" xfId="21206"/>
    <cellStyle name="Note 3 6 6 7" xfId="23241"/>
    <cellStyle name="Note 3 6 6 8" xfId="25699"/>
    <cellStyle name="Note 3 6 6 9" xfId="28572"/>
    <cellStyle name="Note 3 6 7" xfId="2810"/>
    <cellStyle name="Note 3 6 7 2" xfId="9067"/>
    <cellStyle name="Note 3 6 7 3" xfId="21058"/>
    <cellStyle name="Note 3 6 7 4" xfId="32357"/>
    <cellStyle name="Note 3 6 7 5" xfId="39098"/>
    <cellStyle name="Note 3 6 7 6" xfId="50441"/>
    <cellStyle name="Note 3 6 8" xfId="5123"/>
    <cellStyle name="Note 3 6 8 2" xfId="11362"/>
    <cellStyle name="Note 3 6 8 3" xfId="21791"/>
    <cellStyle name="Note 3 6 8 4" xfId="34652"/>
    <cellStyle name="Note 3 6 8 5" xfId="41393"/>
    <cellStyle name="Note 3 6 8 6" xfId="50442"/>
    <cellStyle name="Note 3 6 9" xfId="7223"/>
    <cellStyle name="Note 3 7" xfId="961"/>
    <cellStyle name="Note 3 7 10" xfId="15321"/>
    <cellStyle name="Note 3 7 11" xfId="23128"/>
    <cellStyle name="Note 3 7 12" xfId="25514"/>
    <cellStyle name="Note 3 7 13" xfId="28406"/>
    <cellStyle name="Note 3 7 14" xfId="30641"/>
    <cellStyle name="Note 3 7 15" xfId="37414"/>
    <cellStyle name="Note 3 7 16" xfId="44093"/>
    <cellStyle name="Note 3 7 17" xfId="50443"/>
    <cellStyle name="Note 3 7 18" xfId="52975"/>
    <cellStyle name="Note 3 7 19" xfId="55585"/>
    <cellStyle name="Note 3 7 2" xfId="1298"/>
    <cellStyle name="Note 3 7 2 10" xfId="30881"/>
    <cellStyle name="Note 3 7 2 11" xfId="37651"/>
    <cellStyle name="Note 3 7 2 12" xfId="44656"/>
    <cellStyle name="Note 3 7 2 13" xfId="50444"/>
    <cellStyle name="Note 3 7 2 14" xfId="53538"/>
    <cellStyle name="Note 3 7 2 15" xfId="56153"/>
    <cellStyle name="Note 3 7 2 2" xfId="3552"/>
    <cellStyle name="Note 3 7 2 2 2" xfId="9809"/>
    <cellStyle name="Note 3 7 2 2 3" xfId="21328"/>
    <cellStyle name="Note 3 7 2 2 4" xfId="33099"/>
    <cellStyle name="Note 3 7 2 2 5" xfId="39840"/>
    <cellStyle name="Note 3 7 2 2 6" xfId="50445"/>
    <cellStyle name="Note 3 7 2 3" xfId="5699"/>
    <cellStyle name="Note 3 7 2 3 2" xfId="11926"/>
    <cellStyle name="Note 3 7 2 3 3" xfId="21934"/>
    <cellStyle name="Note 3 7 2 3 4" xfId="35221"/>
    <cellStyle name="Note 3 7 2 3 5" xfId="41957"/>
    <cellStyle name="Note 3 7 2 3 6" xfId="50446"/>
    <cellStyle name="Note 3 7 2 4" xfId="7620"/>
    <cellStyle name="Note 3 7 2 5" xfId="14022"/>
    <cellStyle name="Note 3 7 2 6" xfId="15884"/>
    <cellStyle name="Note 3 7 2 7" xfId="23638"/>
    <cellStyle name="Note 3 7 2 8" xfId="26096"/>
    <cellStyle name="Note 3 7 2 9" xfId="28969"/>
    <cellStyle name="Note 3 7 3" xfId="1735"/>
    <cellStyle name="Note 3 7 3 10" xfId="29348"/>
    <cellStyle name="Note 3 7 3 11" xfId="31289"/>
    <cellStyle name="Note 3 7 3 12" xfId="38030"/>
    <cellStyle name="Note 3 7 3 13" xfId="45035"/>
    <cellStyle name="Note 3 7 3 14" xfId="50447"/>
    <cellStyle name="Note 3 7 3 15" xfId="53917"/>
    <cellStyle name="Note 3 7 3 16" xfId="56532"/>
    <cellStyle name="Note 3 7 3 2" xfId="3949"/>
    <cellStyle name="Note 3 7 3 2 2" xfId="10188"/>
    <cellStyle name="Note 3 7 3 2 3" xfId="21416"/>
    <cellStyle name="Note 3 7 3 2 4" xfId="33478"/>
    <cellStyle name="Note 3 7 3 2 5" xfId="40219"/>
    <cellStyle name="Note 3 7 3 2 6" xfId="50448"/>
    <cellStyle name="Note 3 7 3 3" xfId="6078"/>
    <cellStyle name="Note 3 7 3 3 2" xfId="12305"/>
    <cellStyle name="Note 3 7 3 3 3" xfId="22022"/>
    <cellStyle name="Note 3 7 3 3 4" xfId="35600"/>
    <cellStyle name="Note 3 7 3 3 5" xfId="42336"/>
    <cellStyle name="Note 3 7 3 3 6" xfId="50449"/>
    <cellStyle name="Note 3 7 3 4" xfId="7999"/>
    <cellStyle name="Note 3 7 3 5" xfId="14401"/>
    <cellStyle name="Note 3 7 3 6" xfId="16263"/>
    <cellStyle name="Note 3 7 3 7" xfId="20738"/>
    <cellStyle name="Note 3 7 3 8" xfId="24017"/>
    <cellStyle name="Note 3 7 3 9" xfId="26475"/>
    <cellStyle name="Note 3 7 4" xfId="2010"/>
    <cellStyle name="Note 3 7 4 10" xfId="31562"/>
    <cellStyle name="Note 3 7 4 11" xfId="38303"/>
    <cellStyle name="Note 3 7 4 12" xfId="45308"/>
    <cellStyle name="Note 3 7 4 13" xfId="50450"/>
    <cellStyle name="Note 3 7 4 14" xfId="54190"/>
    <cellStyle name="Note 3 7 4 15" xfId="56805"/>
    <cellStyle name="Note 3 7 4 2" xfId="4222"/>
    <cellStyle name="Note 3 7 4 2 2" xfId="10461"/>
    <cellStyle name="Note 3 7 4 2 3" xfId="21532"/>
    <cellStyle name="Note 3 7 4 2 4" xfId="33751"/>
    <cellStyle name="Note 3 7 4 2 5" xfId="40492"/>
    <cellStyle name="Note 3 7 4 2 6" xfId="50451"/>
    <cellStyle name="Note 3 7 4 3" xfId="6351"/>
    <cellStyle name="Note 3 7 4 3 2" xfId="12578"/>
    <cellStyle name="Note 3 7 4 3 3" xfId="22138"/>
    <cellStyle name="Note 3 7 4 3 4" xfId="35873"/>
    <cellStyle name="Note 3 7 4 3 5" xfId="42609"/>
    <cellStyle name="Note 3 7 4 3 6" xfId="50452"/>
    <cellStyle name="Note 3 7 4 4" xfId="8272"/>
    <cellStyle name="Note 3 7 4 5" xfId="16536"/>
    <cellStyle name="Note 3 7 4 6" xfId="20854"/>
    <cellStyle name="Note 3 7 4 7" xfId="24290"/>
    <cellStyle name="Note 3 7 4 8" xfId="26748"/>
    <cellStyle name="Note 3 7 4 9" xfId="29621"/>
    <cellStyle name="Note 3 7 5" xfId="2178"/>
    <cellStyle name="Note 3 7 5 10" xfId="29787"/>
    <cellStyle name="Note 3 7 5 11" xfId="31728"/>
    <cellStyle name="Note 3 7 5 12" xfId="38469"/>
    <cellStyle name="Note 3 7 5 13" xfId="45474"/>
    <cellStyle name="Note 3 7 5 14" xfId="50453"/>
    <cellStyle name="Note 3 7 5 15" xfId="54356"/>
    <cellStyle name="Note 3 7 5 16" xfId="56971"/>
    <cellStyle name="Note 3 7 5 2" xfId="4388"/>
    <cellStyle name="Note 3 7 5 2 2" xfId="10627"/>
    <cellStyle name="Note 3 7 5 2 3" xfId="21552"/>
    <cellStyle name="Note 3 7 5 2 4" xfId="33917"/>
    <cellStyle name="Note 3 7 5 2 5" xfId="40658"/>
    <cellStyle name="Note 3 7 5 2 6" xfId="50454"/>
    <cellStyle name="Note 3 7 5 3" xfId="6517"/>
    <cellStyle name="Note 3 7 5 3 2" xfId="12744"/>
    <cellStyle name="Note 3 7 5 3 3" xfId="22158"/>
    <cellStyle name="Note 3 7 5 3 4" xfId="36039"/>
    <cellStyle name="Note 3 7 5 3 5" xfId="42775"/>
    <cellStyle name="Note 3 7 5 3 6" xfId="50455"/>
    <cellStyle name="Note 3 7 5 4" xfId="8438"/>
    <cellStyle name="Note 3 7 5 5" xfId="14550"/>
    <cellStyle name="Note 3 7 5 6" xfId="16702"/>
    <cellStyle name="Note 3 7 5 7" xfId="20874"/>
    <cellStyle name="Note 3 7 5 8" xfId="24456"/>
    <cellStyle name="Note 3 7 5 9" xfId="26914"/>
    <cellStyle name="Note 3 7 6" xfId="3315"/>
    <cellStyle name="Note 3 7 6 10" xfId="32862"/>
    <cellStyle name="Note 3 7 6 11" xfId="39603"/>
    <cellStyle name="Note 3 7 6 12" xfId="44419"/>
    <cellStyle name="Note 3 7 6 13" xfId="50456"/>
    <cellStyle name="Note 3 7 6 14" xfId="53301"/>
    <cellStyle name="Note 3 7 6 15" xfId="55915"/>
    <cellStyle name="Note 3 7 6 2" xfId="5461"/>
    <cellStyle name="Note 3 7 6 2 2" xfId="11689"/>
    <cellStyle name="Note 3 7 6 2 3" xfId="21854"/>
    <cellStyle name="Note 3 7 6 2 4" xfId="34983"/>
    <cellStyle name="Note 3 7 6 2 5" xfId="41720"/>
    <cellStyle name="Note 3 7 6 2 6" xfId="50457"/>
    <cellStyle name="Note 3 7 6 3" xfId="9572"/>
    <cellStyle name="Note 3 7 6 4" xfId="13785"/>
    <cellStyle name="Note 3 7 6 5" xfId="15647"/>
    <cellStyle name="Note 3 7 6 6" xfId="21248"/>
    <cellStyle name="Note 3 7 6 7" xfId="23401"/>
    <cellStyle name="Note 3 7 6 8" xfId="25859"/>
    <cellStyle name="Note 3 7 6 9" xfId="28732"/>
    <cellStyle name="Note 3 7 7" xfId="2970"/>
    <cellStyle name="Note 3 7 7 2" xfId="9227"/>
    <cellStyle name="Note 3 7 7 3" xfId="21100"/>
    <cellStyle name="Note 3 7 7 4" xfId="32517"/>
    <cellStyle name="Note 3 7 7 5" xfId="39258"/>
    <cellStyle name="Note 3 7 7 6" xfId="50458"/>
    <cellStyle name="Note 3 7 8" xfId="5124"/>
    <cellStyle name="Note 3 7 8 2" xfId="11363"/>
    <cellStyle name="Note 3 7 8 3" xfId="21792"/>
    <cellStyle name="Note 3 7 8 4" xfId="34653"/>
    <cellStyle name="Note 3 7 8 5" xfId="41394"/>
    <cellStyle name="Note 3 7 8 6" xfId="50459"/>
    <cellStyle name="Note 3 7 9" xfId="7383"/>
    <cellStyle name="Note 3 8" xfId="953"/>
    <cellStyle name="Note 3 8 10" xfId="15322"/>
    <cellStyle name="Note 3 8 11" xfId="23120"/>
    <cellStyle name="Note 3 8 12" xfId="25506"/>
    <cellStyle name="Note 3 8 13" xfId="28407"/>
    <cellStyle name="Note 3 8 14" xfId="30633"/>
    <cellStyle name="Note 3 8 15" xfId="37406"/>
    <cellStyle name="Note 3 8 16" xfId="44094"/>
    <cellStyle name="Note 3 8 17" xfId="50460"/>
    <cellStyle name="Note 3 8 18" xfId="52976"/>
    <cellStyle name="Note 3 8 19" xfId="55586"/>
    <cellStyle name="Note 3 8 2" xfId="1299"/>
    <cellStyle name="Note 3 8 2 10" xfId="30882"/>
    <cellStyle name="Note 3 8 2 11" xfId="37652"/>
    <cellStyle name="Note 3 8 2 12" xfId="44657"/>
    <cellStyle name="Note 3 8 2 13" xfId="50461"/>
    <cellStyle name="Note 3 8 2 14" xfId="53539"/>
    <cellStyle name="Note 3 8 2 15" xfId="56154"/>
    <cellStyle name="Note 3 8 2 2" xfId="3553"/>
    <cellStyle name="Note 3 8 2 2 2" xfId="9810"/>
    <cellStyle name="Note 3 8 2 2 3" xfId="21329"/>
    <cellStyle name="Note 3 8 2 2 4" xfId="33100"/>
    <cellStyle name="Note 3 8 2 2 5" xfId="39841"/>
    <cellStyle name="Note 3 8 2 2 6" xfId="50462"/>
    <cellStyle name="Note 3 8 2 3" xfId="5700"/>
    <cellStyle name="Note 3 8 2 3 2" xfId="11927"/>
    <cellStyle name="Note 3 8 2 3 3" xfId="21935"/>
    <cellStyle name="Note 3 8 2 3 4" xfId="35222"/>
    <cellStyle name="Note 3 8 2 3 5" xfId="41958"/>
    <cellStyle name="Note 3 8 2 3 6" xfId="50463"/>
    <cellStyle name="Note 3 8 2 4" xfId="7621"/>
    <cellStyle name="Note 3 8 2 5" xfId="14023"/>
    <cellStyle name="Note 3 8 2 6" xfId="15885"/>
    <cellStyle name="Note 3 8 2 7" xfId="23639"/>
    <cellStyle name="Note 3 8 2 8" xfId="26097"/>
    <cellStyle name="Note 3 8 2 9" xfId="28970"/>
    <cellStyle name="Note 3 8 3" xfId="1727"/>
    <cellStyle name="Note 3 8 3 10" xfId="29340"/>
    <cellStyle name="Note 3 8 3 11" xfId="31281"/>
    <cellStyle name="Note 3 8 3 12" xfId="38022"/>
    <cellStyle name="Note 3 8 3 13" xfId="45027"/>
    <cellStyle name="Note 3 8 3 14" xfId="50464"/>
    <cellStyle name="Note 3 8 3 15" xfId="53909"/>
    <cellStyle name="Note 3 8 3 16" xfId="56524"/>
    <cellStyle name="Note 3 8 3 2" xfId="3941"/>
    <cellStyle name="Note 3 8 3 2 2" xfId="10180"/>
    <cellStyle name="Note 3 8 3 2 3" xfId="21414"/>
    <cellStyle name="Note 3 8 3 2 4" xfId="33470"/>
    <cellStyle name="Note 3 8 3 2 5" xfId="40211"/>
    <cellStyle name="Note 3 8 3 2 6" xfId="50465"/>
    <cellStyle name="Note 3 8 3 3" xfId="6070"/>
    <cellStyle name="Note 3 8 3 3 2" xfId="12297"/>
    <cellStyle name="Note 3 8 3 3 3" xfId="22020"/>
    <cellStyle name="Note 3 8 3 3 4" xfId="35592"/>
    <cellStyle name="Note 3 8 3 3 5" xfId="42328"/>
    <cellStyle name="Note 3 8 3 3 6" xfId="50466"/>
    <cellStyle name="Note 3 8 3 4" xfId="7991"/>
    <cellStyle name="Note 3 8 3 5" xfId="14393"/>
    <cellStyle name="Note 3 8 3 6" xfId="16255"/>
    <cellStyle name="Note 3 8 3 7" xfId="20736"/>
    <cellStyle name="Note 3 8 3 8" xfId="24009"/>
    <cellStyle name="Note 3 8 3 9" xfId="26467"/>
    <cellStyle name="Note 3 8 4" xfId="2011"/>
    <cellStyle name="Note 3 8 4 10" xfId="31563"/>
    <cellStyle name="Note 3 8 4 11" xfId="38304"/>
    <cellStyle name="Note 3 8 4 12" xfId="45309"/>
    <cellStyle name="Note 3 8 4 13" xfId="50467"/>
    <cellStyle name="Note 3 8 4 14" xfId="54191"/>
    <cellStyle name="Note 3 8 4 15" xfId="56806"/>
    <cellStyle name="Note 3 8 4 2" xfId="4223"/>
    <cellStyle name="Note 3 8 4 2 2" xfId="10462"/>
    <cellStyle name="Note 3 8 4 2 3" xfId="21533"/>
    <cellStyle name="Note 3 8 4 2 4" xfId="33752"/>
    <cellStyle name="Note 3 8 4 2 5" xfId="40493"/>
    <cellStyle name="Note 3 8 4 2 6" xfId="50468"/>
    <cellStyle name="Note 3 8 4 3" xfId="6352"/>
    <cellStyle name="Note 3 8 4 3 2" xfId="12579"/>
    <cellStyle name="Note 3 8 4 3 3" xfId="22139"/>
    <cellStyle name="Note 3 8 4 3 4" xfId="35874"/>
    <cellStyle name="Note 3 8 4 3 5" xfId="42610"/>
    <cellStyle name="Note 3 8 4 3 6" xfId="50469"/>
    <cellStyle name="Note 3 8 4 4" xfId="8273"/>
    <cellStyle name="Note 3 8 4 5" xfId="16537"/>
    <cellStyle name="Note 3 8 4 6" xfId="20855"/>
    <cellStyle name="Note 3 8 4 7" xfId="24291"/>
    <cellStyle name="Note 3 8 4 8" xfId="26749"/>
    <cellStyle name="Note 3 8 4 9" xfId="29622"/>
    <cellStyle name="Note 3 8 5" xfId="2137"/>
    <cellStyle name="Note 3 8 5 10" xfId="29746"/>
    <cellStyle name="Note 3 8 5 11" xfId="31687"/>
    <cellStyle name="Note 3 8 5 12" xfId="38428"/>
    <cellStyle name="Note 3 8 5 13" xfId="45433"/>
    <cellStyle name="Note 3 8 5 14" xfId="50470"/>
    <cellStyle name="Note 3 8 5 15" xfId="54315"/>
    <cellStyle name="Note 3 8 5 16" xfId="56930"/>
    <cellStyle name="Note 3 8 5 2" xfId="4347"/>
    <cellStyle name="Note 3 8 5 2 2" xfId="10586"/>
    <cellStyle name="Note 3 8 5 2 3" xfId="21544"/>
    <cellStyle name="Note 3 8 5 2 4" xfId="33876"/>
    <cellStyle name="Note 3 8 5 2 5" xfId="40617"/>
    <cellStyle name="Note 3 8 5 2 6" xfId="50471"/>
    <cellStyle name="Note 3 8 5 3" xfId="6476"/>
    <cellStyle name="Note 3 8 5 3 2" xfId="12703"/>
    <cellStyle name="Note 3 8 5 3 3" xfId="22150"/>
    <cellStyle name="Note 3 8 5 3 4" xfId="35998"/>
    <cellStyle name="Note 3 8 5 3 5" xfId="42734"/>
    <cellStyle name="Note 3 8 5 3 6" xfId="50472"/>
    <cellStyle name="Note 3 8 5 4" xfId="8397"/>
    <cellStyle name="Note 3 8 5 5" xfId="14509"/>
    <cellStyle name="Note 3 8 5 6" xfId="16661"/>
    <cellStyle name="Note 3 8 5 7" xfId="20866"/>
    <cellStyle name="Note 3 8 5 8" xfId="24415"/>
    <cellStyle name="Note 3 8 5 9" xfId="26873"/>
    <cellStyle name="Note 3 8 6" xfId="3307"/>
    <cellStyle name="Note 3 8 6 10" xfId="32854"/>
    <cellStyle name="Note 3 8 6 11" xfId="39595"/>
    <cellStyle name="Note 3 8 6 12" xfId="44411"/>
    <cellStyle name="Note 3 8 6 13" xfId="50473"/>
    <cellStyle name="Note 3 8 6 14" xfId="53293"/>
    <cellStyle name="Note 3 8 6 15" xfId="55907"/>
    <cellStyle name="Note 3 8 6 2" xfId="5453"/>
    <cellStyle name="Note 3 8 6 2 2" xfId="11681"/>
    <cellStyle name="Note 3 8 6 2 3" xfId="21852"/>
    <cellStyle name="Note 3 8 6 2 4" xfId="34975"/>
    <cellStyle name="Note 3 8 6 2 5" xfId="41712"/>
    <cellStyle name="Note 3 8 6 2 6" xfId="50474"/>
    <cellStyle name="Note 3 8 6 3" xfId="9564"/>
    <cellStyle name="Note 3 8 6 4" xfId="13777"/>
    <cellStyle name="Note 3 8 6 5" xfId="15639"/>
    <cellStyle name="Note 3 8 6 6" xfId="21246"/>
    <cellStyle name="Note 3 8 6 7" xfId="23393"/>
    <cellStyle name="Note 3 8 6 8" xfId="25851"/>
    <cellStyle name="Note 3 8 6 9" xfId="28724"/>
    <cellStyle name="Note 3 8 7" xfId="2962"/>
    <cellStyle name="Note 3 8 7 2" xfId="9219"/>
    <cellStyle name="Note 3 8 7 3" xfId="21098"/>
    <cellStyle name="Note 3 8 7 4" xfId="32509"/>
    <cellStyle name="Note 3 8 7 5" xfId="39250"/>
    <cellStyle name="Note 3 8 7 6" xfId="50475"/>
    <cellStyle name="Note 3 8 8" xfId="5125"/>
    <cellStyle name="Note 3 8 8 2" xfId="11364"/>
    <cellStyle name="Note 3 8 8 3" xfId="21793"/>
    <cellStyle name="Note 3 8 8 4" xfId="34654"/>
    <cellStyle name="Note 3 8 8 5" xfId="41395"/>
    <cellStyle name="Note 3 8 8 6" xfId="50476"/>
    <cellStyle name="Note 3 8 9" xfId="7375"/>
    <cellStyle name="Note 3 9" xfId="1078"/>
    <cellStyle name="Note 3 9 10" xfId="30724"/>
    <cellStyle name="Note 3 9 11" xfId="37494"/>
    <cellStyle name="Note 3 9 12" xfId="44499"/>
    <cellStyle name="Note 3 9 13" xfId="50477"/>
    <cellStyle name="Note 3 9 14" xfId="53381"/>
    <cellStyle name="Note 3 9 15" xfId="55996"/>
    <cellStyle name="Note 3 9 2" xfId="3395"/>
    <cellStyle name="Note 3 9 2 2" xfId="9652"/>
    <cellStyle name="Note 3 9 2 3" xfId="21280"/>
    <cellStyle name="Note 3 9 2 4" xfId="32942"/>
    <cellStyle name="Note 3 9 2 5" xfId="39683"/>
    <cellStyle name="Note 3 9 2 6" xfId="50478"/>
    <cellStyle name="Note 3 9 3" xfId="5542"/>
    <cellStyle name="Note 3 9 3 2" xfId="11769"/>
    <cellStyle name="Note 3 9 3 3" xfId="21886"/>
    <cellStyle name="Note 3 9 3 4" xfId="35064"/>
    <cellStyle name="Note 3 9 3 5" xfId="41800"/>
    <cellStyle name="Note 3 9 3 6" xfId="50479"/>
    <cellStyle name="Note 3 9 4" xfId="7463"/>
    <cellStyle name="Note 3 9 5" xfId="13865"/>
    <cellStyle name="Note 3 9 6" xfId="15727"/>
    <cellStyle name="Note 3 9 7" xfId="23481"/>
    <cellStyle name="Note 3 9 8" xfId="25939"/>
    <cellStyle name="Note 3 9 9" xfId="28812"/>
    <cellStyle name="Note 4" xfId="1300"/>
    <cellStyle name="Note 4 10" xfId="22880"/>
    <cellStyle name="Note 4 11" xfId="25266"/>
    <cellStyle name="Note 4 12" xfId="28408"/>
    <cellStyle name="Note 4 13" xfId="30883"/>
    <cellStyle name="Note 4 14" xfId="37653"/>
    <cellStyle name="Note 4 15" xfId="44095"/>
    <cellStyle name="Note 4 16" xfId="50480"/>
    <cellStyle name="Note 4 17" xfId="52977"/>
    <cellStyle name="Note 4 18" xfId="55587"/>
    <cellStyle name="Note 4 2" xfId="1487"/>
    <cellStyle name="Note 4 2 10" xfId="29100"/>
    <cellStyle name="Note 4 2 11" xfId="31041"/>
    <cellStyle name="Note 4 2 12" xfId="37782"/>
    <cellStyle name="Note 4 2 13" xfId="44787"/>
    <cellStyle name="Note 4 2 14" xfId="50481"/>
    <cellStyle name="Note 4 2 15" xfId="53669"/>
    <cellStyle name="Note 4 2 16" xfId="56284"/>
    <cellStyle name="Note 4 2 2" xfId="3701"/>
    <cellStyle name="Note 4 2 2 2" xfId="9940"/>
    <cellStyle name="Note 4 2 2 3" xfId="21358"/>
    <cellStyle name="Note 4 2 2 4" xfId="33230"/>
    <cellStyle name="Note 4 2 2 5" xfId="39971"/>
    <cellStyle name="Note 4 2 2 6" xfId="50482"/>
    <cellStyle name="Note 4 2 3" xfId="5830"/>
    <cellStyle name="Note 4 2 3 2" xfId="12057"/>
    <cellStyle name="Note 4 2 3 3" xfId="21964"/>
    <cellStyle name="Note 4 2 3 4" xfId="35352"/>
    <cellStyle name="Note 4 2 3 5" xfId="42088"/>
    <cellStyle name="Note 4 2 3 6" xfId="50483"/>
    <cellStyle name="Note 4 2 4" xfId="7751"/>
    <cellStyle name="Note 4 2 5" xfId="14153"/>
    <cellStyle name="Note 4 2 6" xfId="16015"/>
    <cellStyle name="Note 4 2 7" xfId="20680"/>
    <cellStyle name="Note 4 2 8" xfId="23769"/>
    <cellStyle name="Note 4 2 9" xfId="26227"/>
    <cellStyle name="Note 4 3" xfId="2012"/>
    <cellStyle name="Note 4 3 10" xfId="31564"/>
    <cellStyle name="Note 4 3 11" xfId="38305"/>
    <cellStyle name="Note 4 3 12" xfId="45310"/>
    <cellStyle name="Note 4 3 13" xfId="50484"/>
    <cellStyle name="Note 4 3 14" xfId="54192"/>
    <cellStyle name="Note 4 3 15" xfId="56807"/>
    <cellStyle name="Note 4 3 2" xfId="4224"/>
    <cellStyle name="Note 4 3 2 2" xfId="10463"/>
    <cellStyle name="Note 4 3 2 3" xfId="21534"/>
    <cellStyle name="Note 4 3 2 4" xfId="33753"/>
    <cellStyle name="Note 4 3 2 5" xfId="40494"/>
    <cellStyle name="Note 4 3 2 6" xfId="50485"/>
    <cellStyle name="Note 4 3 3" xfId="6353"/>
    <cellStyle name="Note 4 3 3 2" xfId="12580"/>
    <cellStyle name="Note 4 3 3 3" xfId="22140"/>
    <cellStyle name="Note 4 3 3 4" xfId="35875"/>
    <cellStyle name="Note 4 3 3 5" xfId="42611"/>
    <cellStyle name="Note 4 3 3 6" xfId="50486"/>
    <cellStyle name="Note 4 3 4" xfId="8274"/>
    <cellStyle name="Note 4 3 5" xfId="16538"/>
    <cellStyle name="Note 4 3 6" xfId="20856"/>
    <cellStyle name="Note 4 3 7" xfId="24292"/>
    <cellStyle name="Note 4 3 8" xfId="26750"/>
    <cellStyle name="Note 4 3 9" xfId="29623"/>
    <cellStyle name="Note 4 4" xfId="2400"/>
    <cellStyle name="Note 4 4 10" xfId="30009"/>
    <cellStyle name="Note 4 4 11" xfId="31950"/>
    <cellStyle name="Note 4 4 12" xfId="38691"/>
    <cellStyle name="Note 4 4 13" xfId="45696"/>
    <cellStyle name="Note 4 4 14" xfId="50487"/>
    <cellStyle name="Note 4 4 15" xfId="54578"/>
    <cellStyle name="Note 4 4 16" xfId="57193"/>
    <cellStyle name="Note 4 4 2" xfId="4610"/>
    <cellStyle name="Note 4 4 2 2" xfId="10849"/>
    <cellStyle name="Note 4 4 2 3" xfId="21605"/>
    <cellStyle name="Note 4 4 2 4" xfId="34139"/>
    <cellStyle name="Note 4 4 2 5" xfId="40880"/>
    <cellStyle name="Note 4 4 2 6" xfId="50488"/>
    <cellStyle name="Note 4 4 3" xfId="6739"/>
    <cellStyle name="Note 4 4 3 2" xfId="12966"/>
    <cellStyle name="Note 4 4 3 3" xfId="22211"/>
    <cellStyle name="Note 4 4 3 4" xfId="36261"/>
    <cellStyle name="Note 4 4 3 5" xfId="42997"/>
    <cellStyle name="Note 4 4 3 6" xfId="50489"/>
    <cellStyle name="Note 4 4 4" xfId="8660"/>
    <cellStyle name="Note 4 4 5" xfId="14772"/>
    <cellStyle name="Note 4 4 6" xfId="16924"/>
    <cellStyle name="Note 4 4 7" xfId="20927"/>
    <cellStyle name="Note 4 4 8" xfId="24678"/>
    <cellStyle name="Note 4 4 9" xfId="27136"/>
    <cellStyle name="Note 4 5" xfId="3554"/>
    <cellStyle name="Note 4 5 10" xfId="33101"/>
    <cellStyle name="Note 4 5 11" xfId="39842"/>
    <cellStyle name="Note 4 5 12" xfId="44658"/>
    <cellStyle name="Note 4 5 13" xfId="50490"/>
    <cellStyle name="Note 4 5 14" xfId="53540"/>
    <cellStyle name="Note 4 5 15" xfId="56155"/>
    <cellStyle name="Note 4 5 2" xfId="5701"/>
    <cellStyle name="Note 4 5 2 2" xfId="11928"/>
    <cellStyle name="Note 4 5 2 3" xfId="21936"/>
    <cellStyle name="Note 4 5 2 4" xfId="35223"/>
    <cellStyle name="Note 4 5 2 5" xfId="41959"/>
    <cellStyle name="Note 4 5 2 6" xfId="50491"/>
    <cellStyle name="Note 4 5 3" xfId="9811"/>
    <cellStyle name="Note 4 5 4" xfId="14024"/>
    <cellStyle name="Note 4 5 5" xfId="15886"/>
    <cellStyle name="Note 4 5 6" xfId="21330"/>
    <cellStyle name="Note 4 5 7" xfId="23640"/>
    <cellStyle name="Note 4 5 8" xfId="26098"/>
    <cellStyle name="Note 4 5 9" xfId="28971"/>
    <cellStyle name="Note 4 6" xfId="2757"/>
    <cellStyle name="Note 4 6 2" xfId="9014"/>
    <cellStyle name="Note 4 6 3" xfId="21050"/>
    <cellStyle name="Note 4 6 4" xfId="32304"/>
    <cellStyle name="Note 4 6 5" xfId="39045"/>
    <cellStyle name="Note 4 6 6" xfId="50492"/>
    <cellStyle name="Note 4 7" xfId="5126"/>
    <cellStyle name="Note 4 7 2" xfId="11365"/>
    <cellStyle name="Note 4 7 3" xfId="21794"/>
    <cellStyle name="Note 4 7 4" xfId="34655"/>
    <cellStyle name="Note 4 7 5" xfId="41396"/>
    <cellStyle name="Note 4 7 6" xfId="50493"/>
    <cellStyle name="Note 4 8" xfId="7622"/>
    <cellStyle name="Note 4 9" xfId="15323"/>
    <cellStyle name="Note 5" xfId="7121"/>
    <cellStyle name="Note 5 2" xfId="17969"/>
    <cellStyle name="Note 5 2 2" xfId="36615"/>
    <cellStyle name="Note 5 2 3" xfId="43351"/>
    <cellStyle name="Note 5 2 4" xfId="50495"/>
    <cellStyle name="Note 5 3" xfId="30385"/>
    <cellStyle name="Note 5 4" xfId="37166"/>
    <cellStyle name="Note 5 5" xfId="50494"/>
    <cellStyle name="Output" xfId="52" builtinId="21" customBuiltin="1"/>
    <cellStyle name="Output 2" xfId="635"/>
    <cellStyle name="Output 2 10" xfId="1513"/>
    <cellStyle name="Output 2 10 10" xfId="31067"/>
    <cellStyle name="Output 2 10 11" xfId="37808"/>
    <cellStyle name="Output 2 10 12" xfId="44813"/>
    <cellStyle name="Output 2 10 13" xfId="50497"/>
    <cellStyle name="Output 2 10 14" xfId="53695"/>
    <cellStyle name="Output 2 10 15" xfId="56310"/>
    <cellStyle name="Output 2 10 2" xfId="3727"/>
    <cellStyle name="Output 2 10 2 2" xfId="9966"/>
    <cellStyle name="Output 2 10 2 3" xfId="18476"/>
    <cellStyle name="Output 2 10 2 4" xfId="33256"/>
    <cellStyle name="Output 2 10 2 5" xfId="39997"/>
    <cellStyle name="Output 2 10 2 6" xfId="50498"/>
    <cellStyle name="Output 2 10 3" xfId="5856"/>
    <cellStyle name="Output 2 10 3 2" xfId="12083"/>
    <cellStyle name="Output 2 10 3 3" xfId="18259"/>
    <cellStyle name="Output 2 10 3 4" xfId="35378"/>
    <cellStyle name="Output 2 10 3 5" xfId="42114"/>
    <cellStyle name="Output 2 10 3 6" xfId="50499"/>
    <cellStyle name="Output 2 10 4" xfId="7777"/>
    <cellStyle name="Output 2 10 5" xfId="14179"/>
    <cellStyle name="Output 2 10 6" xfId="16041"/>
    <cellStyle name="Output 2 10 7" xfId="23795"/>
    <cellStyle name="Output 2 10 8" xfId="26253"/>
    <cellStyle name="Output 2 10 9" xfId="29126"/>
    <cellStyle name="Output 2 11" xfId="1854"/>
    <cellStyle name="Output 2 11 10" xfId="38147"/>
    <cellStyle name="Output 2 11 11" xfId="45152"/>
    <cellStyle name="Output 2 11 12" xfId="50500"/>
    <cellStyle name="Output 2 11 13" xfId="54034"/>
    <cellStyle name="Output 2 11 14" xfId="56649"/>
    <cellStyle name="Output 2 11 2" xfId="4066"/>
    <cellStyle name="Output 2 11 2 2" xfId="10305"/>
    <cellStyle name="Output 2 11 2 3" xfId="18378"/>
    <cellStyle name="Output 2 11 2 4" xfId="33595"/>
    <cellStyle name="Output 2 11 2 5" xfId="40336"/>
    <cellStyle name="Output 2 11 2 6" xfId="50501"/>
    <cellStyle name="Output 2 11 3" xfId="6195"/>
    <cellStyle name="Output 2 11 3 2" xfId="12422"/>
    <cellStyle name="Output 2 11 3 3" xfId="17518"/>
    <cellStyle name="Output 2 11 3 4" xfId="35717"/>
    <cellStyle name="Output 2 11 3 5" xfId="42453"/>
    <cellStyle name="Output 2 11 3 6" xfId="50502"/>
    <cellStyle name="Output 2 11 4" xfId="8116"/>
    <cellStyle name="Output 2 11 5" xfId="16380"/>
    <cellStyle name="Output 2 11 6" xfId="24134"/>
    <cellStyle name="Output 2 11 7" xfId="26592"/>
    <cellStyle name="Output 2 11 8" xfId="29465"/>
    <cellStyle name="Output 2 11 9" xfId="31406"/>
    <cellStyle name="Output 2 12" xfId="2355"/>
    <cellStyle name="Output 2 12 10" xfId="31905"/>
    <cellStyle name="Output 2 12 11" xfId="38646"/>
    <cellStyle name="Output 2 12 12" xfId="45651"/>
    <cellStyle name="Output 2 12 13" xfId="50503"/>
    <cellStyle name="Output 2 12 14" xfId="54533"/>
    <cellStyle name="Output 2 12 15" xfId="57148"/>
    <cellStyle name="Output 2 12 2" xfId="4565"/>
    <cellStyle name="Output 2 12 2 2" xfId="10804"/>
    <cellStyle name="Output 2 12 2 3" xfId="18828"/>
    <cellStyle name="Output 2 12 2 4" xfId="34094"/>
    <cellStyle name="Output 2 12 2 5" xfId="40835"/>
    <cellStyle name="Output 2 12 2 6" xfId="50504"/>
    <cellStyle name="Output 2 12 3" xfId="6694"/>
    <cellStyle name="Output 2 12 3 2" xfId="12921"/>
    <cellStyle name="Output 2 12 3 3" xfId="20377"/>
    <cellStyle name="Output 2 12 3 4" xfId="36216"/>
    <cellStyle name="Output 2 12 3 5" xfId="42952"/>
    <cellStyle name="Output 2 12 3 6" xfId="50505"/>
    <cellStyle name="Output 2 12 4" xfId="8615"/>
    <cellStyle name="Output 2 12 5" xfId="14727"/>
    <cellStyle name="Output 2 12 6" xfId="16879"/>
    <cellStyle name="Output 2 12 7" xfId="24633"/>
    <cellStyle name="Output 2 12 8" xfId="27091"/>
    <cellStyle name="Output 2 12 9" xfId="29964"/>
    <cellStyle name="Output 2 13" xfId="2651"/>
    <cellStyle name="Output 2 13 10" xfId="32200"/>
    <cellStyle name="Output 2 13 11" xfId="38941"/>
    <cellStyle name="Output 2 13 12" xfId="45946"/>
    <cellStyle name="Output 2 13 13" xfId="50506"/>
    <cellStyle name="Output 2 13 14" xfId="54828"/>
    <cellStyle name="Output 2 13 15" xfId="57443"/>
    <cellStyle name="Output 2 13 2" xfId="4843"/>
    <cellStyle name="Output 2 13 2 2" xfId="11082"/>
    <cellStyle name="Output 2 13 2 3" xfId="19177"/>
    <cellStyle name="Output 2 13 2 4" xfId="34372"/>
    <cellStyle name="Output 2 13 2 5" xfId="41113"/>
    <cellStyle name="Output 2 13 2 6" xfId="50507"/>
    <cellStyle name="Output 2 13 3" xfId="6989"/>
    <cellStyle name="Output 2 13 3 2" xfId="13216"/>
    <cellStyle name="Output 2 13 3 3" xfId="20556"/>
    <cellStyle name="Output 2 13 3 4" xfId="36511"/>
    <cellStyle name="Output 2 13 3 5" xfId="43247"/>
    <cellStyle name="Output 2 13 3 6" xfId="50508"/>
    <cellStyle name="Output 2 13 4" xfId="8910"/>
    <cellStyle name="Output 2 13 5" xfId="15022"/>
    <cellStyle name="Output 2 13 6" xfId="17174"/>
    <cellStyle name="Output 2 13 7" xfId="24928"/>
    <cellStyle name="Output 2 13 8" xfId="27386"/>
    <cellStyle name="Output 2 13 9" xfId="30259"/>
    <cellStyle name="Output 2 14" xfId="2641"/>
    <cellStyle name="Output 2 14 10" xfId="32190"/>
    <cellStyle name="Output 2 14 11" xfId="38931"/>
    <cellStyle name="Output 2 14 12" xfId="45936"/>
    <cellStyle name="Output 2 14 13" xfId="50509"/>
    <cellStyle name="Output 2 14 14" xfId="54818"/>
    <cellStyle name="Output 2 14 15" xfId="57433"/>
    <cellStyle name="Output 2 14 2" xfId="4833"/>
    <cellStyle name="Output 2 14 2 2" xfId="11072"/>
    <cellStyle name="Output 2 14 2 3" xfId="17996"/>
    <cellStyle name="Output 2 14 2 4" xfId="34362"/>
    <cellStyle name="Output 2 14 2 5" xfId="41103"/>
    <cellStyle name="Output 2 14 2 6" xfId="50510"/>
    <cellStyle name="Output 2 14 3" xfId="6979"/>
    <cellStyle name="Output 2 14 3 2" xfId="13206"/>
    <cellStyle name="Output 2 14 3 3" xfId="20548"/>
    <cellStyle name="Output 2 14 3 4" xfId="36501"/>
    <cellStyle name="Output 2 14 3 5" xfId="43237"/>
    <cellStyle name="Output 2 14 3 6" xfId="50511"/>
    <cellStyle name="Output 2 14 4" xfId="8900"/>
    <cellStyle name="Output 2 14 5" xfId="15012"/>
    <cellStyle name="Output 2 14 6" xfId="17164"/>
    <cellStyle name="Output 2 14 7" xfId="24918"/>
    <cellStyle name="Output 2 14 8" xfId="27376"/>
    <cellStyle name="Output 2 14 9" xfId="30249"/>
    <cellStyle name="Output 2 15" xfId="2687"/>
    <cellStyle name="Output 2 15 10" xfId="32234"/>
    <cellStyle name="Output 2 15 11" xfId="38975"/>
    <cellStyle name="Output 2 15 12" xfId="45980"/>
    <cellStyle name="Output 2 15 13" xfId="50512"/>
    <cellStyle name="Output 2 15 14" xfId="54862"/>
    <cellStyle name="Output 2 15 15" xfId="57477"/>
    <cellStyle name="Output 2 15 2" xfId="4877"/>
    <cellStyle name="Output 2 15 2 2" xfId="11116"/>
    <cellStyle name="Output 2 15 2 3" xfId="19210"/>
    <cellStyle name="Output 2 15 2 4" xfId="34406"/>
    <cellStyle name="Output 2 15 2 5" xfId="41147"/>
    <cellStyle name="Output 2 15 2 6" xfId="50513"/>
    <cellStyle name="Output 2 15 3" xfId="7023"/>
    <cellStyle name="Output 2 15 3 2" xfId="13250"/>
    <cellStyle name="Output 2 15 3 3" xfId="20584"/>
    <cellStyle name="Output 2 15 3 4" xfId="36545"/>
    <cellStyle name="Output 2 15 3 5" xfId="43281"/>
    <cellStyle name="Output 2 15 3 6" xfId="50514"/>
    <cellStyle name="Output 2 15 4" xfId="8944"/>
    <cellStyle name="Output 2 15 5" xfId="15056"/>
    <cellStyle name="Output 2 15 6" xfId="17208"/>
    <cellStyle name="Output 2 15 7" xfId="24962"/>
    <cellStyle name="Output 2 15 8" xfId="27420"/>
    <cellStyle name="Output 2 15 9" xfId="30293"/>
    <cellStyle name="Output 2 16" xfId="2636"/>
    <cellStyle name="Output 2 16 10" xfId="32185"/>
    <cellStyle name="Output 2 16 11" xfId="38926"/>
    <cellStyle name="Output 2 16 12" xfId="45931"/>
    <cellStyle name="Output 2 16 13" xfId="50515"/>
    <cellStyle name="Output 2 16 14" xfId="54813"/>
    <cellStyle name="Output 2 16 15" xfId="57428"/>
    <cellStyle name="Output 2 16 2" xfId="4828"/>
    <cellStyle name="Output 2 16 2 2" xfId="11067"/>
    <cellStyle name="Output 2 16 2 3" xfId="19958"/>
    <cellStyle name="Output 2 16 2 4" xfId="34357"/>
    <cellStyle name="Output 2 16 2 5" xfId="41098"/>
    <cellStyle name="Output 2 16 2 6" xfId="50516"/>
    <cellStyle name="Output 2 16 3" xfId="6974"/>
    <cellStyle name="Output 2 16 3 2" xfId="13201"/>
    <cellStyle name="Output 2 16 3 3" xfId="20545"/>
    <cellStyle name="Output 2 16 3 4" xfId="36496"/>
    <cellStyle name="Output 2 16 3 5" xfId="43232"/>
    <cellStyle name="Output 2 16 3 6" xfId="50517"/>
    <cellStyle name="Output 2 16 4" xfId="8895"/>
    <cellStyle name="Output 2 16 5" xfId="15007"/>
    <cellStyle name="Output 2 16 6" xfId="17159"/>
    <cellStyle name="Output 2 16 7" xfId="24913"/>
    <cellStyle name="Output 2 16 8" xfId="27371"/>
    <cellStyle name="Output 2 16 9" xfId="30244"/>
    <cellStyle name="Output 2 17" xfId="2699"/>
    <cellStyle name="Output 2 17 10" xfId="32246"/>
    <cellStyle name="Output 2 17 11" xfId="38987"/>
    <cellStyle name="Output 2 17 12" xfId="45992"/>
    <cellStyle name="Output 2 17 13" xfId="50518"/>
    <cellStyle name="Output 2 17 14" xfId="54874"/>
    <cellStyle name="Output 2 17 15" xfId="57489"/>
    <cellStyle name="Output 2 17 2" xfId="4889"/>
    <cellStyle name="Output 2 17 2 2" xfId="11128"/>
    <cellStyle name="Output 2 17 2 3" xfId="19399"/>
    <cellStyle name="Output 2 17 2 4" xfId="34418"/>
    <cellStyle name="Output 2 17 2 5" xfId="41159"/>
    <cellStyle name="Output 2 17 2 6" xfId="50519"/>
    <cellStyle name="Output 2 17 3" xfId="7035"/>
    <cellStyle name="Output 2 17 3 2" xfId="13262"/>
    <cellStyle name="Output 2 17 3 3" xfId="20593"/>
    <cellStyle name="Output 2 17 3 4" xfId="36557"/>
    <cellStyle name="Output 2 17 3 5" xfId="43293"/>
    <cellStyle name="Output 2 17 3 6" xfId="50520"/>
    <cellStyle name="Output 2 17 4" xfId="8956"/>
    <cellStyle name="Output 2 17 5" xfId="15068"/>
    <cellStyle name="Output 2 17 6" xfId="17220"/>
    <cellStyle name="Output 2 17 7" xfId="24974"/>
    <cellStyle name="Output 2 17 8" xfId="27432"/>
    <cellStyle name="Output 2 17 9" xfId="30305"/>
    <cellStyle name="Output 2 18" xfId="2663"/>
    <cellStyle name="Output 2 18 10" xfId="32212"/>
    <cellStyle name="Output 2 18 11" xfId="38953"/>
    <cellStyle name="Output 2 18 12" xfId="45958"/>
    <cellStyle name="Output 2 18 13" xfId="50521"/>
    <cellStyle name="Output 2 18 14" xfId="54840"/>
    <cellStyle name="Output 2 18 15" xfId="57455"/>
    <cellStyle name="Output 2 18 2" xfId="4855"/>
    <cellStyle name="Output 2 18 2 2" xfId="11094"/>
    <cellStyle name="Output 2 18 2 3" xfId="19460"/>
    <cellStyle name="Output 2 18 2 4" xfId="34384"/>
    <cellStyle name="Output 2 18 2 5" xfId="41125"/>
    <cellStyle name="Output 2 18 2 6" xfId="50522"/>
    <cellStyle name="Output 2 18 3" xfId="7001"/>
    <cellStyle name="Output 2 18 3 2" xfId="13228"/>
    <cellStyle name="Output 2 18 3 3" xfId="20566"/>
    <cellStyle name="Output 2 18 3 4" xfId="36523"/>
    <cellStyle name="Output 2 18 3 5" xfId="43259"/>
    <cellStyle name="Output 2 18 3 6" xfId="50523"/>
    <cellStyle name="Output 2 18 4" xfId="8922"/>
    <cellStyle name="Output 2 18 5" xfId="15034"/>
    <cellStyle name="Output 2 18 6" xfId="17186"/>
    <cellStyle name="Output 2 18 7" xfId="24940"/>
    <cellStyle name="Output 2 18 8" xfId="27398"/>
    <cellStyle name="Output 2 18 9" xfId="30271"/>
    <cellStyle name="Output 2 19" xfId="2715"/>
    <cellStyle name="Output 2 19 10" xfId="39003"/>
    <cellStyle name="Output 2 19 11" xfId="46008"/>
    <cellStyle name="Output 2 19 12" xfId="50524"/>
    <cellStyle name="Output 2 19 13" xfId="54890"/>
    <cellStyle name="Output 2 19 14" xfId="57505"/>
    <cellStyle name="Output 2 19 2" xfId="7051"/>
    <cellStyle name="Output 2 19 2 2" xfId="13278"/>
    <cellStyle name="Output 2 19 2 3" xfId="20607"/>
    <cellStyle name="Output 2 19 2 4" xfId="36573"/>
    <cellStyle name="Output 2 19 2 5" xfId="43309"/>
    <cellStyle name="Output 2 19 2 6" xfId="50525"/>
    <cellStyle name="Output 2 19 3" xfId="8972"/>
    <cellStyle name="Output 2 19 4" xfId="15084"/>
    <cellStyle name="Output 2 19 5" xfId="17236"/>
    <cellStyle name="Output 2 19 6" xfId="24990"/>
    <cellStyle name="Output 2 19 7" xfId="27448"/>
    <cellStyle name="Output 2 19 8" xfId="30321"/>
    <cellStyle name="Output 2 19 9" xfId="32262"/>
    <cellStyle name="Output 2 2" xfId="928"/>
    <cellStyle name="Output 2 2 10" xfId="15324"/>
    <cellStyle name="Output 2 2 11" xfId="23100"/>
    <cellStyle name="Output 2 2 12" xfId="25486"/>
    <cellStyle name="Output 2 2 13" xfId="28409"/>
    <cellStyle name="Output 2 2 14" xfId="30608"/>
    <cellStyle name="Output 2 2 15" xfId="37386"/>
    <cellStyle name="Output 2 2 16" xfId="44096"/>
    <cellStyle name="Output 2 2 17" xfId="50526"/>
    <cellStyle name="Output 2 2 18" xfId="52978"/>
    <cellStyle name="Output 2 2 19" xfId="55588"/>
    <cellStyle name="Output 2 2 2" xfId="1301"/>
    <cellStyle name="Output 2 2 2 10" xfId="30884"/>
    <cellStyle name="Output 2 2 2 11" xfId="37654"/>
    <cellStyle name="Output 2 2 2 12" xfId="44659"/>
    <cellStyle name="Output 2 2 2 13" xfId="50527"/>
    <cellStyle name="Output 2 2 2 14" xfId="53541"/>
    <cellStyle name="Output 2 2 2 15" xfId="56156"/>
    <cellStyle name="Output 2 2 2 2" xfId="3555"/>
    <cellStyle name="Output 2 2 2 2 2" xfId="9812"/>
    <cellStyle name="Output 2 2 2 2 3" xfId="18493"/>
    <cellStyle name="Output 2 2 2 2 4" xfId="33102"/>
    <cellStyle name="Output 2 2 2 2 5" xfId="39843"/>
    <cellStyle name="Output 2 2 2 2 6" xfId="50528"/>
    <cellStyle name="Output 2 2 2 3" xfId="5702"/>
    <cellStyle name="Output 2 2 2 3 2" xfId="11929"/>
    <cellStyle name="Output 2 2 2 3 3" xfId="19395"/>
    <cellStyle name="Output 2 2 2 3 4" xfId="35224"/>
    <cellStyle name="Output 2 2 2 3 5" xfId="41960"/>
    <cellStyle name="Output 2 2 2 3 6" xfId="50529"/>
    <cellStyle name="Output 2 2 2 4" xfId="7623"/>
    <cellStyle name="Output 2 2 2 5" xfId="14025"/>
    <cellStyle name="Output 2 2 2 6" xfId="15887"/>
    <cellStyle name="Output 2 2 2 7" xfId="23641"/>
    <cellStyle name="Output 2 2 2 8" xfId="26099"/>
    <cellStyle name="Output 2 2 2 9" xfId="28972"/>
    <cellStyle name="Output 2 2 3" xfId="1707"/>
    <cellStyle name="Output 2 2 3 10" xfId="31261"/>
    <cellStyle name="Output 2 2 3 11" xfId="38002"/>
    <cellStyle name="Output 2 2 3 12" xfId="45007"/>
    <cellStyle name="Output 2 2 3 13" xfId="50530"/>
    <cellStyle name="Output 2 2 3 14" xfId="53889"/>
    <cellStyle name="Output 2 2 3 15" xfId="56504"/>
    <cellStyle name="Output 2 2 3 2" xfId="3921"/>
    <cellStyle name="Output 2 2 3 2 2" xfId="10160"/>
    <cellStyle name="Output 2 2 3 2 3" xfId="20158"/>
    <cellStyle name="Output 2 2 3 2 4" xfId="33450"/>
    <cellStyle name="Output 2 2 3 2 5" xfId="40191"/>
    <cellStyle name="Output 2 2 3 2 6" xfId="50531"/>
    <cellStyle name="Output 2 2 3 3" xfId="6050"/>
    <cellStyle name="Output 2 2 3 3 2" xfId="12277"/>
    <cellStyle name="Output 2 2 3 3 3" xfId="18010"/>
    <cellStyle name="Output 2 2 3 3 4" xfId="35572"/>
    <cellStyle name="Output 2 2 3 3 5" xfId="42308"/>
    <cellStyle name="Output 2 2 3 3 6" xfId="50532"/>
    <cellStyle name="Output 2 2 3 4" xfId="7971"/>
    <cellStyle name="Output 2 2 3 5" xfId="14373"/>
    <cellStyle name="Output 2 2 3 6" xfId="16235"/>
    <cellStyle name="Output 2 2 3 7" xfId="23989"/>
    <cellStyle name="Output 2 2 3 8" xfId="26447"/>
    <cellStyle name="Output 2 2 3 9" xfId="29320"/>
    <cellStyle name="Output 2 2 4" xfId="2013"/>
    <cellStyle name="Output 2 2 4 10" xfId="38306"/>
    <cellStyle name="Output 2 2 4 11" xfId="45311"/>
    <cellStyle name="Output 2 2 4 12" xfId="50533"/>
    <cellStyle name="Output 2 2 4 13" xfId="54193"/>
    <cellStyle name="Output 2 2 4 14" xfId="56808"/>
    <cellStyle name="Output 2 2 4 2" xfId="4225"/>
    <cellStyle name="Output 2 2 4 2 2" xfId="10464"/>
    <cellStyle name="Output 2 2 4 2 3" xfId="17548"/>
    <cellStyle name="Output 2 2 4 2 4" xfId="33754"/>
    <cellStyle name="Output 2 2 4 2 5" xfId="40495"/>
    <cellStyle name="Output 2 2 4 2 6" xfId="50534"/>
    <cellStyle name="Output 2 2 4 3" xfId="6354"/>
    <cellStyle name="Output 2 2 4 3 2" xfId="12581"/>
    <cellStyle name="Output 2 2 4 3 3" xfId="17301"/>
    <cellStyle name="Output 2 2 4 3 4" xfId="35876"/>
    <cellStyle name="Output 2 2 4 3 5" xfId="42612"/>
    <cellStyle name="Output 2 2 4 3 6" xfId="50535"/>
    <cellStyle name="Output 2 2 4 4" xfId="8275"/>
    <cellStyle name="Output 2 2 4 5" xfId="16539"/>
    <cellStyle name="Output 2 2 4 6" xfId="24293"/>
    <cellStyle name="Output 2 2 4 7" xfId="26751"/>
    <cellStyle name="Output 2 2 4 8" xfId="29624"/>
    <cellStyle name="Output 2 2 4 9" xfId="31565"/>
    <cellStyle name="Output 2 2 5" xfId="2133"/>
    <cellStyle name="Output 2 2 5 10" xfId="31683"/>
    <cellStyle name="Output 2 2 5 11" xfId="38424"/>
    <cellStyle name="Output 2 2 5 12" xfId="45429"/>
    <cellStyle name="Output 2 2 5 13" xfId="50536"/>
    <cellStyle name="Output 2 2 5 14" xfId="54311"/>
    <cellStyle name="Output 2 2 5 15" xfId="56926"/>
    <cellStyle name="Output 2 2 5 2" xfId="4343"/>
    <cellStyle name="Output 2 2 5 2 2" xfId="10582"/>
    <cellStyle name="Output 2 2 5 2 3" xfId="19213"/>
    <cellStyle name="Output 2 2 5 2 4" xfId="33872"/>
    <cellStyle name="Output 2 2 5 2 5" xfId="40613"/>
    <cellStyle name="Output 2 2 5 2 6" xfId="50537"/>
    <cellStyle name="Output 2 2 5 3" xfId="6472"/>
    <cellStyle name="Output 2 2 5 3 2" xfId="12699"/>
    <cellStyle name="Output 2 2 5 3 3" xfId="17348"/>
    <cellStyle name="Output 2 2 5 3 4" xfId="35994"/>
    <cellStyle name="Output 2 2 5 3 5" xfId="42730"/>
    <cellStyle name="Output 2 2 5 3 6" xfId="50538"/>
    <cellStyle name="Output 2 2 5 4" xfId="8393"/>
    <cellStyle name="Output 2 2 5 5" xfId="14505"/>
    <cellStyle name="Output 2 2 5 6" xfId="16657"/>
    <cellStyle name="Output 2 2 5 7" xfId="24411"/>
    <cellStyle name="Output 2 2 5 8" xfId="26869"/>
    <cellStyle name="Output 2 2 5 9" xfId="29742"/>
    <cellStyle name="Output 2 2 6" xfId="3287"/>
    <cellStyle name="Output 2 2 6 10" xfId="39575"/>
    <cellStyle name="Output 2 2 6 11" xfId="44391"/>
    <cellStyle name="Output 2 2 6 12" xfId="50539"/>
    <cellStyle name="Output 2 2 6 13" xfId="53273"/>
    <cellStyle name="Output 2 2 6 14" xfId="55885"/>
    <cellStyle name="Output 2 2 6 2" xfId="5431"/>
    <cellStyle name="Output 2 2 6 2 2" xfId="11661"/>
    <cellStyle name="Output 2 2 6 2 3" xfId="19657"/>
    <cellStyle name="Output 2 2 6 2 4" xfId="34953"/>
    <cellStyle name="Output 2 2 6 2 5" xfId="41692"/>
    <cellStyle name="Output 2 2 6 2 6" xfId="50540"/>
    <cellStyle name="Output 2 2 6 3" xfId="9544"/>
    <cellStyle name="Output 2 2 6 4" xfId="13757"/>
    <cellStyle name="Output 2 2 6 5" xfId="15619"/>
    <cellStyle name="Output 2 2 6 6" xfId="23373"/>
    <cellStyle name="Output 2 2 6 7" xfId="25831"/>
    <cellStyle name="Output 2 2 6 8" xfId="28704"/>
    <cellStyle name="Output 2 2 6 9" xfId="32834"/>
    <cellStyle name="Output 2 2 7" xfId="2942"/>
    <cellStyle name="Output 2 2 7 2" xfId="9199"/>
    <cellStyle name="Output 2 2 7 3" xfId="20086"/>
    <cellStyle name="Output 2 2 7 4" xfId="32489"/>
    <cellStyle name="Output 2 2 7 5" xfId="39230"/>
    <cellStyle name="Output 2 2 7 6" xfId="50541"/>
    <cellStyle name="Output 2 2 8" xfId="5127"/>
    <cellStyle name="Output 2 2 8 2" xfId="11366"/>
    <cellStyle name="Output 2 2 8 3" xfId="19950"/>
    <cellStyle name="Output 2 2 8 4" xfId="34656"/>
    <cellStyle name="Output 2 2 8 5" xfId="41397"/>
    <cellStyle name="Output 2 2 8 6" xfId="50542"/>
    <cellStyle name="Output 2 2 9" xfId="7355"/>
    <cellStyle name="Output 2 20" xfId="4968"/>
    <cellStyle name="Output 2 20 2" xfId="11207"/>
    <cellStyle name="Output 2 20 3" xfId="18754"/>
    <cellStyle name="Output 2 20 4" xfId="34497"/>
    <cellStyle name="Output 2 20 5" xfId="41238"/>
    <cellStyle name="Output 2 20 6" xfId="50543"/>
    <cellStyle name="Output 2 21" xfId="7160"/>
    <cellStyle name="Output 2 22" xfId="15165"/>
    <cellStyle name="Output 2 23" xfId="22906"/>
    <cellStyle name="Output 2 24" xfId="25292"/>
    <cellStyle name="Output 2 25" xfId="28250"/>
    <cellStyle name="Output 2 26" xfId="30412"/>
    <cellStyle name="Output 2 27" xfId="37192"/>
    <cellStyle name="Output 2 28" xfId="43937"/>
    <cellStyle name="Output 2 29" xfId="50496"/>
    <cellStyle name="Output 2 3" xfId="950"/>
    <cellStyle name="Output 2 3 10" xfId="15325"/>
    <cellStyle name="Output 2 3 11" xfId="23117"/>
    <cellStyle name="Output 2 3 12" xfId="25503"/>
    <cellStyle name="Output 2 3 13" xfId="28410"/>
    <cellStyle name="Output 2 3 14" xfId="30630"/>
    <cellStyle name="Output 2 3 15" xfId="37403"/>
    <cellStyle name="Output 2 3 16" xfId="44097"/>
    <cellStyle name="Output 2 3 17" xfId="50544"/>
    <cellStyle name="Output 2 3 18" xfId="52979"/>
    <cellStyle name="Output 2 3 19" xfId="55589"/>
    <cellStyle name="Output 2 3 2" xfId="1302"/>
    <cellStyle name="Output 2 3 2 10" xfId="30885"/>
    <cellStyle name="Output 2 3 2 11" xfId="37655"/>
    <cellStyle name="Output 2 3 2 12" xfId="44660"/>
    <cellStyle name="Output 2 3 2 13" xfId="50545"/>
    <cellStyle name="Output 2 3 2 14" xfId="53542"/>
    <cellStyle name="Output 2 3 2 15" xfId="56157"/>
    <cellStyle name="Output 2 3 2 2" xfId="3556"/>
    <cellStyle name="Output 2 3 2 2 2" xfId="9813"/>
    <cellStyle name="Output 2 3 2 2 3" xfId="19527"/>
    <cellStyle name="Output 2 3 2 2 4" xfId="33103"/>
    <cellStyle name="Output 2 3 2 2 5" xfId="39844"/>
    <cellStyle name="Output 2 3 2 2 6" xfId="50546"/>
    <cellStyle name="Output 2 3 2 3" xfId="5703"/>
    <cellStyle name="Output 2 3 2 3 2" xfId="11930"/>
    <cellStyle name="Output 2 3 2 3 3" xfId="20172"/>
    <cellStyle name="Output 2 3 2 3 4" xfId="35225"/>
    <cellStyle name="Output 2 3 2 3 5" xfId="41961"/>
    <cellStyle name="Output 2 3 2 3 6" xfId="50547"/>
    <cellStyle name="Output 2 3 2 4" xfId="7624"/>
    <cellStyle name="Output 2 3 2 5" xfId="14026"/>
    <cellStyle name="Output 2 3 2 6" xfId="15888"/>
    <cellStyle name="Output 2 3 2 7" xfId="23642"/>
    <cellStyle name="Output 2 3 2 8" xfId="26100"/>
    <cellStyle name="Output 2 3 2 9" xfId="28973"/>
    <cellStyle name="Output 2 3 3" xfId="1724"/>
    <cellStyle name="Output 2 3 3 10" xfId="31278"/>
    <cellStyle name="Output 2 3 3 11" xfId="38019"/>
    <cellStyle name="Output 2 3 3 12" xfId="45024"/>
    <cellStyle name="Output 2 3 3 13" xfId="50548"/>
    <cellStyle name="Output 2 3 3 14" xfId="53906"/>
    <cellStyle name="Output 2 3 3 15" xfId="56521"/>
    <cellStyle name="Output 2 3 3 2" xfId="3938"/>
    <cellStyle name="Output 2 3 3 2 2" xfId="10177"/>
    <cellStyle name="Output 2 3 3 2 3" xfId="19126"/>
    <cellStyle name="Output 2 3 3 2 4" xfId="33467"/>
    <cellStyle name="Output 2 3 3 2 5" xfId="40208"/>
    <cellStyle name="Output 2 3 3 2 6" xfId="50549"/>
    <cellStyle name="Output 2 3 3 3" xfId="6067"/>
    <cellStyle name="Output 2 3 3 3 2" xfId="12294"/>
    <cellStyle name="Output 2 3 3 3 3" xfId="20215"/>
    <cellStyle name="Output 2 3 3 3 4" xfId="35589"/>
    <cellStyle name="Output 2 3 3 3 5" xfId="42325"/>
    <cellStyle name="Output 2 3 3 3 6" xfId="50550"/>
    <cellStyle name="Output 2 3 3 4" xfId="7988"/>
    <cellStyle name="Output 2 3 3 5" xfId="14390"/>
    <cellStyle name="Output 2 3 3 6" xfId="16252"/>
    <cellStyle name="Output 2 3 3 7" xfId="24006"/>
    <cellStyle name="Output 2 3 3 8" xfId="26464"/>
    <cellStyle name="Output 2 3 3 9" xfId="29337"/>
    <cellStyle name="Output 2 3 4" xfId="2014"/>
    <cellStyle name="Output 2 3 4 10" xfId="38307"/>
    <cellStyle name="Output 2 3 4 11" xfId="45312"/>
    <cellStyle name="Output 2 3 4 12" xfId="50551"/>
    <cellStyle name="Output 2 3 4 13" xfId="54194"/>
    <cellStyle name="Output 2 3 4 14" xfId="56809"/>
    <cellStyle name="Output 2 3 4 2" xfId="4226"/>
    <cellStyle name="Output 2 3 4 2 2" xfId="10465"/>
    <cellStyle name="Output 2 3 4 2 3" xfId="17547"/>
    <cellStyle name="Output 2 3 4 2 4" xfId="33755"/>
    <cellStyle name="Output 2 3 4 2 5" xfId="40496"/>
    <cellStyle name="Output 2 3 4 2 6" xfId="50552"/>
    <cellStyle name="Output 2 3 4 3" xfId="6355"/>
    <cellStyle name="Output 2 3 4 3 2" xfId="12582"/>
    <cellStyle name="Output 2 3 4 3 3" xfId="17826"/>
    <cellStyle name="Output 2 3 4 3 4" xfId="35877"/>
    <cellStyle name="Output 2 3 4 3 5" xfId="42613"/>
    <cellStyle name="Output 2 3 4 3 6" xfId="50553"/>
    <cellStyle name="Output 2 3 4 4" xfId="8276"/>
    <cellStyle name="Output 2 3 4 5" xfId="16540"/>
    <cellStyle name="Output 2 3 4 6" xfId="24294"/>
    <cellStyle name="Output 2 3 4 7" xfId="26752"/>
    <cellStyle name="Output 2 3 4 8" xfId="29625"/>
    <cellStyle name="Output 2 3 4 9" xfId="31566"/>
    <cellStyle name="Output 2 3 5" xfId="2138"/>
    <cellStyle name="Output 2 3 5 10" xfId="31688"/>
    <cellStyle name="Output 2 3 5 11" xfId="38429"/>
    <cellStyle name="Output 2 3 5 12" xfId="45434"/>
    <cellStyle name="Output 2 3 5 13" xfId="50554"/>
    <cellStyle name="Output 2 3 5 14" xfId="54316"/>
    <cellStyle name="Output 2 3 5 15" xfId="56931"/>
    <cellStyle name="Output 2 3 5 2" xfId="4348"/>
    <cellStyle name="Output 2 3 5 2 2" xfId="10587"/>
    <cellStyle name="Output 2 3 5 2 3" xfId="19777"/>
    <cellStyle name="Output 2 3 5 2 4" xfId="33877"/>
    <cellStyle name="Output 2 3 5 2 5" xfId="40618"/>
    <cellStyle name="Output 2 3 5 2 6" xfId="50555"/>
    <cellStyle name="Output 2 3 5 3" xfId="6477"/>
    <cellStyle name="Output 2 3 5 3 2" xfId="12704"/>
    <cellStyle name="Output 2 3 5 3 3" xfId="17282"/>
    <cellStyle name="Output 2 3 5 3 4" xfId="35999"/>
    <cellStyle name="Output 2 3 5 3 5" xfId="42735"/>
    <cellStyle name="Output 2 3 5 3 6" xfId="50556"/>
    <cellStyle name="Output 2 3 5 4" xfId="8398"/>
    <cellStyle name="Output 2 3 5 5" xfId="14510"/>
    <cellStyle name="Output 2 3 5 6" xfId="16662"/>
    <cellStyle name="Output 2 3 5 7" xfId="24416"/>
    <cellStyle name="Output 2 3 5 8" xfId="26874"/>
    <cellStyle name="Output 2 3 5 9" xfId="29747"/>
    <cellStyle name="Output 2 3 6" xfId="3304"/>
    <cellStyle name="Output 2 3 6 10" xfId="39592"/>
    <cellStyle name="Output 2 3 6 11" xfId="44408"/>
    <cellStyle name="Output 2 3 6 12" xfId="50557"/>
    <cellStyle name="Output 2 3 6 13" xfId="53290"/>
    <cellStyle name="Output 2 3 6 14" xfId="55904"/>
    <cellStyle name="Output 2 3 6 2" xfId="5450"/>
    <cellStyle name="Output 2 3 6 2 2" xfId="11678"/>
    <cellStyle name="Output 2 3 6 2 3" xfId="17851"/>
    <cellStyle name="Output 2 3 6 2 4" xfId="34972"/>
    <cellStyle name="Output 2 3 6 2 5" xfId="41709"/>
    <cellStyle name="Output 2 3 6 2 6" xfId="50558"/>
    <cellStyle name="Output 2 3 6 3" xfId="9561"/>
    <cellStyle name="Output 2 3 6 4" xfId="13774"/>
    <cellStyle name="Output 2 3 6 5" xfId="15636"/>
    <cellStyle name="Output 2 3 6 6" xfId="23390"/>
    <cellStyle name="Output 2 3 6 7" xfId="25848"/>
    <cellStyle name="Output 2 3 6 8" xfId="28721"/>
    <cellStyle name="Output 2 3 6 9" xfId="32851"/>
    <cellStyle name="Output 2 3 7" xfId="2959"/>
    <cellStyle name="Output 2 3 7 2" xfId="9216"/>
    <cellStyle name="Output 2 3 7 3" xfId="20088"/>
    <cellStyle name="Output 2 3 7 4" xfId="32506"/>
    <cellStyle name="Output 2 3 7 5" xfId="39247"/>
    <cellStyle name="Output 2 3 7 6" xfId="50559"/>
    <cellStyle name="Output 2 3 8" xfId="5128"/>
    <cellStyle name="Output 2 3 8 2" xfId="11367"/>
    <cellStyle name="Output 2 3 8 3" xfId="19093"/>
    <cellStyle name="Output 2 3 8 4" xfId="34657"/>
    <cellStyle name="Output 2 3 8 5" xfId="41398"/>
    <cellStyle name="Output 2 3 8 6" xfId="50560"/>
    <cellStyle name="Output 2 3 9" xfId="7372"/>
    <cellStyle name="Output 2 30" xfId="52819"/>
    <cellStyle name="Output 2 31" xfId="55429"/>
    <cellStyle name="Output 2 4" xfId="789"/>
    <cellStyle name="Output 2 4 10" xfId="15326"/>
    <cellStyle name="Output 2 4 11" xfId="22961"/>
    <cellStyle name="Output 2 4 12" xfId="25347"/>
    <cellStyle name="Output 2 4 13" xfId="28411"/>
    <cellStyle name="Output 2 4 14" xfId="30469"/>
    <cellStyle name="Output 2 4 15" xfId="37247"/>
    <cellStyle name="Output 2 4 16" xfId="44098"/>
    <cellStyle name="Output 2 4 17" xfId="50561"/>
    <cellStyle name="Output 2 4 18" xfId="52980"/>
    <cellStyle name="Output 2 4 19" xfId="55590"/>
    <cellStyle name="Output 2 4 2" xfId="1303"/>
    <cellStyle name="Output 2 4 2 10" xfId="30886"/>
    <cellStyle name="Output 2 4 2 11" xfId="37656"/>
    <cellStyle name="Output 2 4 2 12" xfId="44661"/>
    <cellStyle name="Output 2 4 2 13" xfId="50562"/>
    <cellStyle name="Output 2 4 2 14" xfId="53543"/>
    <cellStyle name="Output 2 4 2 15" xfId="56158"/>
    <cellStyle name="Output 2 4 2 2" xfId="3557"/>
    <cellStyle name="Output 2 4 2 2 2" xfId="9814"/>
    <cellStyle name="Output 2 4 2 2 3" xfId="18672"/>
    <cellStyle name="Output 2 4 2 2 4" xfId="33104"/>
    <cellStyle name="Output 2 4 2 2 5" xfId="39845"/>
    <cellStyle name="Output 2 4 2 2 6" xfId="50563"/>
    <cellStyle name="Output 2 4 2 3" xfId="5704"/>
    <cellStyle name="Output 2 4 2 3 2" xfId="11931"/>
    <cellStyle name="Output 2 4 2 3 3" xfId="18385"/>
    <cellStyle name="Output 2 4 2 3 4" xfId="35226"/>
    <cellStyle name="Output 2 4 2 3 5" xfId="41962"/>
    <cellStyle name="Output 2 4 2 3 6" xfId="50564"/>
    <cellStyle name="Output 2 4 2 4" xfId="7625"/>
    <cellStyle name="Output 2 4 2 5" xfId="14027"/>
    <cellStyle name="Output 2 4 2 6" xfId="15889"/>
    <cellStyle name="Output 2 4 2 7" xfId="23643"/>
    <cellStyle name="Output 2 4 2 8" xfId="26101"/>
    <cellStyle name="Output 2 4 2 9" xfId="28974"/>
    <cellStyle name="Output 2 4 3" xfId="1568"/>
    <cellStyle name="Output 2 4 3 10" xfId="31122"/>
    <cellStyle name="Output 2 4 3 11" xfId="37863"/>
    <cellStyle name="Output 2 4 3 12" xfId="44868"/>
    <cellStyle name="Output 2 4 3 13" xfId="50565"/>
    <cellStyle name="Output 2 4 3 14" xfId="53750"/>
    <cellStyle name="Output 2 4 3 15" xfId="56365"/>
    <cellStyle name="Output 2 4 3 2" xfId="3782"/>
    <cellStyle name="Output 2 4 3 2 2" xfId="10021"/>
    <cellStyle name="Output 2 4 3 2 3" xfId="17966"/>
    <cellStyle name="Output 2 4 3 2 4" xfId="33311"/>
    <cellStyle name="Output 2 4 3 2 5" xfId="40052"/>
    <cellStyle name="Output 2 4 3 2 6" xfId="50566"/>
    <cellStyle name="Output 2 4 3 3" xfId="5911"/>
    <cellStyle name="Output 2 4 3 3 2" xfId="12138"/>
    <cellStyle name="Output 2 4 3 3 3" xfId="19801"/>
    <cellStyle name="Output 2 4 3 3 4" xfId="35433"/>
    <cellStyle name="Output 2 4 3 3 5" xfId="42169"/>
    <cellStyle name="Output 2 4 3 3 6" xfId="50567"/>
    <cellStyle name="Output 2 4 3 4" xfId="7832"/>
    <cellStyle name="Output 2 4 3 5" xfId="14234"/>
    <cellStyle name="Output 2 4 3 6" xfId="16096"/>
    <cellStyle name="Output 2 4 3 7" xfId="23850"/>
    <cellStyle name="Output 2 4 3 8" xfId="26308"/>
    <cellStyle name="Output 2 4 3 9" xfId="29181"/>
    <cellStyle name="Output 2 4 4" xfId="2015"/>
    <cellStyle name="Output 2 4 4 10" xfId="38308"/>
    <cellStyle name="Output 2 4 4 11" xfId="45313"/>
    <cellStyle name="Output 2 4 4 12" xfId="50568"/>
    <cellStyle name="Output 2 4 4 13" xfId="54195"/>
    <cellStyle name="Output 2 4 4 14" xfId="56810"/>
    <cellStyle name="Output 2 4 4 2" xfId="4227"/>
    <cellStyle name="Output 2 4 4 2 2" xfId="10466"/>
    <cellStyle name="Output 2 4 4 2 3" xfId="17546"/>
    <cellStyle name="Output 2 4 4 2 4" xfId="33756"/>
    <cellStyle name="Output 2 4 4 2 5" xfId="40497"/>
    <cellStyle name="Output 2 4 4 2 6" xfId="50569"/>
    <cellStyle name="Output 2 4 4 3" xfId="6356"/>
    <cellStyle name="Output 2 4 4 3 2" xfId="12583"/>
    <cellStyle name="Output 2 4 4 3 3" xfId="17420"/>
    <cellStyle name="Output 2 4 4 3 4" xfId="35878"/>
    <cellStyle name="Output 2 4 4 3 5" xfId="42614"/>
    <cellStyle name="Output 2 4 4 3 6" xfId="50570"/>
    <cellStyle name="Output 2 4 4 4" xfId="8277"/>
    <cellStyle name="Output 2 4 4 5" xfId="16541"/>
    <cellStyle name="Output 2 4 4 6" xfId="24295"/>
    <cellStyle name="Output 2 4 4 7" xfId="26753"/>
    <cellStyle name="Output 2 4 4 8" xfId="29626"/>
    <cellStyle name="Output 2 4 4 9" xfId="31567"/>
    <cellStyle name="Output 2 4 5" xfId="2309"/>
    <cellStyle name="Output 2 4 5 10" xfId="31859"/>
    <cellStyle name="Output 2 4 5 11" xfId="38600"/>
    <cellStyle name="Output 2 4 5 12" xfId="45605"/>
    <cellStyle name="Output 2 4 5 13" xfId="50571"/>
    <cellStyle name="Output 2 4 5 14" xfId="54487"/>
    <cellStyle name="Output 2 4 5 15" xfId="57102"/>
    <cellStyle name="Output 2 4 5 2" xfId="4519"/>
    <cellStyle name="Output 2 4 5 2 2" xfId="10758"/>
    <cellStyle name="Output 2 4 5 2 3" xfId="19583"/>
    <cellStyle name="Output 2 4 5 2 4" xfId="34048"/>
    <cellStyle name="Output 2 4 5 2 5" xfId="40789"/>
    <cellStyle name="Output 2 4 5 2 6" xfId="50572"/>
    <cellStyle name="Output 2 4 5 3" xfId="6648"/>
    <cellStyle name="Output 2 4 5 3 2" xfId="12875"/>
    <cellStyle name="Output 2 4 5 3 3" xfId="20335"/>
    <cellStyle name="Output 2 4 5 3 4" xfId="36170"/>
    <cellStyle name="Output 2 4 5 3 5" xfId="42906"/>
    <cellStyle name="Output 2 4 5 3 6" xfId="50573"/>
    <cellStyle name="Output 2 4 5 4" xfId="8569"/>
    <cellStyle name="Output 2 4 5 5" xfId="14681"/>
    <cellStyle name="Output 2 4 5 6" xfId="16833"/>
    <cellStyle name="Output 2 4 5 7" xfId="24587"/>
    <cellStyle name="Output 2 4 5 8" xfId="27045"/>
    <cellStyle name="Output 2 4 5 9" xfId="29918"/>
    <cellStyle name="Output 2 4 6" xfId="3148"/>
    <cellStyle name="Output 2 4 6 10" xfId="39436"/>
    <cellStyle name="Output 2 4 6 11" xfId="44252"/>
    <cellStyle name="Output 2 4 6 12" xfId="50574"/>
    <cellStyle name="Output 2 4 6 13" xfId="53134"/>
    <cellStyle name="Output 2 4 6 14" xfId="55746"/>
    <cellStyle name="Output 2 4 6 2" xfId="5292"/>
    <cellStyle name="Output 2 4 6 2 2" xfId="11522"/>
    <cellStyle name="Output 2 4 6 2 3" xfId="19661"/>
    <cellStyle name="Output 2 4 6 2 4" xfId="34814"/>
    <cellStyle name="Output 2 4 6 2 5" xfId="41553"/>
    <cellStyle name="Output 2 4 6 2 6" xfId="50575"/>
    <cellStyle name="Output 2 4 6 3" xfId="9405"/>
    <cellStyle name="Output 2 4 6 4" xfId="13618"/>
    <cellStyle name="Output 2 4 6 5" xfId="15480"/>
    <cellStyle name="Output 2 4 6 6" xfId="23234"/>
    <cellStyle name="Output 2 4 6 7" xfId="25692"/>
    <cellStyle name="Output 2 4 6 8" xfId="28565"/>
    <cellStyle name="Output 2 4 6 9" xfId="32695"/>
    <cellStyle name="Output 2 4 7" xfId="2803"/>
    <cellStyle name="Output 2 4 7 2" xfId="9060"/>
    <cellStyle name="Output 2 4 7 3" xfId="17943"/>
    <cellStyle name="Output 2 4 7 4" xfId="32350"/>
    <cellStyle name="Output 2 4 7 5" xfId="39091"/>
    <cellStyle name="Output 2 4 7 6" xfId="50576"/>
    <cellStyle name="Output 2 4 8" xfId="5129"/>
    <cellStyle name="Output 2 4 8 2" xfId="11368"/>
    <cellStyle name="Output 2 4 8 3" xfId="18158"/>
    <cellStyle name="Output 2 4 8 4" xfId="34658"/>
    <cellStyle name="Output 2 4 8 5" xfId="41399"/>
    <cellStyle name="Output 2 4 8 6" xfId="50577"/>
    <cellStyle name="Output 2 4 9" xfId="7216"/>
    <cellStyle name="Output 2 5" xfId="916"/>
    <cellStyle name="Output 2 5 10" xfId="15327"/>
    <cellStyle name="Output 2 5 11" xfId="23088"/>
    <cellStyle name="Output 2 5 12" xfId="25474"/>
    <cellStyle name="Output 2 5 13" xfId="28412"/>
    <cellStyle name="Output 2 5 14" xfId="30596"/>
    <cellStyle name="Output 2 5 15" xfId="37374"/>
    <cellStyle name="Output 2 5 16" xfId="44099"/>
    <cellStyle name="Output 2 5 17" xfId="50578"/>
    <cellStyle name="Output 2 5 18" xfId="52981"/>
    <cellStyle name="Output 2 5 19" xfId="55591"/>
    <cellStyle name="Output 2 5 2" xfId="1304"/>
    <cellStyle name="Output 2 5 2 10" xfId="30887"/>
    <cellStyle name="Output 2 5 2 11" xfId="37657"/>
    <cellStyle name="Output 2 5 2 12" xfId="44662"/>
    <cellStyle name="Output 2 5 2 13" xfId="50579"/>
    <cellStyle name="Output 2 5 2 14" xfId="53544"/>
    <cellStyle name="Output 2 5 2 15" xfId="56159"/>
    <cellStyle name="Output 2 5 2 2" xfId="3558"/>
    <cellStyle name="Output 2 5 2 2 2" xfId="9815"/>
    <cellStyle name="Output 2 5 2 2 3" xfId="20076"/>
    <cellStyle name="Output 2 5 2 2 4" xfId="33105"/>
    <cellStyle name="Output 2 5 2 2 5" xfId="39846"/>
    <cellStyle name="Output 2 5 2 2 6" xfId="50580"/>
    <cellStyle name="Output 2 5 2 3" xfId="5705"/>
    <cellStyle name="Output 2 5 2 3 2" xfId="11932"/>
    <cellStyle name="Output 2 5 2 3 3" xfId="20248"/>
    <cellStyle name="Output 2 5 2 3 4" xfId="35227"/>
    <cellStyle name="Output 2 5 2 3 5" xfId="41963"/>
    <cellStyle name="Output 2 5 2 3 6" xfId="50581"/>
    <cellStyle name="Output 2 5 2 4" xfId="7626"/>
    <cellStyle name="Output 2 5 2 5" xfId="14028"/>
    <cellStyle name="Output 2 5 2 6" xfId="15890"/>
    <cellStyle name="Output 2 5 2 7" xfId="23644"/>
    <cellStyle name="Output 2 5 2 8" xfId="26102"/>
    <cellStyle name="Output 2 5 2 9" xfId="28975"/>
    <cellStyle name="Output 2 5 3" xfId="1695"/>
    <cellStyle name="Output 2 5 3 10" xfId="31249"/>
    <cellStyle name="Output 2 5 3 11" xfId="37990"/>
    <cellStyle name="Output 2 5 3 12" xfId="44995"/>
    <cellStyle name="Output 2 5 3 13" xfId="50582"/>
    <cellStyle name="Output 2 5 3 14" xfId="53877"/>
    <cellStyle name="Output 2 5 3 15" xfId="56492"/>
    <cellStyle name="Output 2 5 3 2" xfId="3909"/>
    <cellStyle name="Output 2 5 3 2 2" xfId="10148"/>
    <cellStyle name="Output 2 5 3 2 3" xfId="19127"/>
    <cellStyle name="Output 2 5 3 2 4" xfId="33438"/>
    <cellStyle name="Output 2 5 3 2 5" xfId="40179"/>
    <cellStyle name="Output 2 5 3 2 6" xfId="50583"/>
    <cellStyle name="Output 2 5 3 3" xfId="6038"/>
    <cellStyle name="Output 2 5 3 3 2" xfId="12265"/>
    <cellStyle name="Output 2 5 3 3 3" xfId="19425"/>
    <cellStyle name="Output 2 5 3 3 4" xfId="35560"/>
    <cellStyle name="Output 2 5 3 3 5" xfId="42296"/>
    <cellStyle name="Output 2 5 3 3 6" xfId="50584"/>
    <cellStyle name="Output 2 5 3 4" xfId="7959"/>
    <cellStyle name="Output 2 5 3 5" xfId="14361"/>
    <cellStyle name="Output 2 5 3 6" xfId="16223"/>
    <cellStyle name="Output 2 5 3 7" xfId="23977"/>
    <cellStyle name="Output 2 5 3 8" xfId="26435"/>
    <cellStyle name="Output 2 5 3 9" xfId="29308"/>
    <cellStyle name="Output 2 5 4" xfId="2016"/>
    <cellStyle name="Output 2 5 4 10" xfId="38309"/>
    <cellStyle name="Output 2 5 4 11" xfId="45314"/>
    <cellStyle name="Output 2 5 4 12" xfId="50585"/>
    <cellStyle name="Output 2 5 4 13" xfId="54196"/>
    <cellStyle name="Output 2 5 4 14" xfId="56811"/>
    <cellStyle name="Output 2 5 4 2" xfId="4228"/>
    <cellStyle name="Output 2 5 4 2 2" xfId="10467"/>
    <cellStyle name="Output 2 5 4 2 3" xfId="17545"/>
    <cellStyle name="Output 2 5 4 2 4" xfId="33757"/>
    <cellStyle name="Output 2 5 4 2 5" xfId="40498"/>
    <cellStyle name="Output 2 5 4 2 6" xfId="50586"/>
    <cellStyle name="Output 2 5 4 3" xfId="6357"/>
    <cellStyle name="Output 2 5 4 3 2" xfId="12584"/>
    <cellStyle name="Output 2 5 4 3 3" xfId="17419"/>
    <cellStyle name="Output 2 5 4 3 4" xfId="35879"/>
    <cellStyle name="Output 2 5 4 3 5" xfId="42615"/>
    <cellStyle name="Output 2 5 4 3 6" xfId="50587"/>
    <cellStyle name="Output 2 5 4 4" xfId="8278"/>
    <cellStyle name="Output 2 5 4 5" xfId="16542"/>
    <cellStyle name="Output 2 5 4 6" xfId="24296"/>
    <cellStyle name="Output 2 5 4 7" xfId="26754"/>
    <cellStyle name="Output 2 5 4 8" xfId="29627"/>
    <cellStyle name="Output 2 5 4 9" xfId="31568"/>
    <cellStyle name="Output 2 5 5" xfId="2196"/>
    <cellStyle name="Output 2 5 5 10" xfId="31746"/>
    <cellStyle name="Output 2 5 5 11" xfId="38487"/>
    <cellStyle name="Output 2 5 5 12" xfId="45492"/>
    <cellStyle name="Output 2 5 5 13" xfId="50588"/>
    <cellStyle name="Output 2 5 5 14" xfId="54374"/>
    <cellStyle name="Output 2 5 5 15" xfId="56989"/>
    <cellStyle name="Output 2 5 5 2" xfId="4406"/>
    <cellStyle name="Output 2 5 5 2 2" xfId="10645"/>
    <cellStyle name="Output 2 5 5 2 3" xfId="19475"/>
    <cellStyle name="Output 2 5 5 2 4" xfId="33935"/>
    <cellStyle name="Output 2 5 5 2 5" xfId="40676"/>
    <cellStyle name="Output 2 5 5 2 6" xfId="50589"/>
    <cellStyle name="Output 2 5 5 3" xfId="6535"/>
    <cellStyle name="Output 2 5 5 3 2" xfId="12762"/>
    <cellStyle name="Output 2 5 5 3 3" xfId="17325"/>
    <cellStyle name="Output 2 5 5 3 4" xfId="36057"/>
    <cellStyle name="Output 2 5 5 3 5" xfId="42793"/>
    <cellStyle name="Output 2 5 5 3 6" xfId="50590"/>
    <cellStyle name="Output 2 5 5 4" xfId="8456"/>
    <cellStyle name="Output 2 5 5 5" xfId="14568"/>
    <cellStyle name="Output 2 5 5 6" xfId="16720"/>
    <cellStyle name="Output 2 5 5 7" xfId="24474"/>
    <cellStyle name="Output 2 5 5 8" xfId="26932"/>
    <cellStyle name="Output 2 5 5 9" xfId="29805"/>
    <cellStyle name="Output 2 5 6" xfId="3275"/>
    <cellStyle name="Output 2 5 6 10" xfId="39563"/>
    <cellStyle name="Output 2 5 6 11" xfId="44379"/>
    <cellStyle name="Output 2 5 6 12" xfId="50591"/>
    <cellStyle name="Output 2 5 6 13" xfId="53261"/>
    <cellStyle name="Output 2 5 6 14" xfId="55873"/>
    <cellStyle name="Output 2 5 6 2" xfId="5419"/>
    <cellStyle name="Output 2 5 6 2 2" xfId="11649"/>
    <cellStyle name="Output 2 5 6 2 3" xfId="18538"/>
    <cellStyle name="Output 2 5 6 2 4" xfId="34941"/>
    <cellStyle name="Output 2 5 6 2 5" xfId="41680"/>
    <cellStyle name="Output 2 5 6 2 6" xfId="50592"/>
    <cellStyle name="Output 2 5 6 3" xfId="9532"/>
    <cellStyle name="Output 2 5 6 4" xfId="13745"/>
    <cellStyle name="Output 2 5 6 5" xfId="15607"/>
    <cellStyle name="Output 2 5 6 6" xfId="23361"/>
    <cellStyle name="Output 2 5 6 7" xfId="25819"/>
    <cellStyle name="Output 2 5 6 8" xfId="28692"/>
    <cellStyle name="Output 2 5 6 9" xfId="32822"/>
    <cellStyle name="Output 2 5 7" xfId="2930"/>
    <cellStyle name="Output 2 5 7 2" xfId="9187"/>
    <cellStyle name="Output 2 5 7 3" xfId="18212"/>
    <cellStyle name="Output 2 5 7 4" xfId="32477"/>
    <cellStyle name="Output 2 5 7 5" xfId="39218"/>
    <cellStyle name="Output 2 5 7 6" xfId="50593"/>
    <cellStyle name="Output 2 5 8" xfId="5130"/>
    <cellStyle name="Output 2 5 8 2" xfId="11369"/>
    <cellStyle name="Output 2 5 8 3" xfId="19813"/>
    <cellStyle name="Output 2 5 8 4" xfId="34659"/>
    <cellStyle name="Output 2 5 8 5" xfId="41400"/>
    <cellStyle name="Output 2 5 8 6" xfId="50594"/>
    <cellStyle name="Output 2 5 9" xfId="7343"/>
    <cellStyle name="Output 2 6" xfId="937"/>
    <cellStyle name="Output 2 6 10" xfId="15328"/>
    <cellStyle name="Output 2 6 11" xfId="23109"/>
    <cellStyle name="Output 2 6 12" xfId="25495"/>
    <cellStyle name="Output 2 6 13" xfId="28413"/>
    <cellStyle name="Output 2 6 14" xfId="30617"/>
    <cellStyle name="Output 2 6 15" xfId="37395"/>
    <cellStyle name="Output 2 6 16" xfId="44100"/>
    <cellStyle name="Output 2 6 17" xfId="50595"/>
    <cellStyle name="Output 2 6 18" xfId="52982"/>
    <cellStyle name="Output 2 6 19" xfId="55592"/>
    <cellStyle name="Output 2 6 2" xfId="1305"/>
    <cellStyle name="Output 2 6 2 10" xfId="30888"/>
    <cellStyle name="Output 2 6 2 11" xfId="37658"/>
    <cellStyle name="Output 2 6 2 12" xfId="44663"/>
    <cellStyle name="Output 2 6 2 13" xfId="50596"/>
    <cellStyle name="Output 2 6 2 14" xfId="53545"/>
    <cellStyle name="Output 2 6 2 15" xfId="56160"/>
    <cellStyle name="Output 2 6 2 2" xfId="3559"/>
    <cellStyle name="Output 2 6 2 2 2" xfId="9816"/>
    <cellStyle name="Output 2 6 2 2 3" xfId="19219"/>
    <cellStyle name="Output 2 6 2 2 4" xfId="33106"/>
    <cellStyle name="Output 2 6 2 2 5" xfId="39847"/>
    <cellStyle name="Output 2 6 2 2 6" xfId="50597"/>
    <cellStyle name="Output 2 6 2 3" xfId="5706"/>
    <cellStyle name="Output 2 6 2 3 2" xfId="11933"/>
    <cellStyle name="Output 2 6 2 3 3" xfId="19372"/>
    <cellStyle name="Output 2 6 2 3 4" xfId="35228"/>
    <cellStyle name="Output 2 6 2 3 5" xfId="41964"/>
    <cellStyle name="Output 2 6 2 3 6" xfId="50598"/>
    <cellStyle name="Output 2 6 2 4" xfId="7627"/>
    <cellStyle name="Output 2 6 2 5" xfId="14029"/>
    <cellStyle name="Output 2 6 2 6" xfId="15891"/>
    <cellStyle name="Output 2 6 2 7" xfId="23645"/>
    <cellStyle name="Output 2 6 2 8" xfId="26103"/>
    <cellStyle name="Output 2 6 2 9" xfId="28976"/>
    <cellStyle name="Output 2 6 3" xfId="1716"/>
    <cellStyle name="Output 2 6 3 10" xfId="31270"/>
    <cellStyle name="Output 2 6 3 11" xfId="38011"/>
    <cellStyle name="Output 2 6 3 12" xfId="45016"/>
    <cellStyle name="Output 2 6 3 13" xfId="50599"/>
    <cellStyle name="Output 2 6 3 14" xfId="53898"/>
    <cellStyle name="Output 2 6 3 15" xfId="56513"/>
    <cellStyle name="Output 2 6 3 2" xfId="3930"/>
    <cellStyle name="Output 2 6 3 2 2" xfId="10169"/>
    <cellStyle name="Output 2 6 3 2 3" xfId="19488"/>
    <cellStyle name="Output 2 6 3 2 4" xfId="33459"/>
    <cellStyle name="Output 2 6 3 2 5" xfId="40200"/>
    <cellStyle name="Output 2 6 3 2 6" xfId="50600"/>
    <cellStyle name="Output 2 6 3 3" xfId="6059"/>
    <cellStyle name="Output 2 6 3 3 2" xfId="12286"/>
    <cellStyle name="Output 2 6 3 3 3" xfId="19355"/>
    <cellStyle name="Output 2 6 3 3 4" xfId="35581"/>
    <cellStyle name="Output 2 6 3 3 5" xfId="42317"/>
    <cellStyle name="Output 2 6 3 3 6" xfId="50601"/>
    <cellStyle name="Output 2 6 3 4" xfId="7980"/>
    <cellStyle name="Output 2 6 3 5" xfId="14382"/>
    <cellStyle name="Output 2 6 3 6" xfId="16244"/>
    <cellStyle name="Output 2 6 3 7" xfId="23998"/>
    <cellStyle name="Output 2 6 3 8" xfId="26456"/>
    <cellStyle name="Output 2 6 3 9" xfId="29329"/>
    <cellStyle name="Output 2 6 4" xfId="2017"/>
    <cellStyle name="Output 2 6 4 10" xfId="38310"/>
    <cellStyle name="Output 2 6 4 11" xfId="45315"/>
    <cellStyle name="Output 2 6 4 12" xfId="50602"/>
    <cellStyle name="Output 2 6 4 13" xfId="54197"/>
    <cellStyle name="Output 2 6 4 14" xfId="56812"/>
    <cellStyle name="Output 2 6 4 2" xfId="4229"/>
    <cellStyle name="Output 2 6 4 2 2" xfId="10468"/>
    <cellStyle name="Output 2 6 4 2 3" xfId="17544"/>
    <cellStyle name="Output 2 6 4 2 4" xfId="33758"/>
    <cellStyle name="Output 2 6 4 2 5" xfId="40499"/>
    <cellStyle name="Output 2 6 4 2 6" xfId="50603"/>
    <cellStyle name="Output 2 6 4 3" xfId="6358"/>
    <cellStyle name="Output 2 6 4 3 2" xfId="12585"/>
    <cellStyle name="Output 2 6 4 3 3" xfId="17300"/>
    <cellStyle name="Output 2 6 4 3 4" xfId="35880"/>
    <cellStyle name="Output 2 6 4 3 5" xfId="42616"/>
    <cellStyle name="Output 2 6 4 3 6" xfId="50604"/>
    <cellStyle name="Output 2 6 4 4" xfId="8279"/>
    <cellStyle name="Output 2 6 4 5" xfId="16543"/>
    <cellStyle name="Output 2 6 4 6" xfId="24297"/>
    <cellStyle name="Output 2 6 4 7" xfId="26755"/>
    <cellStyle name="Output 2 6 4 8" xfId="29628"/>
    <cellStyle name="Output 2 6 4 9" xfId="31569"/>
    <cellStyle name="Output 2 6 5" xfId="2130"/>
    <cellStyle name="Output 2 6 5 10" xfId="31680"/>
    <cellStyle name="Output 2 6 5 11" xfId="38421"/>
    <cellStyle name="Output 2 6 5 12" xfId="45426"/>
    <cellStyle name="Output 2 6 5 13" xfId="50605"/>
    <cellStyle name="Output 2 6 5 14" xfId="54308"/>
    <cellStyle name="Output 2 6 5 15" xfId="56923"/>
    <cellStyle name="Output 2 6 5 2" xfId="4340"/>
    <cellStyle name="Output 2 6 5 2 2" xfId="10579"/>
    <cellStyle name="Output 2 6 5 2 3" xfId="19532"/>
    <cellStyle name="Output 2 6 5 2 4" xfId="33869"/>
    <cellStyle name="Output 2 6 5 2 5" xfId="40610"/>
    <cellStyle name="Output 2 6 5 2 6" xfId="50606"/>
    <cellStyle name="Output 2 6 5 3" xfId="6469"/>
    <cellStyle name="Output 2 6 5 3 2" xfId="12696"/>
    <cellStyle name="Output 2 6 5 3 3" xfId="17351"/>
    <cellStyle name="Output 2 6 5 3 4" xfId="35991"/>
    <cellStyle name="Output 2 6 5 3 5" xfId="42727"/>
    <cellStyle name="Output 2 6 5 3 6" xfId="50607"/>
    <cellStyle name="Output 2 6 5 4" xfId="8390"/>
    <cellStyle name="Output 2 6 5 5" xfId="14502"/>
    <cellStyle name="Output 2 6 5 6" xfId="16654"/>
    <cellStyle name="Output 2 6 5 7" xfId="24408"/>
    <cellStyle name="Output 2 6 5 8" xfId="26866"/>
    <cellStyle name="Output 2 6 5 9" xfId="29739"/>
    <cellStyle name="Output 2 6 6" xfId="3296"/>
    <cellStyle name="Output 2 6 6 10" xfId="39584"/>
    <cellStyle name="Output 2 6 6 11" xfId="44400"/>
    <cellStyle name="Output 2 6 6 12" xfId="50608"/>
    <cellStyle name="Output 2 6 6 13" xfId="53282"/>
    <cellStyle name="Output 2 6 6 14" xfId="55894"/>
    <cellStyle name="Output 2 6 6 2" xfId="5440"/>
    <cellStyle name="Output 2 6 6 2 2" xfId="11670"/>
    <cellStyle name="Output 2 6 6 2 3" xfId="19196"/>
    <cellStyle name="Output 2 6 6 2 4" xfId="34962"/>
    <cellStyle name="Output 2 6 6 2 5" xfId="41701"/>
    <cellStyle name="Output 2 6 6 2 6" xfId="50609"/>
    <cellStyle name="Output 2 6 6 3" xfId="9553"/>
    <cellStyle name="Output 2 6 6 4" xfId="13766"/>
    <cellStyle name="Output 2 6 6 5" xfId="15628"/>
    <cellStyle name="Output 2 6 6 6" xfId="23382"/>
    <cellStyle name="Output 2 6 6 7" xfId="25840"/>
    <cellStyle name="Output 2 6 6 8" xfId="28713"/>
    <cellStyle name="Output 2 6 6 9" xfId="32843"/>
    <cellStyle name="Output 2 6 7" xfId="2951"/>
    <cellStyle name="Output 2 6 7 2" xfId="9208"/>
    <cellStyle name="Output 2 6 7 3" xfId="19727"/>
    <cellStyle name="Output 2 6 7 4" xfId="32498"/>
    <cellStyle name="Output 2 6 7 5" xfId="39239"/>
    <cellStyle name="Output 2 6 7 6" xfId="50610"/>
    <cellStyle name="Output 2 6 8" xfId="5131"/>
    <cellStyle name="Output 2 6 8 2" xfId="11370"/>
    <cellStyle name="Output 2 6 8 3" xfId="18957"/>
    <cellStyle name="Output 2 6 8 4" xfId="34660"/>
    <cellStyle name="Output 2 6 8 5" xfId="41401"/>
    <cellStyle name="Output 2 6 8 6" xfId="50611"/>
    <cellStyle name="Output 2 6 9" xfId="7364"/>
    <cellStyle name="Output 2 7" xfId="974"/>
    <cellStyle name="Output 2 7 10" xfId="15329"/>
    <cellStyle name="Output 2 7 11" xfId="23141"/>
    <cellStyle name="Output 2 7 12" xfId="25527"/>
    <cellStyle name="Output 2 7 13" xfId="28414"/>
    <cellStyle name="Output 2 7 14" xfId="30654"/>
    <cellStyle name="Output 2 7 15" xfId="37427"/>
    <cellStyle name="Output 2 7 16" xfId="44101"/>
    <cellStyle name="Output 2 7 17" xfId="50612"/>
    <cellStyle name="Output 2 7 18" xfId="52983"/>
    <cellStyle name="Output 2 7 19" xfId="55593"/>
    <cellStyle name="Output 2 7 2" xfId="1306"/>
    <cellStyle name="Output 2 7 2 10" xfId="30889"/>
    <cellStyle name="Output 2 7 2 11" xfId="37659"/>
    <cellStyle name="Output 2 7 2 12" xfId="44664"/>
    <cellStyle name="Output 2 7 2 13" xfId="50613"/>
    <cellStyle name="Output 2 7 2 14" xfId="53546"/>
    <cellStyle name="Output 2 7 2 15" xfId="56161"/>
    <cellStyle name="Output 2 7 2 2" xfId="3560"/>
    <cellStyle name="Output 2 7 2 2 2" xfId="9817"/>
    <cellStyle name="Output 2 7 2 2 3" xfId="18290"/>
    <cellStyle name="Output 2 7 2 2 4" xfId="33107"/>
    <cellStyle name="Output 2 7 2 2 5" xfId="39848"/>
    <cellStyle name="Output 2 7 2 2 6" xfId="50614"/>
    <cellStyle name="Output 2 7 2 3" xfId="5707"/>
    <cellStyle name="Output 2 7 2 3 2" xfId="11934"/>
    <cellStyle name="Output 2 7 2 3 3" xfId="18457"/>
    <cellStyle name="Output 2 7 2 3 4" xfId="35229"/>
    <cellStyle name="Output 2 7 2 3 5" xfId="41965"/>
    <cellStyle name="Output 2 7 2 3 6" xfId="50615"/>
    <cellStyle name="Output 2 7 2 4" xfId="7628"/>
    <cellStyle name="Output 2 7 2 5" xfId="14030"/>
    <cellStyle name="Output 2 7 2 6" xfId="15892"/>
    <cellStyle name="Output 2 7 2 7" xfId="23646"/>
    <cellStyle name="Output 2 7 2 8" xfId="26104"/>
    <cellStyle name="Output 2 7 2 9" xfId="28977"/>
    <cellStyle name="Output 2 7 3" xfId="1748"/>
    <cellStyle name="Output 2 7 3 10" xfId="31302"/>
    <cellStyle name="Output 2 7 3 11" xfId="38043"/>
    <cellStyle name="Output 2 7 3 12" xfId="45048"/>
    <cellStyle name="Output 2 7 3 13" xfId="50616"/>
    <cellStyle name="Output 2 7 3 14" xfId="53930"/>
    <cellStyle name="Output 2 7 3 15" xfId="56545"/>
    <cellStyle name="Output 2 7 3 2" xfId="3962"/>
    <cellStyle name="Output 2 7 3 2 2" xfId="10201"/>
    <cellStyle name="Output 2 7 3 2 3" xfId="17892"/>
    <cellStyle name="Output 2 7 3 2 4" xfId="33491"/>
    <cellStyle name="Output 2 7 3 2 5" xfId="40232"/>
    <cellStyle name="Output 2 7 3 2 6" xfId="50617"/>
    <cellStyle name="Output 2 7 3 3" xfId="6091"/>
    <cellStyle name="Output 2 7 3 3 2" xfId="12318"/>
    <cellStyle name="Output 2 7 3 3 3" xfId="18396"/>
    <cellStyle name="Output 2 7 3 3 4" xfId="35613"/>
    <cellStyle name="Output 2 7 3 3 5" xfId="42349"/>
    <cellStyle name="Output 2 7 3 3 6" xfId="50618"/>
    <cellStyle name="Output 2 7 3 4" xfId="8012"/>
    <cellStyle name="Output 2 7 3 5" xfId="14414"/>
    <cellStyle name="Output 2 7 3 6" xfId="16276"/>
    <cellStyle name="Output 2 7 3 7" xfId="24030"/>
    <cellStyle name="Output 2 7 3 8" xfId="26488"/>
    <cellStyle name="Output 2 7 3 9" xfId="29361"/>
    <cellStyle name="Output 2 7 4" xfId="2018"/>
    <cellStyle name="Output 2 7 4 10" xfId="38311"/>
    <cellStyle name="Output 2 7 4 11" xfId="45316"/>
    <cellStyle name="Output 2 7 4 12" xfId="50619"/>
    <cellStyle name="Output 2 7 4 13" xfId="54198"/>
    <cellStyle name="Output 2 7 4 14" xfId="56813"/>
    <cellStyle name="Output 2 7 4 2" xfId="4230"/>
    <cellStyle name="Output 2 7 4 2 2" xfId="10469"/>
    <cellStyle name="Output 2 7 4 2 3" xfId="17543"/>
    <cellStyle name="Output 2 7 4 2 4" xfId="33759"/>
    <cellStyle name="Output 2 7 4 2 5" xfId="40500"/>
    <cellStyle name="Output 2 7 4 2 6" xfId="50620"/>
    <cellStyle name="Output 2 7 4 3" xfId="6359"/>
    <cellStyle name="Output 2 7 4 3 2" xfId="12586"/>
    <cellStyle name="Output 2 7 4 3 3" xfId="17825"/>
    <cellStyle name="Output 2 7 4 3 4" xfId="35881"/>
    <cellStyle name="Output 2 7 4 3 5" xfId="42617"/>
    <cellStyle name="Output 2 7 4 3 6" xfId="50621"/>
    <cellStyle name="Output 2 7 4 4" xfId="8280"/>
    <cellStyle name="Output 2 7 4 5" xfId="16544"/>
    <cellStyle name="Output 2 7 4 6" xfId="24298"/>
    <cellStyle name="Output 2 7 4 7" xfId="26756"/>
    <cellStyle name="Output 2 7 4 8" xfId="29629"/>
    <cellStyle name="Output 2 7 4 9" xfId="31570"/>
    <cellStyle name="Output 2 7 5" xfId="2165"/>
    <cellStyle name="Output 2 7 5 10" xfId="31715"/>
    <cellStyle name="Output 2 7 5 11" xfId="38456"/>
    <cellStyle name="Output 2 7 5 12" xfId="45461"/>
    <cellStyle name="Output 2 7 5 13" xfId="50622"/>
    <cellStyle name="Output 2 7 5 14" xfId="54343"/>
    <cellStyle name="Output 2 7 5 15" xfId="56958"/>
    <cellStyle name="Output 2 7 5 2" xfId="4375"/>
    <cellStyle name="Output 2 7 5 2 2" xfId="10614"/>
    <cellStyle name="Output 2 7 5 2 3" xfId="18684"/>
    <cellStyle name="Output 2 7 5 2 4" xfId="33904"/>
    <cellStyle name="Output 2 7 5 2 5" xfId="40645"/>
    <cellStyle name="Output 2 7 5 2 6" xfId="50623"/>
    <cellStyle name="Output 2 7 5 3" xfId="6504"/>
    <cellStyle name="Output 2 7 5 3 2" xfId="12731"/>
    <cellStyle name="Output 2 7 5 3 3" xfId="17344"/>
    <cellStyle name="Output 2 7 5 3 4" xfId="36026"/>
    <cellStyle name="Output 2 7 5 3 5" xfId="42762"/>
    <cellStyle name="Output 2 7 5 3 6" xfId="50624"/>
    <cellStyle name="Output 2 7 5 4" xfId="8425"/>
    <cellStyle name="Output 2 7 5 5" xfId="14537"/>
    <cellStyle name="Output 2 7 5 6" xfId="16689"/>
    <cellStyle name="Output 2 7 5 7" xfId="24443"/>
    <cellStyle name="Output 2 7 5 8" xfId="26901"/>
    <cellStyle name="Output 2 7 5 9" xfId="29774"/>
    <cellStyle name="Output 2 7 6" xfId="3328"/>
    <cellStyle name="Output 2 7 6 10" xfId="39616"/>
    <cellStyle name="Output 2 7 6 11" xfId="44432"/>
    <cellStyle name="Output 2 7 6 12" xfId="50625"/>
    <cellStyle name="Output 2 7 6 13" xfId="53314"/>
    <cellStyle name="Output 2 7 6 14" xfId="55928"/>
    <cellStyle name="Output 2 7 6 2" xfId="5474"/>
    <cellStyle name="Output 2 7 6 2 2" xfId="11702"/>
    <cellStyle name="Output 2 7 6 2 3" xfId="19174"/>
    <cellStyle name="Output 2 7 6 2 4" xfId="34996"/>
    <cellStyle name="Output 2 7 6 2 5" xfId="41733"/>
    <cellStyle name="Output 2 7 6 2 6" xfId="50626"/>
    <cellStyle name="Output 2 7 6 3" xfId="9585"/>
    <cellStyle name="Output 2 7 6 4" xfId="13798"/>
    <cellStyle name="Output 2 7 6 5" xfId="15660"/>
    <cellStyle name="Output 2 7 6 6" xfId="23414"/>
    <cellStyle name="Output 2 7 6 7" xfId="25872"/>
    <cellStyle name="Output 2 7 6 8" xfId="28745"/>
    <cellStyle name="Output 2 7 6 9" xfId="32875"/>
    <cellStyle name="Output 2 7 7" xfId="2983"/>
    <cellStyle name="Output 2 7 7 2" xfId="9240"/>
    <cellStyle name="Output 2 7 7 3" xfId="18912"/>
    <cellStyle name="Output 2 7 7 4" xfId="32530"/>
    <cellStyle name="Output 2 7 7 5" xfId="39271"/>
    <cellStyle name="Output 2 7 7 6" xfId="50627"/>
    <cellStyle name="Output 2 7 8" xfId="5132"/>
    <cellStyle name="Output 2 7 8 2" xfId="11371"/>
    <cellStyle name="Output 2 7 8 3" xfId="18024"/>
    <cellStyle name="Output 2 7 8 4" xfId="34661"/>
    <cellStyle name="Output 2 7 8 5" xfId="41402"/>
    <cellStyle name="Output 2 7 8 6" xfId="50628"/>
    <cellStyle name="Output 2 7 9" xfId="7396"/>
    <cellStyle name="Output 2 8" xfId="755"/>
    <cellStyle name="Output 2 8 10" xfId="15330"/>
    <cellStyle name="Output 2 8 11" xfId="22929"/>
    <cellStyle name="Output 2 8 12" xfId="25315"/>
    <cellStyle name="Output 2 8 13" xfId="28415"/>
    <cellStyle name="Output 2 8 14" xfId="30436"/>
    <cellStyle name="Output 2 8 15" xfId="37215"/>
    <cellStyle name="Output 2 8 16" xfId="44102"/>
    <cellStyle name="Output 2 8 17" xfId="50629"/>
    <cellStyle name="Output 2 8 18" xfId="52984"/>
    <cellStyle name="Output 2 8 19" xfId="55594"/>
    <cellStyle name="Output 2 8 2" xfId="1307"/>
    <cellStyle name="Output 2 8 2 10" xfId="30890"/>
    <cellStyle name="Output 2 8 2 11" xfId="37660"/>
    <cellStyle name="Output 2 8 2 12" xfId="44665"/>
    <cellStyle name="Output 2 8 2 13" xfId="50630"/>
    <cellStyle name="Output 2 8 2 14" xfId="53547"/>
    <cellStyle name="Output 2 8 2 15" xfId="56162"/>
    <cellStyle name="Output 2 8 2 2" xfId="3561"/>
    <cellStyle name="Output 2 8 2 2 2" xfId="9818"/>
    <cellStyle name="Output 2 8 2 2 3" xfId="19992"/>
    <cellStyle name="Output 2 8 2 2 4" xfId="33108"/>
    <cellStyle name="Output 2 8 2 2 5" xfId="39849"/>
    <cellStyle name="Output 2 8 2 2 6" xfId="50631"/>
    <cellStyle name="Output 2 8 2 3" xfId="5708"/>
    <cellStyle name="Output 2 8 2 3 2" xfId="11935"/>
    <cellStyle name="Output 2 8 2 3 3" xfId="19436"/>
    <cellStyle name="Output 2 8 2 3 4" xfId="35230"/>
    <cellStyle name="Output 2 8 2 3 5" xfId="41966"/>
    <cellStyle name="Output 2 8 2 3 6" xfId="50632"/>
    <cellStyle name="Output 2 8 2 4" xfId="7629"/>
    <cellStyle name="Output 2 8 2 5" xfId="14031"/>
    <cellStyle name="Output 2 8 2 6" xfId="15893"/>
    <cellStyle name="Output 2 8 2 7" xfId="23647"/>
    <cellStyle name="Output 2 8 2 8" xfId="26105"/>
    <cellStyle name="Output 2 8 2 9" xfId="28978"/>
    <cellStyle name="Output 2 8 3" xfId="1536"/>
    <cellStyle name="Output 2 8 3 10" xfId="31090"/>
    <cellStyle name="Output 2 8 3 11" xfId="37831"/>
    <cellStyle name="Output 2 8 3 12" xfId="44836"/>
    <cellStyle name="Output 2 8 3 13" xfId="50633"/>
    <cellStyle name="Output 2 8 3 14" xfId="53718"/>
    <cellStyle name="Output 2 8 3 15" xfId="56333"/>
    <cellStyle name="Output 2 8 3 2" xfId="3750"/>
    <cellStyle name="Output 2 8 3 2 2" xfId="9989"/>
    <cellStyle name="Output 2 8 3 2 3" xfId="19040"/>
    <cellStyle name="Output 2 8 3 2 4" xfId="33279"/>
    <cellStyle name="Output 2 8 3 2 5" xfId="40020"/>
    <cellStyle name="Output 2 8 3 2 6" xfId="50634"/>
    <cellStyle name="Output 2 8 3 3" xfId="5879"/>
    <cellStyle name="Output 2 8 3 3 2" xfId="12106"/>
    <cellStyle name="Output 2 8 3 3 3" xfId="18029"/>
    <cellStyle name="Output 2 8 3 3 4" xfId="35401"/>
    <cellStyle name="Output 2 8 3 3 5" xfId="42137"/>
    <cellStyle name="Output 2 8 3 3 6" xfId="50635"/>
    <cellStyle name="Output 2 8 3 4" xfId="7800"/>
    <cellStyle name="Output 2 8 3 5" xfId="14202"/>
    <cellStyle name="Output 2 8 3 6" xfId="16064"/>
    <cellStyle name="Output 2 8 3 7" xfId="23818"/>
    <cellStyle name="Output 2 8 3 8" xfId="26276"/>
    <cellStyle name="Output 2 8 3 9" xfId="29149"/>
    <cellStyle name="Output 2 8 4" xfId="2019"/>
    <cellStyle name="Output 2 8 4 10" xfId="38312"/>
    <cellStyle name="Output 2 8 4 11" xfId="45317"/>
    <cellStyle name="Output 2 8 4 12" xfId="50636"/>
    <cellStyle name="Output 2 8 4 13" xfId="54199"/>
    <cellStyle name="Output 2 8 4 14" xfId="56814"/>
    <cellStyle name="Output 2 8 4 2" xfId="4231"/>
    <cellStyle name="Output 2 8 4 2 2" xfId="10470"/>
    <cellStyle name="Output 2 8 4 2 3" xfId="17542"/>
    <cellStyle name="Output 2 8 4 2 4" xfId="33760"/>
    <cellStyle name="Output 2 8 4 2 5" xfId="40501"/>
    <cellStyle name="Output 2 8 4 2 6" xfId="50637"/>
    <cellStyle name="Output 2 8 4 3" xfId="6360"/>
    <cellStyle name="Output 2 8 4 3 2" xfId="12587"/>
    <cellStyle name="Output 2 8 4 3 3" xfId="17418"/>
    <cellStyle name="Output 2 8 4 3 4" xfId="35882"/>
    <cellStyle name="Output 2 8 4 3 5" xfId="42618"/>
    <cellStyle name="Output 2 8 4 3 6" xfId="50638"/>
    <cellStyle name="Output 2 8 4 4" xfId="8281"/>
    <cellStyle name="Output 2 8 4 5" xfId="16545"/>
    <cellStyle name="Output 2 8 4 6" xfId="24299"/>
    <cellStyle name="Output 2 8 4 7" xfId="26757"/>
    <cellStyle name="Output 2 8 4 8" xfId="29630"/>
    <cellStyle name="Output 2 8 4 9" xfId="31571"/>
    <cellStyle name="Output 2 8 5" xfId="2339"/>
    <cellStyle name="Output 2 8 5 10" xfId="31889"/>
    <cellStyle name="Output 2 8 5 11" xfId="38630"/>
    <cellStyle name="Output 2 8 5 12" xfId="45635"/>
    <cellStyle name="Output 2 8 5 13" xfId="50639"/>
    <cellStyle name="Output 2 8 5 14" xfId="54517"/>
    <cellStyle name="Output 2 8 5 15" xfId="57132"/>
    <cellStyle name="Output 2 8 5 2" xfId="4549"/>
    <cellStyle name="Output 2 8 5 2 2" xfId="10788"/>
    <cellStyle name="Output 2 8 5 2 3" xfId="17878"/>
    <cellStyle name="Output 2 8 5 2 4" xfId="34078"/>
    <cellStyle name="Output 2 8 5 2 5" xfId="40819"/>
    <cellStyle name="Output 2 8 5 2 6" xfId="50640"/>
    <cellStyle name="Output 2 8 5 3" xfId="6678"/>
    <cellStyle name="Output 2 8 5 3 2" xfId="12905"/>
    <cellStyle name="Output 2 8 5 3 3" xfId="20364"/>
    <cellStyle name="Output 2 8 5 3 4" xfId="36200"/>
    <cellStyle name="Output 2 8 5 3 5" xfId="42936"/>
    <cellStyle name="Output 2 8 5 3 6" xfId="50641"/>
    <cellStyle name="Output 2 8 5 4" xfId="8599"/>
    <cellStyle name="Output 2 8 5 5" xfId="14711"/>
    <cellStyle name="Output 2 8 5 6" xfId="16863"/>
    <cellStyle name="Output 2 8 5 7" xfId="24617"/>
    <cellStyle name="Output 2 8 5 8" xfId="27075"/>
    <cellStyle name="Output 2 8 5 9" xfId="29948"/>
    <cellStyle name="Output 2 8 6" xfId="3116"/>
    <cellStyle name="Output 2 8 6 10" xfId="39404"/>
    <cellStyle name="Output 2 8 6 11" xfId="44220"/>
    <cellStyle name="Output 2 8 6 12" xfId="50642"/>
    <cellStyle name="Output 2 8 6 13" xfId="53102"/>
    <cellStyle name="Output 2 8 6 14" xfId="55714"/>
    <cellStyle name="Output 2 8 6 2" xfId="5260"/>
    <cellStyle name="Output 2 8 6 2 2" xfId="11490"/>
    <cellStyle name="Output 2 8 6 2 3" xfId="17859"/>
    <cellStyle name="Output 2 8 6 2 4" xfId="34782"/>
    <cellStyle name="Output 2 8 6 2 5" xfId="41521"/>
    <cellStyle name="Output 2 8 6 2 6" xfId="50643"/>
    <cellStyle name="Output 2 8 6 3" xfId="9373"/>
    <cellStyle name="Output 2 8 6 4" xfId="13586"/>
    <cellStyle name="Output 2 8 6 5" xfId="15448"/>
    <cellStyle name="Output 2 8 6 6" xfId="23202"/>
    <cellStyle name="Output 2 8 6 7" xfId="25660"/>
    <cellStyle name="Output 2 8 6 8" xfId="28533"/>
    <cellStyle name="Output 2 8 6 9" xfId="32663"/>
    <cellStyle name="Output 2 8 7" xfId="2771"/>
    <cellStyle name="Output 2 8 7 2" xfId="9028"/>
    <cellStyle name="Output 2 8 7 3" xfId="17790"/>
    <cellStyle name="Output 2 8 7 4" xfId="32318"/>
    <cellStyle name="Output 2 8 7 5" xfId="39059"/>
    <cellStyle name="Output 2 8 7 6" xfId="50644"/>
    <cellStyle name="Output 2 8 8" xfId="5133"/>
    <cellStyle name="Output 2 8 8 2" xfId="11372"/>
    <cellStyle name="Output 2 8 8 3" xfId="19667"/>
    <cellStyle name="Output 2 8 8 4" xfId="34662"/>
    <cellStyle name="Output 2 8 8 5" xfId="41403"/>
    <cellStyle name="Output 2 8 8 6" xfId="50645"/>
    <cellStyle name="Output 2 8 9" xfId="7184"/>
    <cellStyle name="Output 2 9" xfId="1079"/>
    <cellStyle name="Output 2 9 10" xfId="30725"/>
    <cellStyle name="Output 2 9 11" xfId="37495"/>
    <cellStyle name="Output 2 9 12" xfId="44500"/>
    <cellStyle name="Output 2 9 13" xfId="50646"/>
    <cellStyle name="Output 2 9 14" xfId="53382"/>
    <cellStyle name="Output 2 9 15" xfId="55997"/>
    <cellStyle name="Output 2 9 2" xfId="3396"/>
    <cellStyle name="Output 2 9 2 2" xfId="9653"/>
    <cellStyle name="Output 2 9 2 3" xfId="17981"/>
    <cellStyle name="Output 2 9 2 4" xfId="32943"/>
    <cellStyle name="Output 2 9 2 5" xfId="39684"/>
    <cellStyle name="Output 2 9 2 6" xfId="50647"/>
    <cellStyle name="Output 2 9 3" xfId="5543"/>
    <cellStyle name="Output 2 9 3 2" xfId="11770"/>
    <cellStyle name="Output 2 9 3 3" xfId="18309"/>
    <cellStyle name="Output 2 9 3 4" xfId="35065"/>
    <cellStyle name="Output 2 9 3 5" xfId="41801"/>
    <cellStyle name="Output 2 9 3 6" xfId="50648"/>
    <cellStyle name="Output 2 9 4" xfId="7464"/>
    <cellStyle name="Output 2 9 5" xfId="13866"/>
    <cellStyle name="Output 2 9 6" xfId="15728"/>
    <cellStyle name="Output 2 9 7" xfId="23482"/>
    <cellStyle name="Output 2 9 8" xfId="25940"/>
    <cellStyle name="Output 2 9 9" xfId="28813"/>
    <cellStyle name="Output 3" xfId="636"/>
    <cellStyle name="Output 3 10" xfId="1514"/>
    <cellStyle name="Output 3 10 10" xfId="31068"/>
    <cellStyle name="Output 3 10 11" xfId="37809"/>
    <cellStyle name="Output 3 10 12" xfId="44814"/>
    <cellStyle name="Output 3 10 13" xfId="50650"/>
    <cellStyle name="Output 3 10 14" xfId="53696"/>
    <cellStyle name="Output 3 10 15" xfId="56311"/>
    <cellStyle name="Output 3 10 2" xfId="3728"/>
    <cellStyle name="Output 3 10 2 2" xfId="9967"/>
    <cellStyle name="Output 3 10 2 3" xfId="20160"/>
    <cellStyle name="Output 3 10 2 4" xfId="33257"/>
    <cellStyle name="Output 3 10 2 5" xfId="39998"/>
    <cellStyle name="Output 3 10 2 6" xfId="50651"/>
    <cellStyle name="Output 3 10 3" xfId="5857"/>
    <cellStyle name="Output 3 10 3 2" xfId="12084"/>
    <cellStyle name="Output 3 10 3 3" xfId="19924"/>
    <cellStyle name="Output 3 10 3 4" xfId="35379"/>
    <cellStyle name="Output 3 10 3 5" xfId="42115"/>
    <cellStyle name="Output 3 10 3 6" xfId="50652"/>
    <cellStyle name="Output 3 10 4" xfId="7778"/>
    <cellStyle name="Output 3 10 5" xfId="14180"/>
    <cellStyle name="Output 3 10 6" xfId="16042"/>
    <cellStyle name="Output 3 10 7" xfId="23796"/>
    <cellStyle name="Output 3 10 8" xfId="26254"/>
    <cellStyle name="Output 3 10 9" xfId="29127"/>
    <cellStyle name="Output 3 11" xfId="1855"/>
    <cellStyle name="Output 3 11 10" xfId="38148"/>
    <cellStyle name="Output 3 11 11" xfId="45153"/>
    <cellStyle name="Output 3 11 12" xfId="50653"/>
    <cellStyle name="Output 3 11 13" xfId="54035"/>
    <cellStyle name="Output 3 11 14" xfId="56650"/>
    <cellStyle name="Output 3 11 2" xfId="4067"/>
    <cellStyle name="Output 3 11 2 2" xfId="10306"/>
    <cellStyle name="Output 3 11 2 3" xfId="20259"/>
    <cellStyle name="Output 3 11 2 4" xfId="33596"/>
    <cellStyle name="Output 3 11 2 5" xfId="40337"/>
    <cellStyle name="Output 3 11 2 6" xfId="50654"/>
    <cellStyle name="Output 3 11 3" xfId="6196"/>
    <cellStyle name="Output 3 11 3 2" xfId="12423"/>
    <cellStyle name="Output 3 11 3 3" xfId="17305"/>
    <cellStyle name="Output 3 11 3 4" xfId="35718"/>
    <cellStyle name="Output 3 11 3 5" xfId="42454"/>
    <cellStyle name="Output 3 11 3 6" xfId="50655"/>
    <cellStyle name="Output 3 11 4" xfId="8117"/>
    <cellStyle name="Output 3 11 5" xfId="16381"/>
    <cellStyle name="Output 3 11 6" xfId="24135"/>
    <cellStyle name="Output 3 11 7" xfId="26593"/>
    <cellStyle name="Output 3 11 8" xfId="29466"/>
    <cellStyle name="Output 3 11 9" xfId="31407"/>
    <cellStyle name="Output 3 12" xfId="2354"/>
    <cellStyle name="Output 3 12 10" xfId="31904"/>
    <cellStyle name="Output 3 12 11" xfId="38645"/>
    <cellStyle name="Output 3 12 12" xfId="45650"/>
    <cellStyle name="Output 3 12 13" xfId="50656"/>
    <cellStyle name="Output 3 12 14" xfId="54532"/>
    <cellStyle name="Output 3 12 15" xfId="57147"/>
    <cellStyle name="Output 3 12 2" xfId="4564"/>
    <cellStyle name="Output 3 12 2 2" xfId="10803"/>
    <cellStyle name="Output 3 12 2 3" xfId="19683"/>
    <cellStyle name="Output 3 12 2 4" xfId="34093"/>
    <cellStyle name="Output 3 12 2 5" xfId="40834"/>
    <cellStyle name="Output 3 12 2 6" xfId="50657"/>
    <cellStyle name="Output 3 12 3" xfId="6693"/>
    <cellStyle name="Output 3 12 3 2" xfId="12920"/>
    <cellStyle name="Output 3 12 3 3" xfId="20376"/>
    <cellStyle name="Output 3 12 3 4" xfId="36215"/>
    <cellStyle name="Output 3 12 3 5" xfId="42951"/>
    <cellStyle name="Output 3 12 3 6" xfId="50658"/>
    <cellStyle name="Output 3 12 4" xfId="8614"/>
    <cellStyle name="Output 3 12 5" xfId="14726"/>
    <cellStyle name="Output 3 12 6" xfId="16878"/>
    <cellStyle name="Output 3 12 7" xfId="24632"/>
    <cellStyle name="Output 3 12 8" xfId="27090"/>
    <cellStyle name="Output 3 12 9" xfId="29963"/>
    <cellStyle name="Output 3 13" xfId="2652"/>
    <cellStyle name="Output 3 13 10" xfId="32201"/>
    <cellStyle name="Output 3 13 11" xfId="38942"/>
    <cellStyle name="Output 3 13 12" xfId="45947"/>
    <cellStyle name="Output 3 13 13" xfId="50659"/>
    <cellStyle name="Output 3 13 14" xfId="54829"/>
    <cellStyle name="Output 3 13 15" xfId="57444"/>
    <cellStyle name="Output 3 13 2" xfId="4844"/>
    <cellStyle name="Output 3 13 2 2" xfId="11083"/>
    <cellStyle name="Output 3 13 2 3" xfId="18246"/>
    <cellStyle name="Output 3 13 2 4" xfId="34373"/>
    <cellStyle name="Output 3 13 2 5" xfId="41114"/>
    <cellStyle name="Output 3 13 2 6" xfId="50660"/>
    <cellStyle name="Output 3 13 3" xfId="6990"/>
    <cellStyle name="Output 3 13 3 2" xfId="13217"/>
    <cellStyle name="Output 3 13 3 3" xfId="20557"/>
    <cellStyle name="Output 3 13 3 4" xfId="36512"/>
    <cellStyle name="Output 3 13 3 5" xfId="43248"/>
    <cellStyle name="Output 3 13 3 6" xfId="50661"/>
    <cellStyle name="Output 3 13 4" xfId="8911"/>
    <cellStyle name="Output 3 13 5" xfId="15023"/>
    <cellStyle name="Output 3 13 6" xfId="17175"/>
    <cellStyle name="Output 3 13 7" xfId="24929"/>
    <cellStyle name="Output 3 13 8" xfId="27387"/>
    <cellStyle name="Output 3 13 9" xfId="30260"/>
    <cellStyle name="Output 3 14" xfId="2642"/>
    <cellStyle name="Output 3 14 10" xfId="32191"/>
    <cellStyle name="Output 3 14 11" xfId="38932"/>
    <cellStyle name="Output 3 14 12" xfId="45937"/>
    <cellStyle name="Output 3 14 13" xfId="50662"/>
    <cellStyle name="Output 3 14 14" xfId="54819"/>
    <cellStyle name="Output 3 14 15" xfId="57434"/>
    <cellStyle name="Output 3 14 2" xfId="4834"/>
    <cellStyle name="Output 3 14 2 2" xfId="11073"/>
    <cellStyle name="Output 3 14 2 3" xfId="19675"/>
    <cellStyle name="Output 3 14 2 4" xfId="34363"/>
    <cellStyle name="Output 3 14 2 5" xfId="41104"/>
    <cellStyle name="Output 3 14 2 6" xfId="50663"/>
    <cellStyle name="Output 3 14 3" xfId="6980"/>
    <cellStyle name="Output 3 14 3 2" xfId="13207"/>
    <cellStyle name="Output 3 14 3 3" xfId="20549"/>
    <cellStyle name="Output 3 14 3 4" xfId="36502"/>
    <cellStyle name="Output 3 14 3 5" xfId="43238"/>
    <cellStyle name="Output 3 14 3 6" xfId="50664"/>
    <cellStyle name="Output 3 14 4" xfId="8901"/>
    <cellStyle name="Output 3 14 5" xfId="15013"/>
    <cellStyle name="Output 3 14 6" xfId="17165"/>
    <cellStyle name="Output 3 14 7" xfId="24919"/>
    <cellStyle name="Output 3 14 8" xfId="27377"/>
    <cellStyle name="Output 3 14 9" xfId="30250"/>
    <cellStyle name="Output 3 15" xfId="2688"/>
    <cellStyle name="Output 3 15 10" xfId="32235"/>
    <cellStyle name="Output 3 15 11" xfId="38976"/>
    <cellStyle name="Output 3 15 12" xfId="45981"/>
    <cellStyle name="Output 3 15 13" xfId="50665"/>
    <cellStyle name="Output 3 15 14" xfId="54863"/>
    <cellStyle name="Output 3 15 15" xfId="57478"/>
    <cellStyle name="Output 3 15 2" xfId="4878"/>
    <cellStyle name="Output 3 15 2 2" xfId="11117"/>
    <cellStyle name="Output 3 15 2 3" xfId="18282"/>
    <cellStyle name="Output 3 15 2 4" xfId="34407"/>
    <cellStyle name="Output 3 15 2 5" xfId="41148"/>
    <cellStyle name="Output 3 15 2 6" xfId="50666"/>
    <cellStyle name="Output 3 15 3" xfId="7024"/>
    <cellStyle name="Output 3 15 3 2" xfId="13251"/>
    <cellStyle name="Output 3 15 3 3" xfId="20585"/>
    <cellStyle name="Output 3 15 3 4" xfId="36546"/>
    <cellStyle name="Output 3 15 3 5" xfId="43282"/>
    <cellStyle name="Output 3 15 3 6" xfId="50667"/>
    <cellStyle name="Output 3 15 4" xfId="8945"/>
    <cellStyle name="Output 3 15 5" xfId="15057"/>
    <cellStyle name="Output 3 15 6" xfId="17209"/>
    <cellStyle name="Output 3 15 7" xfId="24963"/>
    <cellStyle name="Output 3 15 8" xfId="27421"/>
    <cellStyle name="Output 3 15 9" xfId="30294"/>
    <cellStyle name="Output 3 16" xfId="2637"/>
    <cellStyle name="Output 3 16 10" xfId="32186"/>
    <cellStyle name="Output 3 16 11" xfId="38927"/>
    <cellStyle name="Output 3 16 12" xfId="45932"/>
    <cellStyle name="Output 3 16 13" xfId="50668"/>
    <cellStyle name="Output 3 16 14" xfId="54814"/>
    <cellStyle name="Output 3 16 15" xfId="57429"/>
    <cellStyle name="Output 3 16 2" xfId="4829"/>
    <cellStyle name="Output 3 16 2 2" xfId="11068"/>
    <cellStyle name="Output 3 16 2 3" xfId="19102"/>
    <cellStyle name="Output 3 16 2 4" xfId="34358"/>
    <cellStyle name="Output 3 16 2 5" xfId="41099"/>
    <cellStyle name="Output 3 16 2 6" xfId="50669"/>
    <cellStyle name="Output 3 16 3" xfId="6975"/>
    <cellStyle name="Output 3 16 3 2" xfId="13202"/>
    <cellStyle name="Output 3 16 3 3" xfId="20546"/>
    <cellStyle name="Output 3 16 3 4" xfId="36497"/>
    <cellStyle name="Output 3 16 3 5" xfId="43233"/>
    <cellStyle name="Output 3 16 3 6" xfId="50670"/>
    <cellStyle name="Output 3 16 4" xfId="8896"/>
    <cellStyle name="Output 3 16 5" xfId="15008"/>
    <cellStyle name="Output 3 16 6" xfId="17160"/>
    <cellStyle name="Output 3 16 7" xfId="24914"/>
    <cellStyle name="Output 3 16 8" xfId="27372"/>
    <cellStyle name="Output 3 16 9" xfId="30245"/>
    <cellStyle name="Output 3 17" xfId="2700"/>
    <cellStyle name="Output 3 17 10" xfId="32247"/>
    <cellStyle name="Output 3 17 11" xfId="38988"/>
    <cellStyle name="Output 3 17 12" xfId="45993"/>
    <cellStyle name="Output 3 17 13" xfId="50671"/>
    <cellStyle name="Output 3 17 14" xfId="54875"/>
    <cellStyle name="Output 3 17 15" xfId="57490"/>
    <cellStyle name="Output 3 17 2" xfId="4890"/>
    <cellStyle name="Output 3 17 2 2" xfId="11129"/>
    <cellStyle name="Output 3 17 2 3" xfId="20202"/>
    <cellStyle name="Output 3 17 2 4" xfId="34419"/>
    <cellStyle name="Output 3 17 2 5" xfId="41160"/>
    <cellStyle name="Output 3 17 2 6" xfId="50672"/>
    <cellStyle name="Output 3 17 3" xfId="7036"/>
    <cellStyle name="Output 3 17 3 2" xfId="13263"/>
    <cellStyle name="Output 3 17 3 3" xfId="20594"/>
    <cellStyle name="Output 3 17 3 4" xfId="36558"/>
    <cellStyle name="Output 3 17 3 5" xfId="43294"/>
    <cellStyle name="Output 3 17 3 6" xfId="50673"/>
    <cellStyle name="Output 3 17 4" xfId="8957"/>
    <cellStyle name="Output 3 17 5" xfId="15069"/>
    <cellStyle name="Output 3 17 6" xfId="17221"/>
    <cellStyle name="Output 3 17 7" xfId="24975"/>
    <cellStyle name="Output 3 17 8" xfId="27433"/>
    <cellStyle name="Output 3 17 9" xfId="30306"/>
    <cellStyle name="Output 3 18" xfId="2664"/>
    <cellStyle name="Output 3 18 10" xfId="32213"/>
    <cellStyle name="Output 3 18 11" xfId="38954"/>
    <cellStyle name="Output 3 18 12" xfId="45959"/>
    <cellStyle name="Output 3 18 13" xfId="50674"/>
    <cellStyle name="Output 3 18 14" xfId="54841"/>
    <cellStyle name="Output 3 18 15" xfId="57456"/>
    <cellStyle name="Output 3 18 2" xfId="4856"/>
    <cellStyle name="Output 3 18 2 2" xfId="11095"/>
    <cellStyle name="Output 3 18 2 3" xfId="18520"/>
    <cellStyle name="Output 3 18 2 4" xfId="34385"/>
    <cellStyle name="Output 3 18 2 5" xfId="41126"/>
    <cellStyle name="Output 3 18 2 6" xfId="50675"/>
    <cellStyle name="Output 3 18 3" xfId="7002"/>
    <cellStyle name="Output 3 18 3 2" xfId="13229"/>
    <cellStyle name="Output 3 18 3 3" xfId="20567"/>
    <cellStyle name="Output 3 18 3 4" xfId="36524"/>
    <cellStyle name="Output 3 18 3 5" xfId="43260"/>
    <cellStyle name="Output 3 18 3 6" xfId="50676"/>
    <cellStyle name="Output 3 18 4" xfId="8923"/>
    <cellStyle name="Output 3 18 5" xfId="15035"/>
    <cellStyle name="Output 3 18 6" xfId="17187"/>
    <cellStyle name="Output 3 18 7" xfId="24941"/>
    <cellStyle name="Output 3 18 8" xfId="27399"/>
    <cellStyle name="Output 3 18 9" xfId="30272"/>
    <cellStyle name="Output 3 19" xfId="2716"/>
    <cellStyle name="Output 3 19 10" xfId="39004"/>
    <cellStyle name="Output 3 19 11" xfId="46009"/>
    <cellStyle name="Output 3 19 12" xfId="50677"/>
    <cellStyle name="Output 3 19 13" xfId="54891"/>
    <cellStyle name="Output 3 19 14" xfId="57506"/>
    <cellStyle name="Output 3 19 2" xfId="7052"/>
    <cellStyle name="Output 3 19 2 2" xfId="13279"/>
    <cellStyle name="Output 3 19 2 3" xfId="20608"/>
    <cellStyle name="Output 3 19 2 4" xfId="36574"/>
    <cellStyle name="Output 3 19 2 5" xfId="43310"/>
    <cellStyle name="Output 3 19 2 6" xfId="50678"/>
    <cellStyle name="Output 3 19 3" xfId="8973"/>
    <cellStyle name="Output 3 19 4" xfId="15085"/>
    <cellStyle name="Output 3 19 5" xfId="17237"/>
    <cellStyle name="Output 3 19 6" xfId="24991"/>
    <cellStyle name="Output 3 19 7" xfId="27449"/>
    <cellStyle name="Output 3 19 8" xfId="30322"/>
    <cellStyle name="Output 3 19 9" xfId="32263"/>
    <cellStyle name="Output 3 2" xfId="929"/>
    <cellStyle name="Output 3 2 10" xfId="15331"/>
    <cellStyle name="Output 3 2 11" xfId="23101"/>
    <cellStyle name="Output 3 2 12" xfId="25487"/>
    <cellStyle name="Output 3 2 13" xfId="28416"/>
    <cellStyle name="Output 3 2 14" xfId="30609"/>
    <cellStyle name="Output 3 2 15" xfId="37387"/>
    <cellStyle name="Output 3 2 16" xfId="44103"/>
    <cellStyle name="Output 3 2 17" xfId="50679"/>
    <cellStyle name="Output 3 2 18" xfId="52985"/>
    <cellStyle name="Output 3 2 19" xfId="55595"/>
    <cellStyle name="Output 3 2 2" xfId="1308"/>
    <cellStyle name="Output 3 2 2 10" xfId="30891"/>
    <cellStyle name="Output 3 2 2 11" xfId="37661"/>
    <cellStyle name="Output 3 2 2 12" xfId="44666"/>
    <cellStyle name="Output 3 2 2 13" xfId="50680"/>
    <cellStyle name="Output 3 2 2 14" xfId="53548"/>
    <cellStyle name="Output 3 2 2 15" xfId="56163"/>
    <cellStyle name="Output 3 2 2 2" xfId="3562"/>
    <cellStyle name="Output 3 2 2 2 2" xfId="9819"/>
    <cellStyle name="Output 3 2 2 2 3" xfId="19135"/>
    <cellStyle name="Output 3 2 2 2 4" xfId="33109"/>
    <cellStyle name="Output 3 2 2 2 5" xfId="39850"/>
    <cellStyle name="Output 3 2 2 2 6" xfId="50681"/>
    <cellStyle name="Output 3 2 2 3" xfId="5709"/>
    <cellStyle name="Output 3 2 2 3 2" xfId="11936"/>
    <cellStyle name="Output 3 2 2 3 3" xfId="18524"/>
    <cellStyle name="Output 3 2 2 3 4" xfId="35231"/>
    <cellStyle name="Output 3 2 2 3 5" xfId="41967"/>
    <cellStyle name="Output 3 2 2 3 6" xfId="50682"/>
    <cellStyle name="Output 3 2 2 4" xfId="7630"/>
    <cellStyle name="Output 3 2 2 5" xfId="14032"/>
    <cellStyle name="Output 3 2 2 6" xfId="15894"/>
    <cellStyle name="Output 3 2 2 7" xfId="23648"/>
    <cellStyle name="Output 3 2 2 8" xfId="26106"/>
    <cellStyle name="Output 3 2 2 9" xfId="28979"/>
    <cellStyle name="Output 3 2 3" xfId="1708"/>
    <cellStyle name="Output 3 2 3 10" xfId="31262"/>
    <cellStyle name="Output 3 2 3 11" xfId="38003"/>
    <cellStyle name="Output 3 2 3 12" xfId="45008"/>
    <cellStyle name="Output 3 2 3 13" xfId="50683"/>
    <cellStyle name="Output 3 2 3 14" xfId="53890"/>
    <cellStyle name="Output 3 2 3 15" xfId="56505"/>
    <cellStyle name="Output 3 2 3 2" xfId="3922"/>
    <cellStyle name="Output 3 2 3 2 2" xfId="10161"/>
    <cellStyle name="Output 3 2 3 2 3" xfId="19297"/>
    <cellStyle name="Output 3 2 3 2 4" xfId="33451"/>
    <cellStyle name="Output 3 2 3 2 5" xfId="40192"/>
    <cellStyle name="Output 3 2 3 2 6" xfId="50684"/>
    <cellStyle name="Output 3 2 3 3" xfId="6051"/>
    <cellStyle name="Output 3 2 3 3 2" xfId="12278"/>
    <cellStyle name="Output 3 2 3 3 3" xfId="19637"/>
    <cellStyle name="Output 3 2 3 3 4" xfId="35573"/>
    <cellStyle name="Output 3 2 3 3 5" xfId="42309"/>
    <cellStyle name="Output 3 2 3 3 6" xfId="50685"/>
    <cellStyle name="Output 3 2 3 4" xfId="7972"/>
    <cellStyle name="Output 3 2 3 5" xfId="14374"/>
    <cellStyle name="Output 3 2 3 6" xfId="16236"/>
    <cellStyle name="Output 3 2 3 7" xfId="23990"/>
    <cellStyle name="Output 3 2 3 8" xfId="26448"/>
    <cellStyle name="Output 3 2 3 9" xfId="29321"/>
    <cellStyle name="Output 3 2 4" xfId="2020"/>
    <cellStyle name="Output 3 2 4 10" xfId="38313"/>
    <cellStyle name="Output 3 2 4 11" xfId="45318"/>
    <cellStyle name="Output 3 2 4 12" xfId="50686"/>
    <cellStyle name="Output 3 2 4 13" xfId="54200"/>
    <cellStyle name="Output 3 2 4 14" xfId="56815"/>
    <cellStyle name="Output 3 2 4 2" xfId="4232"/>
    <cellStyle name="Output 3 2 4 2 2" xfId="10471"/>
    <cellStyle name="Output 3 2 4 2 3" xfId="17541"/>
    <cellStyle name="Output 3 2 4 2 4" xfId="33761"/>
    <cellStyle name="Output 3 2 4 2 5" xfId="40502"/>
    <cellStyle name="Output 3 2 4 2 6" xfId="50687"/>
    <cellStyle name="Output 3 2 4 3" xfId="6361"/>
    <cellStyle name="Output 3 2 4 3 2" xfId="12588"/>
    <cellStyle name="Output 3 2 4 3 3" xfId="17417"/>
    <cellStyle name="Output 3 2 4 3 4" xfId="35883"/>
    <cellStyle name="Output 3 2 4 3 5" xfId="42619"/>
    <cellStyle name="Output 3 2 4 3 6" xfId="50688"/>
    <cellStyle name="Output 3 2 4 4" xfId="8282"/>
    <cellStyle name="Output 3 2 4 5" xfId="16546"/>
    <cellStyle name="Output 3 2 4 6" xfId="24300"/>
    <cellStyle name="Output 3 2 4 7" xfId="26758"/>
    <cellStyle name="Output 3 2 4 8" xfId="29631"/>
    <cellStyle name="Output 3 2 4 9" xfId="31572"/>
    <cellStyle name="Output 3 2 5" xfId="2379"/>
    <cellStyle name="Output 3 2 5 10" xfId="31929"/>
    <cellStyle name="Output 3 2 5 11" xfId="38670"/>
    <cellStyle name="Output 3 2 5 12" xfId="45675"/>
    <cellStyle name="Output 3 2 5 13" xfId="50689"/>
    <cellStyle name="Output 3 2 5 14" xfId="54557"/>
    <cellStyle name="Output 3 2 5 15" xfId="57172"/>
    <cellStyle name="Output 3 2 5 2" xfId="4589"/>
    <cellStyle name="Output 3 2 5 2 2" xfId="10828"/>
    <cellStyle name="Output 3 2 5 2 3" xfId="19359"/>
    <cellStyle name="Output 3 2 5 2 4" xfId="34118"/>
    <cellStyle name="Output 3 2 5 2 5" xfId="40859"/>
    <cellStyle name="Output 3 2 5 2 6" xfId="50690"/>
    <cellStyle name="Output 3 2 5 3" xfId="6718"/>
    <cellStyle name="Output 3 2 5 3 2" xfId="12945"/>
    <cellStyle name="Output 3 2 5 3 3" xfId="20394"/>
    <cellStyle name="Output 3 2 5 3 4" xfId="36240"/>
    <cellStyle name="Output 3 2 5 3 5" xfId="42976"/>
    <cellStyle name="Output 3 2 5 3 6" xfId="50691"/>
    <cellStyle name="Output 3 2 5 4" xfId="8639"/>
    <cellStyle name="Output 3 2 5 5" xfId="14751"/>
    <cellStyle name="Output 3 2 5 6" xfId="16903"/>
    <cellStyle name="Output 3 2 5 7" xfId="24657"/>
    <cellStyle name="Output 3 2 5 8" xfId="27115"/>
    <cellStyle name="Output 3 2 5 9" xfId="29988"/>
    <cellStyle name="Output 3 2 6" xfId="3288"/>
    <cellStyle name="Output 3 2 6 10" xfId="39576"/>
    <cellStyle name="Output 3 2 6 11" xfId="44392"/>
    <cellStyle name="Output 3 2 6 12" xfId="50692"/>
    <cellStyle name="Output 3 2 6 13" xfId="53274"/>
    <cellStyle name="Output 3 2 6 14" xfId="55886"/>
    <cellStyle name="Output 3 2 6 2" xfId="5432"/>
    <cellStyle name="Output 3 2 6 2 2" xfId="11662"/>
    <cellStyle name="Output 3 2 6 2 3" xfId="18802"/>
    <cellStyle name="Output 3 2 6 2 4" xfId="34954"/>
    <cellStyle name="Output 3 2 6 2 5" xfId="41693"/>
    <cellStyle name="Output 3 2 6 2 6" xfId="50693"/>
    <cellStyle name="Output 3 2 6 3" xfId="9545"/>
    <cellStyle name="Output 3 2 6 4" xfId="13758"/>
    <cellStyle name="Output 3 2 6 5" xfId="15620"/>
    <cellStyle name="Output 3 2 6 6" xfId="23374"/>
    <cellStyle name="Output 3 2 6 7" xfId="25832"/>
    <cellStyle name="Output 3 2 6 8" xfId="28705"/>
    <cellStyle name="Output 3 2 6 9" xfId="32835"/>
    <cellStyle name="Output 3 2 7" xfId="2943"/>
    <cellStyle name="Output 3 2 7 2" xfId="9200"/>
    <cellStyle name="Output 3 2 7 3" xfId="19227"/>
    <cellStyle name="Output 3 2 7 4" xfId="32490"/>
    <cellStyle name="Output 3 2 7 5" xfId="39231"/>
    <cellStyle name="Output 3 2 7 6" xfId="50694"/>
    <cellStyle name="Output 3 2 8" xfId="5134"/>
    <cellStyle name="Output 3 2 8 2" xfId="11373"/>
    <cellStyle name="Output 3 2 8 3" xfId="18812"/>
    <cellStyle name="Output 3 2 8 4" xfId="34663"/>
    <cellStyle name="Output 3 2 8 5" xfId="41404"/>
    <cellStyle name="Output 3 2 8 6" xfId="50695"/>
    <cellStyle name="Output 3 2 9" xfId="7356"/>
    <cellStyle name="Output 3 20" xfId="4969"/>
    <cellStyle name="Output 3 20 2" xfId="11208"/>
    <cellStyle name="Output 3 20 3" xfId="17771"/>
    <cellStyle name="Output 3 20 4" xfId="34498"/>
    <cellStyle name="Output 3 20 5" xfId="41239"/>
    <cellStyle name="Output 3 20 6" xfId="50696"/>
    <cellStyle name="Output 3 21" xfId="7161"/>
    <cellStyle name="Output 3 22" xfId="15166"/>
    <cellStyle name="Output 3 23" xfId="22907"/>
    <cellStyle name="Output 3 24" xfId="25293"/>
    <cellStyle name="Output 3 25" xfId="28251"/>
    <cellStyle name="Output 3 26" xfId="30413"/>
    <cellStyle name="Output 3 27" xfId="37193"/>
    <cellStyle name="Output 3 28" xfId="43938"/>
    <cellStyle name="Output 3 29" xfId="50649"/>
    <cellStyle name="Output 3 3" xfId="750"/>
    <cellStyle name="Output 3 3 10" xfId="15332"/>
    <cellStyle name="Output 3 3 11" xfId="22924"/>
    <cellStyle name="Output 3 3 12" xfId="25310"/>
    <cellStyle name="Output 3 3 13" xfId="28417"/>
    <cellStyle name="Output 3 3 14" xfId="30431"/>
    <cellStyle name="Output 3 3 15" xfId="37210"/>
    <cellStyle name="Output 3 3 16" xfId="44104"/>
    <cellStyle name="Output 3 3 17" xfId="50697"/>
    <cellStyle name="Output 3 3 18" xfId="52986"/>
    <cellStyle name="Output 3 3 19" xfId="55596"/>
    <cellStyle name="Output 3 3 2" xfId="1309"/>
    <cellStyle name="Output 3 3 2 10" xfId="30892"/>
    <cellStyle name="Output 3 3 2 11" xfId="37662"/>
    <cellStyle name="Output 3 3 2 12" xfId="44667"/>
    <cellStyle name="Output 3 3 2 13" xfId="50698"/>
    <cellStyle name="Output 3 3 2 14" xfId="53549"/>
    <cellStyle name="Output 3 3 2 15" xfId="56164"/>
    <cellStyle name="Output 3 3 2 2" xfId="3563"/>
    <cellStyle name="Output 3 3 2 2 2" xfId="9820"/>
    <cellStyle name="Output 3 3 2 2 3" xfId="18201"/>
    <cellStyle name="Output 3 3 2 2 4" xfId="33110"/>
    <cellStyle name="Output 3 3 2 2 5" xfId="39851"/>
    <cellStyle name="Output 3 3 2 2 6" xfId="50699"/>
    <cellStyle name="Output 3 3 2 3" xfId="5710"/>
    <cellStyle name="Output 3 3 2 3 2" xfId="11937"/>
    <cellStyle name="Output 3 3 2 3 3" xfId="19557"/>
    <cellStyle name="Output 3 3 2 3 4" xfId="35232"/>
    <cellStyle name="Output 3 3 2 3 5" xfId="41968"/>
    <cellStyle name="Output 3 3 2 3 6" xfId="50700"/>
    <cellStyle name="Output 3 3 2 4" xfId="7631"/>
    <cellStyle name="Output 3 3 2 5" xfId="14033"/>
    <cellStyle name="Output 3 3 2 6" xfId="15895"/>
    <cellStyle name="Output 3 3 2 7" xfId="23649"/>
    <cellStyle name="Output 3 3 2 8" xfId="26107"/>
    <cellStyle name="Output 3 3 2 9" xfId="28980"/>
    <cellStyle name="Output 3 3 3" xfId="1531"/>
    <cellStyle name="Output 3 3 3 10" xfId="31085"/>
    <cellStyle name="Output 3 3 3 11" xfId="37826"/>
    <cellStyle name="Output 3 3 3 12" xfId="44831"/>
    <cellStyle name="Output 3 3 3 13" xfId="50701"/>
    <cellStyle name="Output 3 3 3 14" xfId="53713"/>
    <cellStyle name="Output 3 3 3 15" xfId="56328"/>
    <cellStyle name="Output 3 3 3 2" xfId="3745"/>
    <cellStyle name="Output 3 3 3 2 2" xfId="9984"/>
    <cellStyle name="Output 3 3 3 2 3" xfId="18472"/>
    <cellStyle name="Output 3 3 3 2 4" xfId="33274"/>
    <cellStyle name="Output 3 3 3 2 5" xfId="40015"/>
    <cellStyle name="Output 3 3 3 2 6" xfId="50702"/>
    <cellStyle name="Output 3 3 3 3" xfId="5874"/>
    <cellStyle name="Output 3 3 3 3 2" xfId="12101"/>
    <cellStyle name="Output 3 3 3 3 3" xfId="19923"/>
    <cellStyle name="Output 3 3 3 3 4" xfId="35396"/>
    <cellStyle name="Output 3 3 3 3 5" xfId="42132"/>
    <cellStyle name="Output 3 3 3 3 6" xfId="50703"/>
    <cellStyle name="Output 3 3 3 4" xfId="7795"/>
    <cellStyle name="Output 3 3 3 5" xfId="14197"/>
    <cellStyle name="Output 3 3 3 6" xfId="16059"/>
    <cellStyle name="Output 3 3 3 7" xfId="23813"/>
    <cellStyle name="Output 3 3 3 8" xfId="26271"/>
    <cellStyle name="Output 3 3 3 9" xfId="29144"/>
    <cellStyle name="Output 3 3 4" xfId="2021"/>
    <cellStyle name="Output 3 3 4 10" xfId="38314"/>
    <cellStyle name="Output 3 3 4 11" xfId="45319"/>
    <cellStyle name="Output 3 3 4 12" xfId="50704"/>
    <cellStyle name="Output 3 3 4 13" xfId="54201"/>
    <cellStyle name="Output 3 3 4 14" xfId="56816"/>
    <cellStyle name="Output 3 3 4 2" xfId="4233"/>
    <cellStyle name="Output 3 3 4 2 2" xfId="10472"/>
    <cellStyle name="Output 3 3 4 2 3" xfId="17540"/>
    <cellStyle name="Output 3 3 4 2 4" xfId="33762"/>
    <cellStyle name="Output 3 3 4 2 5" xfId="40503"/>
    <cellStyle name="Output 3 3 4 2 6" xfId="50705"/>
    <cellStyle name="Output 3 3 4 3" xfId="6362"/>
    <cellStyle name="Output 3 3 4 3 2" xfId="12589"/>
    <cellStyle name="Output 3 3 4 3 3" xfId="17299"/>
    <cellStyle name="Output 3 3 4 3 4" xfId="35884"/>
    <cellStyle name="Output 3 3 4 3 5" xfId="42620"/>
    <cellStyle name="Output 3 3 4 3 6" xfId="50706"/>
    <cellStyle name="Output 3 3 4 4" xfId="8283"/>
    <cellStyle name="Output 3 3 4 5" xfId="16547"/>
    <cellStyle name="Output 3 3 4 6" xfId="24301"/>
    <cellStyle name="Output 3 3 4 7" xfId="26759"/>
    <cellStyle name="Output 3 3 4 8" xfId="29632"/>
    <cellStyle name="Output 3 3 4 9" xfId="31573"/>
    <cellStyle name="Output 3 3 5" xfId="2344"/>
    <cellStyle name="Output 3 3 5 10" xfId="31894"/>
    <cellStyle name="Output 3 3 5 11" xfId="38635"/>
    <cellStyle name="Output 3 3 5 12" xfId="45640"/>
    <cellStyle name="Output 3 3 5 13" xfId="50707"/>
    <cellStyle name="Output 3 3 5 14" xfId="54522"/>
    <cellStyle name="Output 3 3 5 15" xfId="57137"/>
    <cellStyle name="Output 3 3 5 2" xfId="4554"/>
    <cellStyle name="Output 3 3 5 2 2" xfId="10793"/>
    <cellStyle name="Output 3 3 5 2 3" xfId="18679"/>
    <cellStyle name="Output 3 3 5 2 4" xfId="34083"/>
    <cellStyle name="Output 3 3 5 2 5" xfId="40824"/>
    <cellStyle name="Output 3 3 5 2 6" xfId="50708"/>
    <cellStyle name="Output 3 3 5 3" xfId="6683"/>
    <cellStyle name="Output 3 3 5 3 2" xfId="12910"/>
    <cellStyle name="Output 3 3 5 3 3" xfId="20367"/>
    <cellStyle name="Output 3 3 5 3 4" xfId="36205"/>
    <cellStyle name="Output 3 3 5 3 5" xfId="42941"/>
    <cellStyle name="Output 3 3 5 3 6" xfId="50709"/>
    <cellStyle name="Output 3 3 5 4" xfId="8604"/>
    <cellStyle name="Output 3 3 5 5" xfId="14716"/>
    <cellStyle name="Output 3 3 5 6" xfId="16868"/>
    <cellStyle name="Output 3 3 5 7" xfId="24622"/>
    <cellStyle name="Output 3 3 5 8" xfId="27080"/>
    <cellStyle name="Output 3 3 5 9" xfId="29953"/>
    <cellStyle name="Output 3 3 6" xfId="3111"/>
    <cellStyle name="Output 3 3 6 10" xfId="39399"/>
    <cellStyle name="Output 3 3 6 11" xfId="44215"/>
    <cellStyle name="Output 3 3 6 12" xfId="50710"/>
    <cellStyle name="Output 3 3 6 13" xfId="53097"/>
    <cellStyle name="Output 3 3 6 14" xfId="55709"/>
    <cellStyle name="Output 3 3 6 2" xfId="5255"/>
    <cellStyle name="Output 3 3 6 2 2" xfId="11485"/>
    <cellStyle name="Output 3 3 6 2 3" xfId="19821"/>
    <cellStyle name="Output 3 3 6 2 4" xfId="34777"/>
    <cellStyle name="Output 3 3 6 2 5" xfId="41516"/>
    <cellStyle name="Output 3 3 6 2 6" xfId="50711"/>
    <cellStyle name="Output 3 3 6 3" xfId="9368"/>
    <cellStyle name="Output 3 3 6 4" xfId="13581"/>
    <cellStyle name="Output 3 3 6 5" xfId="15443"/>
    <cellStyle name="Output 3 3 6 6" xfId="23197"/>
    <cellStyle name="Output 3 3 6 7" xfId="25655"/>
    <cellStyle name="Output 3 3 6 8" xfId="28528"/>
    <cellStyle name="Output 3 3 6 9" xfId="32658"/>
    <cellStyle name="Output 3 3 7" xfId="2766"/>
    <cellStyle name="Output 3 3 7 2" xfId="9023"/>
    <cellStyle name="Output 3 3 7 3" xfId="17952"/>
    <cellStyle name="Output 3 3 7 4" xfId="32313"/>
    <cellStyle name="Output 3 3 7 5" xfId="39054"/>
    <cellStyle name="Output 3 3 7 6" xfId="50712"/>
    <cellStyle name="Output 3 3 8" xfId="5135"/>
    <cellStyle name="Output 3 3 8 2" xfId="11374"/>
    <cellStyle name="Output 3 3 8 3" xfId="17863"/>
    <cellStyle name="Output 3 3 8 4" xfId="34664"/>
    <cellStyle name="Output 3 3 8 5" xfId="41405"/>
    <cellStyle name="Output 3 3 8 6" xfId="50713"/>
    <cellStyle name="Output 3 3 9" xfId="7179"/>
    <cellStyle name="Output 3 30" xfId="52820"/>
    <cellStyle name="Output 3 31" xfId="55430"/>
    <cellStyle name="Output 3 4" xfId="788"/>
    <cellStyle name="Output 3 4 10" xfId="15333"/>
    <cellStyle name="Output 3 4 11" xfId="22960"/>
    <cellStyle name="Output 3 4 12" xfId="25346"/>
    <cellStyle name="Output 3 4 13" xfId="28418"/>
    <cellStyle name="Output 3 4 14" xfId="30468"/>
    <cellStyle name="Output 3 4 15" xfId="37246"/>
    <cellStyle name="Output 3 4 16" xfId="44105"/>
    <cellStyle name="Output 3 4 17" xfId="50714"/>
    <cellStyle name="Output 3 4 18" xfId="52987"/>
    <cellStyle name="Output 3 4 19" xfId="55597"/>
    <cellStyle name="Output 3 4 2" xfId="1310"/>
    <cellStyle name="Output 3 4 2 10" xfId="30893"/>
    <cellStyle name="Output 3 4 2 11" xfId="37663"/>
    <cellStyle name="Output 3 4 2 12" xfId="44668"/>
    <cellStyle name="Output 3 4 2 13" xfId="50715"/>
    <cellStyle name="Output 3 4 2 14" xfId="53550"/>
    <cellStyle name="Output 3 4 2 15" xfId="56165"/>
    <cellStyle name="Output 3 4 2 2" xfId="3564"/>
    <cellStyle name="Output 3 4 2 2 2" xfId="9821"/>
    <cellStyle name="Output 3 4 2 2 3" xfId="19772"/>
    <cellStyle name="Output 3 4 2 2 4" xfId="33111"/>
    <cellStyle name="Output 3 4 2 2 5" xfId="39852"/>
    <cellStyle name="Output 3 4 2 2 6" xfId="50716"/>
    <cellStyle name="Output 3 4 2 3" xfId="5711"/>
    <cellStyle name="Output 3 4 2 3 2" xfId="11938"/>
    <cellStyle name="Output 3 4 2 3 3" xfId="18702"/>
    <cellStyle name="Output 3 4 2 3 4" xfId="35233"/>
    <cellStyle name="Output 3 4 2 3 5" xfId="41969"/>
    <cellStyle name="Output 3 4 2 3 6" xfId="50717"/>
    <cellStyle name="Output 3 4 2 4" xfId="7632"/>
    <cellStyle name="Output 3 4 2 5" xfId="14034"/>
    <cellStyle name="Output 3 4 2 6" xfId="15896"/>
    <cellStyle name="Output 3 4 2 7" xfId="23650"/>
    <cellStyle name="Output 3 4 2 8" xfId="26108"/>
    <cellStyle name="Output 3 4 2 9" xfId="28981"/>
    <cellStyle name="Output 3 4 3" xfId="1567"/>
    <cellStyle name="Output 3 4 3 10" xfId="31121"/>
    <cellStyle name="Output 3 4 3 11" xfId="37862"/>
    <cellStyle name="Output 3 4 3 12" xfId="44867"/>
    <cellStyle name="Output 3 4 3 13" xfId="50718"/>
    <cellStyle name="Output 3 4 3 14" xfId="53749"/>
    <cellStyle name="Output 3 4 3 15" xfId="56364"/>
    <cellStyle name="Output 3 4 3 2" xfId="3781"/>
    <cellStyle name="Output 3 4 3 2 2" xfId="10020"/>
    <cellStyle name="Output 3 4 3 2 3" xfId="18907"/>
    <cellStyle name="Output 3 4 3 2 4" xfId="33310"/>
    <cellStyle name="Output 3 4 3 2 5" xfId="40051"/>
    <cellStyle name="Output 3 4 3 2 6" xfId="50719"/>
    <cellStyle name="Output 3 4 3 3" xfId="5910"/>
    <cellStyle name="Output 3 4 3 3 2" xfId="12137"/>
    <cellStyle name="Output 3 4 3 3 3" xfId="18133"/>
    <cellStyle name="Output 3 4 3 3 4" xfId="35432"/>
    <cellStyle name="Output 3 4 3 3 5" xfId="42168"/>
    <cellStyle name="Output 3 4 3 3 6" xfId="50720"/>
    <cellStyle name="Output 3 4 3 4" xfId="7831"/>
    <cellStyle name="Output 3 4 3 5" xfId="14233"/>
    <cellStyle name="Output 3 4 3 6" xfId="16095"/>
    <cellStyle name="Output 3 4 3 7" xfId="23849"/>
    <cellStyle name="Output 3 4 3 8" xfId="26307"/>
    <cellStyle name="Output 3 4 3 9" xfId="29180"/>
    <cellStyle name="Output 3 4 4" xfId="2022"/>
    <cellStyle name="Output 3 4 4 10" xfId="38315"/>
    <cellStyle name="Output 3 4 4 11" xfId="45320"/>
    <cellStyle name="Output 3 4 4 12" xfId="50721"/>
    <cellStyle name="Output 3 4 4 13" xfId="54202"/>
    <cellStyle name="Output 3 4 4 14" xfId="56817"/>
    <cellStyle name="Output 3 4 4 2" xfId="4234"/>
    <cellStyle name="Output 3 4 4 2 2" xfId="10473"/>
    <cellStyle name="Output 3 4 4 2 3" xfId="17539"/>
    <cellStyle name="Output 3 4 4 2 4" xfId="33763"/>
    <cellStyle name="Output 3 4 4 2 5" xfId="40504"/>
    <cellStyle name="Output 3 4 4 2 6" xfId="50722"/>
    <cellStyle name="Output 3 4 4 3" xfId="6363"/>
    <cellStyle name="Output 3 4 4 3 2" xfId="12590"/>
    <cellStyle name="Output 3 4 4 3 3" xfId="17824"/>
    <cellStyle name="Output 3 4 4 3 4" xfId="35885"/>
    <cellStyle name="Output 3 4 4 3 5" xfId="42621"/>
    <cellStyle name="Output 3 4 4 3 6" xfId="50723"/>
    <cellStyle name="Output 3 4 4 4" xfId="8284"/>
    <cellStyle name="Output 3 4 4 5" xfId="16548"/>
    <cellStyle name="Output 3 4 4 6" xfId="24302"/>
    <cellStyle name="Output 3 4 4 7" xfId="26760"/>
    <cellStyle name="Output 3 4 4 8" xfId="29633"/>
    <cellStyle name="Output 3 4 4 9" xfId="31574"/>
    <cellStyle name="Output 3 4 5" xfId="2310"/>
    <cellStyle name="Output 3 4 5 10" xfId="31860"/>
    <cellStyle name="Output 3 4 5 11" xfId="38601"/>
    <cellStyle name="Output 3 4 5 12" xfId="45606"/>
    <cellStyle name="Output 3 4 5 13" xfId="50724"/>
    <cellStyle name="Output 3 4 5 14" xfId="54488"/>
    <cellStyle name="Output 3 4 5 15" xfId="57103"/>
    <cellStyle name="Output 3 4 5 2" xfId="4520"/>
    <cellStyle name="Output 3 4 5 2 2" xfId="10759"/>
    <cellStyle name="Output 3 4 5 2 3" xfId="18724"/>
    <cellStyle name="Output 3 4 5 2 4" xfId="34049"/>
    <cellStyle name="Output 3 4 5 2 5" xfId="40790"/>
    <cellStyle name="Output 3 4 5 2 6" xfId="50725"/>
    <cellStyle name="Output 3 4 5 3" xfId="6649"/>
    <cellStyle name="Output 3 4 5 3 2" xfId="12876"/>
    <cellStyle name="Output 3 4 5 3 3" xfId="20336"/>
    <cellStyle name="Output 3 4 5 3 4" xfId="36171"/>
    <cellStyle name="Output 3 4 5 3 5" xfId="42907"/>
    <cellStyle name="Output 3 4 5 3 6" xfId="50726"/>
    <cellStyle name="Output 3 4 5 4" xfId="8570"/>
    <cellStyle name="Output 3 4 5 5" xfId="14682"/>
    <cellStyle name="Output 3 4 5 6" xfId="16834"/>
    <cellStyle name="Output 3 4 5 7" xfId="24588"/>
    <cellStyle name="Output 3 4 5 8" xfId="27046"/>
    <cellStyle name="Output 3 4 5 9" xfId="29919"/>
    <cellStyle name="Output 3 4 6" xfId="3147"/>
    <cellStyle name="Output 3 4 6 10" xfId="39435"/>
    <cellStyle name="Output 3 4 6 11" xfId="44251"/>
    <cellStyle name="Output 3 4 6 12" xfId="50727"/>
    <cellStyle name="Output 3 4 6 13" xfId="53133"/>
    <cellStyle name="Output 3 4 6 14" xfId="55745"/>
    <cellStyle name="Output 3 4 6 2" xfId="5291"/>
    <cellStyle name="Output 3 4 6 2 2" xfId="11521"/>
    <cellStyle name="Output 3 4 6 2 3" xfId="18025"/>
    <cellStyle name="Output 3 4 6 2 4" xfId="34813"/>
    <cellStyle name="Output 3 4 6 2 5" xfId="41552"/>
    <cellStyle name="Output 3 4 6 2 6" xfId="50728"/>
    <cellStyle name="Output 3 4 6 3" xfId="9404"/>
    <cellStyle name="Output 3 4 6 4" xfId="13617"/>
    <cellStyle name="Output 3 4 6 5" xfId="15479"/>
    <cellStyle name="Output 3 4 6 6" xfId="23233"/>
    <cellStyle name="Output 3 4 6 7" xfId="25691"/>
    <cellStyle name="Output 3 4 6 8" xfId="28564"/>
    <cellStyle name="Output 3 4 6 9" xfId="32694"/>
    <cellStyle name="Output 3 4 7" xfId="2802"/>
    <cellStyle name="Output 3 4 7 2" xfId="9059"/>
    <cellStyle name="Output 3 4 7 3" xfId="18891"/>
    <cellStyle name="Output 3 4 7 4" xfId="32349"/>
    <cellStyle name="Output 3 4 7 5" xfId="39090"/>
    <cellStyle name="Output 3 4 7 6" xfId="50729"/>
    <cellStyle name="Output 3 4 8" xfId="5136"/>
    <cellStyle name="Output 3 4 8 2" xfId="11375"/>
    <cellStyle name="Output 3 4 8 3" xfId="17712"/>
    <cellStyle name="Output 3 4 8 4" xfId="34665"/>
    <cellStyle name="Output 3 4 8 5" xfId="41406"/>
    <cellStyle name="Output 3 4 8 6" xfId="50730"/>
    <cellStyle name="Output 3 4 9" xfId="7215"/>
    <cellStyle name="Output 3 5" xfId="917"/>
    <cellStyle name="Output 3 5 10" xfId="15334"/>
    <cellStyle name="Output 3 5 11" xfId="23089"/>
    <cellStyle name="Output 3 5 12" xfId="25475"/>
    <cellStyle name="Output 3 5 13" xfId="28419"/>
    <cellStyle name="Output 3 5 14" xfId="30597"/>
    <cellStyle name="Output 3 5 15" xfId="37375"/>
    <cellStyle name="Output 3 5 16" xfId="44106"/>
    <cellStyle name="Output 3 5 17" xfId="50731"/>
    <cellStyle name="Output 3 5 18" xfId="52988"/>
    <cellStyle name="Output 3 5 19" xfId="55598"/>
    <cellStyle name="Output 3 5 2" xfId="1311"/>
    <cellStyle name="Output 3 5 2 10" xfId="30894"/>
    <cellStyle name="Output 3 5 2 11" xfId="37664"/>
    <cellStyle name="Output 3 5 2 12" xfId="44669"/>
    <cellStyle name="Output 3 5 2 13" xfId="50732"/>
    <cellStyle name="Output 3 5 2 14" xfId="53551"/>
    <cellStyle name="Output 3 5 2 15" xfId="56166"/>
    <cellStyle name="Output 3 5 2 2" xfId="3565"/>
    <cellStyle name="Output 3 5 2 2 2" xfId="9822"/>
    <cellStyle name="Output 3 5 2 2 3" xfId="18918"/>
    <cellStyle name="Output 3 5 2 2 4" xfId="33112"/>
    <cellStyle name="Output 3 5 2 2 5" xfId="39853"/>
    <cellStyle name="Output 3 5 2 2 6" xfId="50733"/>
    <cellStyle name="Output 3 5 2 3" xfId="5712"/>
    <cellStyle name="Output 3 5 2 3 2" xfId="11939"/>
    <cellStyle name="Output 3 5 2 3 3" xfId="20047"/>
    <cellStyle name="Output 3 5 2 3 4" xfId="35234"/>
    <cellStyle name="Output 3 5 2 3 5" xfId="41970"/>
    <cellStyle name="Output 3 5 2 3 6" xfId="50734"/>
    <cellStyle name="Output 3 5 2 4" xfId="7633"/>
    <cellStyle name="Output 3 5 2 5" xfId="14035"/>
    <cellStyle name="Output 3 5 2 6" xfId="15897"/>
    <cellStyle name="Output 3 5 2 7" xfId="23651"/>
    <cellStyle name="Output 3 5 2 8" xfId="26109"/>
    <cellStyle name="Output 3 5 2 9" xfId="28982"/>
    <cellStyle name="Output 3 5 3" xfId="1696"/>
    <cellStyle name="Output 3 5 3 10" xfId="31250"/>
    <cellStyle name="Output 3 5 3 11" xfId="37991"/>
    <cellStyle name="Output 3 5 3 12" xfId="44996"/>
    <cellStyle name="Output 3 5 3 13" xfId="50735"/>
    <cellStyle name="Output 3 5 3 14" xfId="53878"/>
    <cellStyle name="Output 3 5 3 15" xfId="56493"/>
    <cellStyle name="Output 3 5 3 2" xfId="3910"/>
    <cellStyle name="Output 3 5 3 2 2" xfId="10149"/>
    <cellStyle name="Output 3 5 3 2 3" xfId="18192"/>
    <cellStyle name="Output 3 5 3 2 4" xfId="33439"/>
    <cellStyle name="Output 3 5 3 2 5" xfId="40180"/>
    <cellStyle name="Output 3 5 3 2 6" xfId="50736"/>
    <cellStyle name="Output 3 5 3 3" xfId="6039"/>
    <cellStyle name="Output 3 5 3 3 2" xfId="12266"/>
    <cellStyle name="Output 3 5 3 3 3" xfId="18522"/>
    <cellStyle name="Output 3 5 3 3 4" xfId="35561"/>
    <cellStyle name="Output 3 5 3 3 5" xfId="42297"/>
    <cellStyle name="Output 3 5 3 3 6" xfId="50737"/>
    <cellStyle name="Output 3 5 3 4" xfId="7960"/>
    <cellStyle name="Output 3 5 3 5" xfId="14362"/>
    <cellStyle name="Output 3 5 3 6" xfId="16224"/>
    <cellStyle name="Output 3 5 3 7" xfId="23978"/>
    <cellStyle name="Output 3 5 3 8" xfId="26436"/>
    <cellStyle name="Output 3 5 3 9" xfId="29309"/>
    <cellStyle name="Output 3 5 4" xfId="2023"/>
    <cellStyle name="Output 3 5 4 10" xfId="38316"/>
    <cellStyle name="Output 3 5 4 11" xfId="45321"/>
    <cellStyle name="Output 3 5 4 12" xfId="50738"/>
    <cellStyle name="Output 3 5 4 13" xfId="54203"/>
    <cellStyle name="Output 3 5 4 14" xfId="56818"/>
    <cellStyle name="Output 3 5 4 2" xfId="4235"/>
    <cellStyle name="Output 3 5 4 2 2" xfId="10474"/>
    <cellStyle name="Output 3 5 4 2 3" xfId="17538"/>
    <cellStyle name="Output 3 5 4 2 4" xfId="33764"/>
    <cellStyle name="Output 3 5 4 2 5" xfId="40505"/>
    <cellStyle name="Output 3 5 4 2 6" xfId="50739"/>
    <cellStyle name="Output 3 5 4 3" xfId="6364"/>
    <cellStyle name="Output 3 5 4 3 2" xfId="12591"/>
    <cellStyle name="Output 3 5 4 3 3" xfId="17416"/>
    <cellStyle name="Output 3 5 4 3 4" xfId="35886"/>
    <cellStyle name="Output 3 5 4 3 5" xfId="42622"/>
    <cellStyle name="Output 3 5 4 3 6" xfId="50740"/>
    <cellStyle name="Output 3 5 4 4" xfId="8285"/>
    <cellStyle name="Output 3 5 4 5" xfId="16549"/>
    <cellStyle name="Output 3 5 4 6" xfId="24303"/>
    <cellStyle name="Output 3 5 4 7" xfId="26761"/>
    <cellStyle name="Output 3 5 4 8" xfId="29634"/>
    <cellStyle name="Output 3 5 4 9" xfId="31575"/>
    <cellStyle name="Output 3 5 5" xfId="2195"/>
    <cellStyle name="Output 3 5 5 10" xfId="31745"/>
    <cellStyle name="Output 3 5 5 11" xfId="38486"/>
    <cellStyle name="Output 3 5 5 12" xfId="45491"/>
    <cellStyle name="Output 3 5 5 13" xfId="50741"/>
    <cellStyle name="Output 3 5 5 14" xfId="54373"/>
    <cellStyle name="Output 3 5 5 15" xfId="56988"/>
    <cellStyle name="Output 3 5 5 2" xfId="4405"/>
    <cellStyle name="Output 3 5 5 2 2" xfId="10644"/>
    <cellStyle name="Output 3 5 5 2 3" xfId="17724"/>
    <cellStyle name="Output 3 5 5 2 4" xfId="33934"/>
    <cellStyle name="Output 3 5 5 2 5" xfId="40675"/>
    <cellStyle name="Output 3 5 5 2 6" xfId="50742"/>
    <cellStyle name="Output 3 5 5 3" xfId="6534"/>
    <cellStyle name="Output 3 5 5 3 2" xfId="12761"/>
    <cellStyle name="Output 3 5 5 3 3" xfId="17326"/>
    <cellStyle name="Output 3 5 5 3 4" xfId="36056"/>
    <cellStyle name="Output 3 5 5 3 5" xfId="42792"/>
    <cellStyle name="Output 3 5 5 3 6" xfId="50743"/>
    <cellStyle name="Output 3 5 5 4" xfId="8455"/>
    <cellStyle name="Output 3 5 5 5" xfId="14567"/>
    <cellStyle name="Output 3 5 5 6" xfId="16719"/>
    <cellStyle name="Output 3 5 5 7" xfId="24473"/>
    <cellStyle name="Output 3 5 5 8" xfId="26931"/>
    <cellStyle name="Output 3 5 5 9" xfId="29804"/>
    <cellStyle name="Output 3 5 6" xfId="3276"/>
    <cellStyle name="Output 3 5 6 10" xfId="39564"/>
    <cellStyle name="Output 3 5 6 11" xfId="44380"/>
    <cellStyle name="Output 3 5 6 12" xfId="50744"/>
    <cellStyle name="Output 3 5 6 13" xfId="53262"/>
    <cellStyle name="Output 3 5 6 14" xfId="55874"/>
    <cellStyle name="Output 3 5 6 2" xfId="5420"/>
    <cellStyle name="Output 3 5 6 2 2" xfId="11650"/>
    <cellStyle name="Output 3 5 6 2 3" xfId="19573"/>
    <cellStyle name="Output 3 5 6 2 4" xfId="34942"/>
    <cellStyle name="Output 3 5 6 2 5" xfId="41681"/>
    <cellStyle name="Output 3 5 6 2 6" xfId="50745"/>
    <cellStyle name="Output 3 5 6 3" xfId="9533"/>
    <cellStyle name="Output 3 5 6 4" xfId="13746"/>
    <cellStyle name="Output 3 5 6 5" xfId="15608"/>
    <cellStyle name="Output 3 5 6 6" xfId="23362"/>
    <cellStyle name="Output 3 5 6 7" xfId="25820"/>
    <cellStyle name="Output 3 5 6 8" xfId="28693"/>
    <cellStyle name="Output 3 5 6 9" xfId="32823"/>
    <cellStyle name="Output 3 5 7" xfId="2931"/>
    <cellStyle name="Output 3 5 7 2" xfId="9188"/>
    <cellStyle name="Output 3 5 7 3" xfId="19762"/>
    <cellStyle name="Output 3 5 7 4" xfId="32478"/>
    <cellStyle name="Output 3 5 7 5" xfId="39219"/>
    <cellStyle name="Output 3 5 7 6" xfId="50746"/>
    <cellStyle name="Output 3 5 8" xfId="5137"/>
    <cellStyle name="Output 3 5 8 2" xfId="11376"/>
    <cellStyle name="Output 3 5 8 3" xfId="19453"/>
    <cellStyle name="Output 3 5 8 4" xfId="34666"/>
    <cellStyle name="Output 3 5 8 5" xfId="41407"/>
    <cellStyle name="Output 3 5 8 6" xfId="50747"/>
    <cellStyle name="Output 3 5 9" xfId="7344"/>
    <cellStyle name="Output 3 6" xfId="967"/>
    <cellStyle name="Output 3 6 10" xfId="15335"/>
    <cellStyle name="Output 3 6 11" xfId="23134"/>
    <cellStyle name="Output 3 6 12" xfId="25520"/>
    <cellStyle name="Output 3 6 13" xfId="28420"/>
    <cellStyle name="Output 3 6 14" xfId="30647"/>
    <cellStyle name="Output 3 6 15" xfId="37420"/>
    <cellStyle name="Output 3 6 16" xfId="44107"/>
    <cellStyle name="Output 3 6 17" xfId="50748"/>
    <cellStyle name="Output 3 6 18" xfId="52989"/>
    <cellStyle name="Output 3 6 19" xfId="55599"/>
    <cellStyle name="Output 3 6 2" xfId="1312"/>
    <cellStyle name="Output 3 6 2 10" xfId="30895"/>
    <cellStyle name="Output 3 6 2 11" xfId="37665"/>
    <cellStyle name="Output 3 6 2 12" xfId="44670"/>
    <cellStyle name="Output 3 6 2 13" xfId="50749"/>
    <cellStyle name="Output 3 6 2 14" xfId="53552"/>
    <cellStyle name="Output 3 6 2 15" xfId="56167"/>
    <cellStyle name="Output 3 6 2 2" xfId="3566"/>
    <cellStyle name="Output 3 6 2 2 2" xfId="9823"/>
    <cellStyle name="Output 3 6 2 2 3" xfId="17982"/>
    <cellStyle name="Output 3 6 2 2 4" xfId="33113"/>
    <cellStyle name="Output 3 6 2 2 5" xfId="39854"/>
    <cellStyle name="Output 3 6 2 2 6" xfId="50750"/>
    <cellStyle name="Output 3 6 2 3" xfId="5713"/>
    <cellStyle name="Output 3 6 2 3 2" xfId="11940"/>
    <cellStyle name="Output 3 6 2 3 3" xfId="19190"/>
    <cellStyle name="Output 3 6 2 3 4" xfId="35235"/>
    <cellStyle name="Output 3 6 2 3 5" xfId="41971"/>
    <cellStyle name="Output 3 6 2 3 6" xfId="50751"/>
    <cellStyle name="Output 3 6 2 4" xfId="7634"/>
    <cellStyle name="Output 3 6 2 5" xfId="14036"/>
    <cellStyle name="Output 3 6 2 6" xfId="15898"/>
    <cellStyle name="Output 3 6 2 7" xfId="23652"/>
    <cellStyle name="Output 3 6 2 8" xfId="26110"/>
    <cellStyle name="Output 3 6 2 9" xfId="28983"/>
    <cellStyle name="Output 3 6 3" xfId="1741"/>
    <cellStyle name="Output 3 6 3 10" xfId="31295"/>
    <cellStyle name="Output 3 6 3 11" xfId="38036"/>
    <cellStyle name="Output 3 6 3 12" xfId="45041"/>
    <cellStyle name="Output 3 6 3 13" xfId="50752"/>
    <cellStyle name="Output 3 6 3 14" xfId="53923"/>
    <cellStyle name="Output 3 6 3 15" xfId="56538"/>
    <cellStyle name="Output 3 6 3 2" xfId="3955"/>
    <cellStyle name="Output 3 6 3 2 2" xfId="10194"/>
    <cellStyle name="Output 3 6 3 2 3" xfId="19125"/>
    <cellStyle name="Output 3 6 3 2 4" xfId="33484"/>
    <cellStyle name="Output 3 6 3 2 5" xfId="40225"/>
    <cellStyle name="Output 3 6 3 2 6" xfId="50753"/>
    <cellStyle name="Output 3 6 3 3" xfId="6084"/>
    <cellStyle name="Output 3 6 3 3 2" xfId="12311"/>
    <cellStyle name="Output 3 6 3 3 3" xfId="17958"/>
    <cellStyle name="Output 3 6 3 3 4" xfId="35606"/>
    <cellStyle name="Output 3 6 3 3 5" xfId="42342"/>
    <cellStyle name="Output 3 6 3 3 6" xfId="50754"/>
    <cellStyle name="Output 3 6 3 4" xfId="8005"/>
    <cellStyle name="Output 3 6 3 5" xfId="14407"/>
    <cellStyle name="Output 3 6 3 6" xfId="16269"/>
    <cellStyle name="Output 3 6 3 7" xfId="24023"/>
    <cellStyle name="Output 3 6 3 8" xfId="26481"/>
    <cellStyle name="Output 3 6 3 9" xfId="29354"/>
    <cellStyle name="Output 3 6 4" xfId="2024"/>
    <cellStyle name="Output 3 6 4 10" xfId="38317"/>
    <cellStyle name="Output 3 6 4 11" xfId="45322"/>
    <cellStyle name="Output 3 6 4 12" xfId="50755"/>
    <cellStyle name="Output 3 6 4 13" xfId="54204"/>
    <cellStyle name="Output 3 6 4 14" xfId="56819"/>
    <cellStyle name="Output 3 6 4 2" xfId="4236"/>
    <cellStyle name="Output 3 6 4 2 2" xfId="10475"/>
    <cellStyle name="Output 3 6 4 2 3" xfId="19485"/>
    <cellStyle name="Output 3 6 4 2 4" xfId="33765"/>
    <cellStyle name="Output 3 6 4 2 5" xfId="40506"/>
    <cellStyle name="Output 3 6 4 2 6" xfId="50756"/>
    <cellStyle name="Output 3 6 4 3" xfId="6365"/>
    <cellStyle name="Output 3 6 4 3 2" xfId="12592"/>
    <cellStyle name="Output 3 6 4 3 3" xfId="17415"/>
    <cellStyle name="Output 3 6 4 3 4" xfId="35887"/>
    <cellStyle name="Output 3 6 4 3 5" xfId="42623"/>
    <cellStyle name="Output 3 6 4 3 6" xfId="50757"/>
    <cellStyle name="Output 3 6 4 4" xfId="8286"/>
    <cellStyle name="Output 3 6 4 5" xfId="16550"/>
    <cellStyle name="Output 3 6 4 6" xfId="24304"/>
    <cellStyle name="Output 3 6 4 7" xfId="26762"/>
    <cellStyle name="Output 3 6 4 8" xfId="29635"/>
    <cellStyle name="Output 3 6 4 9" xfId="31576"/>
    <cellStyle name="Output 3 6 5" xfId="2172"/>
    <cellStyle name="Output 3 6 5 10" xfId="31722"/>
    <cellStyle name="Output 3 6 5 11" xfId="38463"/>
    <cellStyle name="Output 3 6 5 12" xfId="45468"/>
    <cellStyle name="Output 3 6 5 13" xfId="50758"/>
    <cellStyle name="Output 3 6 5 14" xfId="54350"/>
    <cellStyle name="Output 3 6 5 15" xfId="56965"/>
    <cellStyle name="Output 3 6 5 2" xfId="4382"/>
    <cellStyle name="Output 3 6 5 2 2" xfId="10621"/>
    <cellStyle name="Output 3 6 5 2 3" xfId="19786"/>
    <cellStyle name="Output 3 6 5 2 4" xfId="33911"/>
    <cellStyle name="Output 3 6 5 2 5" xfId="40652"/>
    <cellStyle name="Output 3 6 5 2 6" xfId="50759"/>
    <cellStyle name="Output 3 6 5 3" xfId="6511"/>
    <cellStyle name="Output 3 6 5 3 2" xfId="12738"/>
    <cellStyle name="Output 3 6 5 3 3" xfId="17817"/>
    <cellStyle name="Output 3 6 5 3 4" xfId="36033"/>
    <cellStyle name="Output 3 6 5 3 5" xfId="42769"/>
    <cellStyle name="Output 3 6 5 3 6" xfId="50760"/>
    <cellStyle name="Output 3 6 5 4" xfId="8432"/>
    <cellStyle name="Output 3 6 5 5" xfId="14544"/>
    <cellStyle name="Output 3 6 5 6" xfId="16696"/>
    <cellStyle name="Output 3 6 5 7" xfId="24450"/>
    <cellStyle name="Output 3 6 5 8" xfId="26908"/>
    <cellStyle name="Output 3 6 5 9" xfId="29781"/>
    <cellStyle name="Output 3 6 6" xfId="3321"/>
    <cellStyle name="Output 3 6 6 10" xfId="39609"/>
    <cellStyle name="Output 3 6 6 11" xfId="44425"/>
    <cellStyle name="Output 3 6 6 12" xfId="50761"/>
    <cellStyle name="Output 3 6 6 13" xfId="53307"/>
    <cellStyle name="Output 3 6 6 14" xfId="55921"/>
    <cellStyle name="Output 3 6 6 2" xfId="5467"/>
    <cellStyle name="Output 3 6 6 2 2" xfId="11695"/>
    <cellStyle name="Output 3 6 6 2 3" xfId="17850"/>
    <cellStyle name="Output 3 6 6 2 4" xfId="34989"/>
    <cellStyle name="Output 3 6 6 2 5" xfId="41726"/>
    <cellStyle name="Output 3 6 6 2 6" xfId="50762"/>
    <cellStyle name="Output 3 6 6 3" xfId="9578"/>
    <cellStyle name="Output 3 6 6 4" xfId="13791"/>
    <cellStyle name="Output 3 6 6 5" xfId="15653"/>
    <cellStyle name="Output 3 6 6 6" xfId="23407"/>
    <cellStyle name="Output 3 6 6 7" xfId="25865"/>
    <cellStyle name="Output 3 6 6 8" xfId="28738"/>
    <cellStyle name="Output 3 6 6 9" xfId="32868"/>
    <cellStyle name="Output 3 6 7" xfId="2976"/>
    <cellStyle name="Output 3 6 7 2" xfId="9233"/>
    <cellStyle name="Output 3 6 7 3" xfId="20084"/>
    <cellStyle name="Output 3 6 7 4" xfId="32523"/>
    <cellStyle name="Output 3 6 7 5" xfId="39264"/>
    <cellStyle name="Output 3 6 7 6" xfId="50763"/>
    <cellStyle name="Output 3 6 8" xfId="5138"/>
    <cellStyle name="Output 3 6 8 2" xfId="11377"/>
    <cellStyle name="Output 3 6 8 3" xfId="18514"/>
    <cellStyle name="Output 3 6 8 4" xfId="34667"/>
    <cellStyle name="Output 3 6 8 5" xfId="41408"/>
    <cellStyle name="Output 3 6 8 6" xfId="50764"/>
    <cellStyle name="Output 3 6 9" xfId="7389"/>
    <cellStyle name="Output 3 7" xfId="976"/>
    <cellStyle name="Output 3 7 10" xfId="15336"/>
    <cellStyle name="Output 3 7 11" xfId="23143"/>
    <cellStyle name="Output 3 7 12" xfId="25529"/>
    <cellStyle name="Output 3 7 13" xfId="28421"/>
    <cellStyle name="Output 3 7 14" xfId="30656"/>
    <cellStyle name="Output 3 7 15" xfId="37429"/>
    <cellStyle name="Output 3 7 16" xfId="44108"/>
    <cellStyle name="Output 3 7 17" xfId="50765"/>
    <cellStyle name="Output 3 7 18" xfId="52990"/>
    <cellStyle name="Output 3 7 19" xfId="55600"/>
    <cellStyle name="Output 3 7 2" xfId="1313"/>
    <cellStyle name="Output 3 7 2 10" xfId="30896"/>
    <cellStyle name="Output 3 7 2 11" xfId="37666"/>
    <cellStyle name="Output 3 7 2 12" xfId="44671"/>
    <cellStyle name="Output 3 7 2 13" xfId="50766"/>
    <cellStyle name="Output 3 7 2 14" xfId="53553"/>
    <cellStyle name="Output 3 7 2 15" xfId="56168"/>
    <cellStyle name="Output 3 7 2 2" xfId="3567"/>
    <cellStyle name="Output 3 7 2 2 2" xfId="9824"/>
    <cellStyle name="Output 3 7 2 2 3" xfId="19716"/>
    <cellStyle name="Output 3 7 2 2 4" xfId="33114"/>
    <cellStyle name="Output 3 7 2 2 5" xfId="39855"/>
    <cellStyle name="Output 3 7 2 2 6" xfId="50767"/>
    <cellStyle name="Output 3 7 2 3" xfId="5714"/>
    <cellStyle name="Output 3 7 2 3 2" xfId="11941"/>
    <cellStyle name="Output 3 7 2 3 3" xfId="18261"/>
    <cellStyle name="Output 3 7 2 3 4" xfId="35236"/>
    <cellStyle name="Output 3 7 2 3 5" xfId="41972"/>
    <cellStyle name="Output 3 7 2 3 6" xfId="50768"/>
    <cellStyle name="Output 3 7 2 4" xfId="7635"/>
    <cellStyle name="Output 3 7 2 5" xfId="14037"/>
    <cellStyle name="Output 3 7 2 6" xfId="15899"/>
    <cellStyle name="Output 3 7 2 7" xfId="23653"/>
    <cellStyle name="Output 3 7 2 8" xfId="26111"/>
    <cellStyle name="Output 3 7 2 9" xfId="28984"/>
    <cellStyle name="Output 3 7 3" xfId="1750"/>
    <cellStyle name="Output 3 7 3 10" xfId="31304"/>
    <cellStyle name="Output 3 7 3 11" xfId="38045"/>
    <cellStyle name="Output 3 7 3 12" xfId="45050"/>
    <cellStyle name="Output 3 7 3 13" xfId="50769"/>
    <cellStyle name="Output 3 7 3 14" xfId="53932"/>
    <cellStyle name="Output 3 7 3 15" xfId="56547"/>
    <cellStyle name="Output 3 7 3 2" xfId="3964"/>
    <cellStyle name="Output 3 7 3 2 2" xfId="10203"/>
    <cellStyle name="Output 3 7 3 2 3" xfId="19486"/>
    <cellStyle name="Output 3 7 3 2 4" xfId="33493"/>
    <cellStyle name="Output 3 7 3 2 5" xfId="40234"/>
    <cellStyle name="Output 3 7 3 2 6" xfId="50770"/>
    <cellStyle name="Output 3 7 3 3" xfId="6093"/>
    <cellStyle name="Output 3 7 3 3 2" xfId="12320"/>
    <cellStyle name="Output 3 7 3 3 3" xfId="19344"/>
    <cellStyle name="Output 3 7 3 3 4" xfId="35615"/>
    <cellStyle name="Output 3 7 3 3 5" xfId="42351"/>
    <cellStyle name="Output 3 7 3 3 6" xfId="50771"/>
    <cellStyle name="Output 3 7 3 4" xfId="8014"/>
    <cellStyle name="Output 3 7 3 5" xfId="14416"/>
    <cellStyle name="Output 3 7 3 6" xfId="16278"/>
    <cellStyle name="Output 3 7 3 7" xfId="24032"/>
    <cellStyle name="Output 3 7 3 8" xfId="26490"/>
    <cellStyle name="Output 3 7 3 9" xfId="29363"/>
    <cellStyle name="Output 3 7 4" xfId="2025"/>
    <cellStyle name="Output 3 7 4 10" xfId="38318"/>
    <cellStyle name="Output 3 7 4 11" xfId="45323"/>
    <cellStyle name="Output 3 7 4 12" xfId="50772"/>
    <cellStyle name="Output 3 7 4 13" xfId="54205"/>
    <cellStyle name="Output 3 7 4 14" xfId="56820"/>
    <cellStyle name="Output 3 7 4 2" xfId="4237"/>
    <cellStyle name="Output 3 7 4 2 2" xfId="10476"/>
    <cellStyle name="Output 3 7 4 2 3" xfId="18554"/>
    <cellStyle name="Output 3 7 4 2 4" xfId="33766"/>
    <cellStyle name="Output 3 7 4 2 5" xfId="40507"/>
    <cellStyle name="Output 3 7 4 2 6" xfId="50773"/>
    <cellStyle name="Output 3 7 4 3" xfId="6366"/>
    <cellStyle name="Output 3 7 4 3 2" xfId="12593"/>
    <cellStyle name="Output 3 7 4 3 3" xfId="17414"/>
    <cellStyle name="Output 3 7 4 3 4" xfId="35888"/>
    <cellStyle name="Output 3 7 4 3 5" xfId="42624"/>
    <cellStyle name="Output 3 7 4 3 6" xfId="50774"/>
    <cellStyle name="Output 3 7 4 4" xfId="8287"/>
    <cellStyle name="Output 3 7 4 5" xfId="16551"/>
    <cellStyle name="Output 3 7 4 6" xfId="24305"/>
    <cellStyle name="Output 3 7 4 7" xfId="26763"/>
    <cellStyle name="Output 3 7 4 8" xfId="29636"/>
    <cellStyle name="Output 3 7 4 9" xfId="31577"/>
    <cellStyle name="Output 3 7 5" xfId="2163"/>
    <cellStyle name="Output 3 7 5 10" xfId="31713"/>
    <cellStyle name="Output 3 7 5 11" xfId="38454"/>
    <cellStyle name="Output 3 7 5 12" xfId="45459"/>
    <cellStyle name="Output 3 7 5 13" xfId="50775"/>
    <cellStyle name="Output 3 7 5 14" xfId="54341"/>
    <cellStyle name="Output 3 7 5 15" xfId="56956"/>
    <cellStyle name="Output 3 7 5 2" xfId="4373"/>
    <cellStyle name="Output 3 7 5 2 2" xfId="10612"/>
    <cellStyle name="Output 3 7 5 2 3" xfId="18507"/>
    <cellStyle name="Output 3 7 5 2 4" xfId="33902"/>
    <cellStyle name="Output 3 7 5 2 5" xfId="40643"/>
    <cellStyle name="Output 3 7 5 2 6" xfId="50776"/>
    <cellStyle name="Output 3 7 5 3" xfId="6502"/>
    <cellStyle name="Output 3 7 5 3 2" xfId="12729"/>
    <cellStyle name="Output 3 7 5 3 3" xfId="17293"/>
    <cellStyle name="Output 3 7 5 3 4" xfId="36024"/>
    <cellStyle name="Output 3 7 5 3 5" xfId="42760"/>
    <cellStyle name="Output 3 7 5 3 6" xfId="50777"/>
    <cellStyle name="Output 3 7 5 4" xfId="8423"/>
    <cellStyle name="Output 3 7 5 5" xfId="14535"/>
    <cellStyle name="Output 3 7 5 6" xfId="16687"/>
    <cellStyle name="Output 3 7 5 7" xfId="24441"/>
    <cellStyle name="Output 3 7 5 8" xfId="26899"/>
    <cellStyle name="Output 3 7 5 9" xfId="29772"/>
    <cellStyle name="Output 3 7 6" xfId="3330"/>
    <cellStyle name="Output 3 7 6 10" xfId="39618"/>
    <cellStyle name="Output 3 7 6 11" xfId="44434"/>
    <cellStyle name="Output 3 7 6 12" xfId="50778"/>
    <cellStyle name="Output 3 7 6 13" xfId="53316"/>
    <cellStyle name="Output 3 7 6 14" xfId="55930"/>
    <cellStyle name="Output 3 7 6 2" xfId="5476"/>
    <cellStyle name="Output 3 7 6 2 2" xfId="11704"/>
    <cellStyle name="Output 3 7 6 2 3" xfId="19935"/>
    <cellStyle name="Output 3 7 6 2 4" xfId="34998"/>
    <cellStyle name="Output 3 7 6 2 5" xfId="41735"/>
    <cellStyle name="Output 3 7 6 2 6" xfId="50779"/>
    <cellStyle name="Output 3 7 6 3" xfId="9587"/>
    <cellStyle name="Output 3 7 6 4" xfId="13800"/>
    <cellStyle name="Output 3 7 6 5" xfId="15662"/>
    <cellStyle name="Output 3 7 6 6" xfId="23416"/>
    <cellStyle name="Output 3 7 6 7" xfId="25874"/>
    <cellStyle name="Output 3 7 6 8" xfId="28747"/>
    <cellStyle name="Output 3 7 6 9" xfId="32877"/>
    <cellStyle name="Output 3 7 7" xfId="2985"/>
    <cellStyle name="Output 3 7 7 2" xfId="9242"/>
    <cellStyle name="Output 3 7 7 3" xfId="19725"/>
    <cellStyle name="Output 3 7 7 4" xfId="32532"/>
    <cellStyle name="Output 3 7 7 5" xfId="39273"/>
    <cellStyle name="Output 3 7 7 6" xfId="50780"/>
    <cellStyle name="Output 3 7 8" xfId="5139"/>
    <cellStyle name="Output 3 7 8 2" xfId="11378"/>
    <cellStyle name="Output 3 7 8 3" xfId="19546"/>
    <cellStyle name="Output 3 7 8 4" xfId="34668"/>
    <cellStyle name="Output 3 7 8 5" xfId="41409"/>
    <cellStyle name="Output 3 7 8 6" xfId="50781"/>
    <cellStyle name="Output 3 7 9" xfId="7398"/>
    <cellStyle name="Output 3 8" xfId="754"/>
    <cellStyle name="Output 3 8 10" xfId="15337"/>
    <cellStyle name="Output 3 8 11" xfId="22928"/>
    <cellStyle name="Output 3 8 12" xfId="25314"/>
    <cellStyle name="Output 3 8 13" xfId="28422"/>
    <cellStyle name="Output 3 8 14" xfId="30435"/>
    <cellStyle name="Output 3 8 15" xfId="37214"/>
    <cellStyle name="Output 3 8 16" xfId="44109"/>
    <cellStyle name="Output 3 8 17" xfId="50782"/>
    <cellStyle name="Output 3 8 18" xfId="52991"/>
    <cellStyle name="Output 3 8 19" xfId="55601"/>
    <cellStyle name="Output 3 8 2" xfId="1314"/>
    <cellStyle name="Output 3 8 2 10" xfId="30897"/>
    <cellStyle name="Output 3 8 2 11" xfId="37667"/>
    <cellStyle name="Output 3 8 2 12" xfId="44672"/>
    <cellStyle name="Output 3 8 2 13" xfId="50783"/>
    <cellStyle name="Output 3 8 2 14" xfId="53554"/>
    <cellStyle name="Output 3 8 2 15" xfId="56169"/>
    <cellStyle name="Output 3 8 2 2" xfId="3568"/>
    <cellStyle name="Output 3 8 2 2 2" xfId="9825"/>
    <cellStyle name="Output 3 8 2 2 3" xfId="18856"/>
    <cellStyle name="Output 3 8 2 2 4" xfId="33115"/>
    <cellStyle name="Output 3 8 2 2 5" xfId="39856"/>
    <cellStyle name="Output 3 8 2 2 6" xfId="50784"/>
    <cellStyle name="Output 3 8 2 3" xfId="5715"/>
    <cellStyle name="Output 3 8 2 3 2" xfId="11942"/>
    <cellStyle name="Output 3 8 2 3 3" xfId="19927"/>
    <cellStyle name="Output 3 8 2 3 4" xfId="35237"/>
    <cellStyle name="Output 3 8 2 3 5" xfId="41973"/>
    <cellStyle name="Output 3 8 2 3 6" xfId="50785"/>
    <cellStyle name="Output 3 8 2 4" xfId="7636"/>
    <cellStyle name="Output 3 8 2 5" xfId="14038"/>
    <cellStyle name="Output 3 8 2 6" xfId="15900"/>
    <cellStyle name="Output 3 8 2 7" xfId="23654"/>
    <cellStyle name="Output 3 8 2 8" xfId="26112"/>
    <cellStyle name="Output 3 8 2 9" xfId="28985"/>
    <cellStyle name="Output 3 8 3" xfId="1535"/>
    <cellStyle name="Output 3 8 3 10" xfId="31089"/>
    <cellStyle name="Output 3 8 3 11" xfId="37830"/>
    <cellStyle name="Output 3 8 3 12" xfId="44835"/>
    <cellStyle name="Output 3 8 3 13" xfId="50786"/>
    <cellStyle name="Output 3 8 3 14" xfId="53717"/>
    <cellStyle name="Output 3 8 3 15" xfId="56332"/>
    <cellStyle name="Output 3 8 3 2" xfId="3749"/>
    <cellStyle name="Output 3 8 3 2 2" xfId="9988"/>
    <cellStyle name="Output 3 8 3 2 3" xfId="19897"/>
    <cellStyle name="Output 3 8 3 2 4" xfId="33278"/>
    <cellStyle name="Output 3 8 3 2 5" xfId="40019"/>
    <cellStyle name="Output 3 8 3 2 6" xfId="50787"/>
    <cellStyle name="Output 3 8 3 3" xfId="5878"/>
    <cellStyle name="Output 3 8 3 3 2" xfId="12105"/>
    <cellStyle name="Output 3 8 3 3 3" xfId="18962"/>
    <cellStyle name="Output 3 8 3 3 4" xfId="35400"/>
    <cellStyle name="Output 3 8 3 3 5" xfId="42136"/>
    <cellStyle name="Output 3 8 3 3 6" xfId="50788"/>
    <cellStyle name="Output 3 8 3 4" xfId="7799"/>
    <cellStyle name="Output 3 8 3 5" xfId="14201"/>
    <cellStyle name="Output 3 8 3 6" xfId="16063"/>
    <cellStyle name="Output 3 8 3 7" xfId="23817"/>
    <cellStyle name="Output 3 8 3 8" xfId="26275"/>
    <cellStyle name="Output 3 8 3 9" xfId="29148"/>
    <cellStyle name="Output 3 8 4" xfId="2026"/>
    <cellStyle name="Output 3 8 4 10" xfId="38319"/>
    <cellStyle name="Output 3 8 4 11" xfId="45324"/>
    <cellStyle name="Output 3 8 4 12" xfId="50789"/>
    <cellStyle name="Output 3 8 4 13" xfId="54206"/>
    <cellStyle name="Output 3 8 4 14" xfId="56821"/>
    <cellStyle name="Output 3 8 4 2" xfId="4238"/>
    <cellStyle name="Output 3 8 4 2 2" xfId="10477"/>
    <cellStyle name="Output 3 8 4 2 3" xfId="19588"/>
    <cellStyle name="Output 3 8 4 2 4" xfId="33767"/>
    <cellStyle name="Output 3 8 4 2 5" xfId="40508"/>
    <cellStyle name="Output 3 8 4 2 6" xfId="50790"/>
    <cellStyle name="Output 3 8 4 3" xfId="6367"/>
    <cellStyle name="Output 3 8 4 3 2" xfId="12594"/>
    <cellStyle name="Output 3 8 4 3 3" xfId="17413"/>
    <cellStyle name="Output 3 8 4 3 4" xfId="35889"/>
    <cellStyle name="Output 3 8 4 3 5" xfId="42625"/>
    <cellStyle name="Output 3 8 4 3 6" xfId="50791"/>
    <cellStyle name="Output 3 8 4 4" xfId="8288"/>
    <cellStyle name="Output 3 8 4 5" xfId="16552"/>
    <cellStyle name="Output 3 8 4 6" xfId="24306"/>
    <cellStyle name="Output 3 8 4 7" xfId="26764"/>
    <cellStyle name="Output 3 8 4 8" xfId="29637"/>
    <cellStyle name="Output 3 8 4 9" xfId="31578"/>
    <cellStyle name="Output 3 8 5" xfId="2340"/>
    <cellStyle name="Output 3 8 5 10" xfId="31890"/>
    <cellStyle name="Output 3 8 5 11" xfId="38631"/>
    <cellStyle name="Output 3 8 5 12" xfId="45636"/>
    <cellStyle name="Output 3 8 5 13" xfId="50792"/>
    <cellStyle name="Output 3 8 5 14" xfId="54518"/>
    <cellStyle name="Output 3 8 5 15" xfId="57133"/>
    <cellStyle name="Output 3 8 5 2" xfId="4550"/>
    <cellStyle name="Output 3 8 5 2 2" xfId="10789"/>
    <cellStyle name="Output 3 8 5 2 3" xfId="17694"/>
    <cellStyle name="Output 3 8 5 2 4" xfId="34079"/>
    <cellStyle name="Output 3 8 5 2 5" xfId="40820"/>
    <cellStyle name="Output 3 8 5 2 6" xfId="50793"/>
    <cellStyle name="Output 3 8 5 3" xfId="6679"/>
    <cellStyle name="Output 3 8 5 3 2" xfId="12906"/>
    <cellStyle name="Output 3 8 5 3 3" xfId="20365"/>
    <cellStyle name="Output 3 8 5 3 4" xfId="36201"/>
    <cellStyle name="Output 3 8 5 3 5" xfId="42937"/>
    <cellStyle name="Output 3 8 5 3 6" xfId="50794"/>
    <cellStyle name="Output 3 8 5 4" xfId="8600"/>
    <cellStyle name="Output 3 8 5 5" xfId="14712"/>
    <cellStyle name="Output 3 8 5 6" xfId="16864"/>
    <cellStyle name="Output 3 8 5 7" xfId="24618"/>
    <cellStyle name="Output 3 8 5 8" xfId="27076"/>
    <cellStyle name="Output 3 8 5 9" xfId="29949"/>
    <cellStyle name="Output 3 8 6" xfId="3115"/>
    <cellStyle name="Output 3 8 6 10" xfId="39403"/>
    <cellStyle name="Output 3 8 6 11" xfId="44219"/>
    <cellStyle name="Output 3 8 6 12" xfId="50795"/>
    <cellStyle name="Output 3 8 6 13" xfId="53101"/>
    <cellStyle name="Output 3 8 6 14" xfId="55713"/>
    <cellStyle name="Output 3 8 6 2" xfId="5259"/>
    <cellStyle name="Output 3 8 6 2 2" xfId="11489"/>
    <cellStyle name="Output 3 8 6 2 3" xfId="18808"/>
    <cellStyle name="Output 3 8 6 2 4" xfId="34781"/>
    <cellStyle name="Output 3 8 6 2 5" xfId="41520"/>
    <cellStyle name="Output 3 8 6 2 6" xfId="50796"/>
    <cellStyle name="Output 3 8 6 3" xfId="9372"/>
    <cellStyle name="Output 3 8 6 4" xfId="13585"/>
    <cellStyle name="Output 3 8 6 5" xfId="15447"/>
    <cellStyle name="Output 3 8 6 6" xfId="23201"/>
    <cellStyle name="Output 3 8 6 7" xfId="25659"/>
    <cellStyle name="Output 3 8 6 8" xfId="28532"/>
    <cellStyle name="Output 3 8 6 9" xfId="32662"/>
    <cellStyle name="Output 3 8 7" xfId="2770"/>
    <cellStyle name="Output 3 8 7 2" xfId="9027"/>
    <cellStyle name="Output 3 8 7 3" xfId="17955"/>
    <cellStyle name="Output 3 8 7 4" xfId="32317"/>
    <cellStyle name="Output 3 8 7 5" xfId="39058"/>
    <cellStyle name="Output 3 8 7 6" xfId="50797"/>
    <cellStyle name="Output 3 8 8" xfId="5140"/>
    <cellStyle name="Output 3 8 8 2" xfId="11379"/>
    <cellStyle name="Output 3 8 8 3" xfId="18691"/>
    <cellStyle name="Output 3 8 8 4" xfId="34669"/>
    <cellStyle name="Output 3 8 8 5" xfId="41410"/>
    <cellStyle name="Output 3 8 8 6" xfId="50798"/>
    <cellStyle name="Output 3 8 9" xfId="7183"/>
    <cellStyle name="Output 3 9" xfId="1080"/>
    <cellStyle name="Output 3 9 10" xfId="30726"/>
    <cellStyle name="Output 3 9 11" xfId="37496"/>
    <cellStyle name="Output 3 9 12" xfId="44501"/>
    <cellStyle name="Output 3 9 13" xfId="50799"/>
    <cellStyle name="Output 3 9 14" xfId="53383"/>
    <cellStyle name="Output 3 9 15" xfId="55998"/>
    <cellStyle name="Output 3 9 2" xfId="3397"/>
    <cellStyle name="Output 3 9 2 2" xfId="9654"/>
    <cellStyle name="Output 3 9 2 3" xfId="19723"/>
    <cellStyle name="Output 3 9 2 4" xfId="32944"/>
    <cellStyle name="Output 3 9 2 5" xfId="39685"/>
    <cellStyle name="Output 3 9 2 6" xfId="50800"/>
    <cellStyle name="Output 3 9 3" xfId="5544"/>
    <cellStyle name="Output 3 9 3 2" xfId="11771"/>
    <cellStyle name="Output 3 9 3 3" xfId="19933"/>
    <cellStyle name="Output 3 9 3 4" xfId="35066"/>
    <cellStyle name="Output 3 9 3 5" xfId="41802"/>
    <cellStyle name="Output 3 9 3 6" xfId="50801"/>
    <cellStyle name="Output 3 9 4" xfId="7465"/>
    <cellStyle name="Output 3 9 5" xfId="13867"/>
    <cellStyle name="Output 3 9 6" xfId="15729"/>
    <cellStyle name="Output 3 9 7" xfId="23483"/>
    <cellStyle name="Output 3 9 8" xfId="25941"/>
    <cellStyle name="Output 3 9 9" xfId="28814"/>
    <cellStyle name="Output 4" xfId="1315"/>
    <cellStyle name="Output 4 10" xfId="22883"/>
    <cellStyle name="Output 4 11" xfId="25269"/>
    <cellStyle name="Output 4 12" xfId="28423"/>
    <cellStyle name="Output 4 13" xfId="30898"/>
    <cellStyle name="Output 4 14" xfId="37668"/>
    <cellStyle name="Output 4 15" xfId="44110"/>
    <cellStyle name="Output 4 16" xfId="50802"/>
    <cellStyle name="Output 4 17" xfId="52992"/>
    <cellStyle name="Output 4 18" xfId="55602"/>
    <cellStyle name="Output 4 2" xfId="1490"/>
    <cellStyle name="Output 4 2 10" xfId="31044"/>
    <cellStyle name="Output 4 2 11" xfId="37785"/>
    <cellStyle name="Output 4 2 12" xfId="44790"/>
    <cellStyle name="Output 4 2 13" xfId="50803"/>
    <cellStyle name="Output 4 2 14" xfId="53672"/>
    <cellStyle name="Output 4 2 15" xfId="56287"/>
    <cellStyle name="Output 4 2 2" xfId="3704"/>
    <cellStyle name="Output 4 2 2 2" xfId="9943"/>
    <cellStyle name="Output 4 2 2 3" xfId="18477"/>
    <cellStyle name="Output 4 2 2 4" xfId="33233"/>
    <cellStyle name="Output 4 2 2 5" xfId="39974"/>
    <cellStyle name="Output 4 2 2 6" xfId="50804"/>
    <cellStyle name="Output 4 2 3" xfId="5833"/>
    <cellStyle name="Output 4 2 3 2" xfId="12060"/>
    <cellStyle name="Output 4 2 3 3" xfId="19434"/>
    <cellStyle name="Output 4 2 3 4" xfId="35355"/>
    <cellStyle name="Output 4 2 3 5" xfId="42091"/>
    <cellStyle name="Output 4 2 3 6" xfId="50805"/>
    <cellStyle name="Output 4 2 4" xfId="7754"/>
    <cellStyle name="Output 4 2 5" xfId="14156"/>
    <cellStyle name="Output 4 2 6" xfId="16018"/>
    <cellStyle name="Output 4 2 7" xfId="23772"/>
    <cellStyle name="Output 4 2 8" xfId="26230"/>
    <cellStyle name="Output 4 2 9" xfId="29103"/>
    <cellStyle name="Output 4 3" xfId="2027"/>
    <cellStyle name="Output 4 3 10" xfId="38320"/>
    <cellStyle name="Output 4 3 11" xfId="45325"/>
    <cellStyle name="Output 4 3 12" xfId="50806"/>
    <cellStyle name="Output 4 3 13" xfId="54207"/>
    <cellStyle name="Output 4 3 14" xfId="56822"/>
    <cellStyle name="Output 4 3 2" xfId="4239"/>
    <cellStyle name="Output 4 3 2 2" xfId="10478"/>
    <cellStyle name="Output 4 3 2 3" xfId="18729"/>
    <cellStyle name="Output 4 3 2 4" xfId="33768"/>
    <cellStyle name="Output 4 3 2 5" xfId="40509"/>
    <cellStyle name="Output 4 3 2 6" xfId="50807"/>
    <cellStyle name="Output 4 3 3" xfId="6368"/>
    <cellStyle name="Output 4 3 3 2" xfId="12595"/>
    <cellStyle name="Output 4 3 3 3" xfId="17412"/>
    <cellStyle name="Output 4 3 3 4" xfId="35890"/>
    <cellStyle name="Output 4 3 3 5" xfId="42626"/>
    <cellStyle name="Output 4 3 3 6" xfId="50808"/>
    <cellStyle name="Output 4 3 4" xfId="8289"/>
    <cellStyle name="Output 4 3 5" xfId="16553"/>
    <cellStyle name="Output 4 3 6" xfId="24307"/>
    <cellStyle name="Output 4 3 7" xfId="26765"/>
    <cellStyle name="Output 4 3 8" xfId="29638"/>
    <cellStyle name="Output 4 3 9" xfId="31579"/>
    <cellStyle name="Output 4 4" xfId="2389"/>
    <cellStyle name="Output 4 4 10" xfId="31939"/>
    <cellStyle name="Output 4 4 11" xfId="38680"/>
    <cellStyle name="Output 4 4 12" xfId="45685"/>
    <cellStyle name="Output 4 4 13" xfId="50809"/>
    <cellStyle name="Output 4 4 14" xfId="54567"/>
    <cellStyle name="Output 4 4 15" xfId="57182"/>
    <cellStyle name="Output 4 4 2" xfId="4599"/>
    <cellStyle name="Output 4 4 2 2" xfId="10838"/>
    <cellStyle name="Output 4 4 2 3" xfId="18406"/>
    <cellStyle name="Output 4 4 2 4" xfId="34128"/>
    <cellStyle name="Output 4 4 2 5" xfId="40869"/>
    <cellStyle name="Output 4 4 2 6" xfId="50810"/>
    <cellStyle name="Output 4 4 3" xfId="6728"/>
    <cellStyle name="Output 4 4 3 2" xfId="12955"/>
    <cellStyle name="Output 4 4 3 3" xfId="20402"/>
    <cellStyle name="Output 4 4 3 4" xfId="36250"/>
    <cellStyle name="Output 4 4 3 5" xfId="42986"/>
    <cellStyle name="Output 4 4 3 6" xfId="50811"/>
    <cellStyle name="Output 4 4 4" xfId="8649"/>
    <cellStyle name="Output 4 4 5" xfId="14761"/>
    <cellStyle name="Output 4 4 6" xfId="16913"/>
    <cellStyle name="Output 4 4 7" xfId="24667"/>
    <cellStyle name="Output 4 4 8" xfId="27125"/>
    <cellStyle name="Output 4 4 9" xfId="29998"/>
    <cellStyle name="Output 4 5" xfId="3569"/>
    <cellStyle name="Output 4 5 10" xfId="39857"/>
    <cellStyle name="Output 4 5 11" xfId="44673"/>
    <cellStyle name="Output 4 5 12" xfId="50812"/>
    <cellStyle name="Output 4 5 13" xfId="53555"/>
    <cellStyle name="Output 4 5 14" xfId="56170"/>
    <cellStyle name="Output 4 5 2" xfId="5716"/>
    <cellStyle name="Output 4 5 2 2" xfId="11943"/>
    <cellStyle name="Output 4 5 2 3" xfId="19070"/>
    <cellStyle name="Output 4 5 2 4" xfId="35238"/>
    <cellStyle name="Output 4 5 2 5" xfId="41974"/>
    <cellStyle name="Output 4 5 2 6" xfId="50813"/>
    <cellStyle name="Output 4 5 3" xfId="9826"/>
    <cellStyle name="Output 4 5 4" xfId="14039"/>
    <cellStyle name="Output 4 5 5" xfId="15901"/>
    <cellStyle name="Output 4 5 6" xfId="23655"/>
    <cellStyle name="Output 4 5 7" xfId="26113"/>
    <cellStyle name="Output 4 5 8" xfId="28986"/>
    <cellStyle name="Output 4 5 9" xfId="33116"/>
    <cellStyle name="Output 4 6" xfId="2760"/>
    <cellStyle name="Output 4 6 2" xfId="9017"/>
    <cellStyle name="Output 4 6 3" xfId="17953"/>
    <cellStyle name="Output 4 6 4" xfId="32307"/>
    <cellStyle name="Output 4 6 5" xfId="39048"/>
    <cellStyle name="Output 4 6 6" xfId="50814"/>
    <cellStyle name="Output 4 7" xfId="5141"/>
    <cellStyle name="Output 4 7 2" xfId="11380"/>
    <cellStyle name="Output 4 7 3" xfId="20058"/>
    <cellStyle name="Output 4 7 4" xfId="34670"/>
    <cellStyle name="Output 4 7 5" xfId="41411"/>
    <cellStyle name="Output 4 7 6" xfId="50815"/>
    <cellStyle name="Output 4 8" xfId="7637"/>
    <cellStyle name="Output 4 9" xfId="15338"/>
    <cellStyle name="Output 5" xfId="7131"/>
    <cellStyle name="Output 5 2" xfId="19603"/>
    <cellStyle name="Output 5 2 2" xfId="36618"/>
    <cellStyle name="Output 5 2 3" xfId="43354"/>
    <cellStyle name="Output 5 2 4" xfId="50817"/>
    <cellStyle name="Output 5 3" xfId="30388"/>
    <cellStyle name="Output 5 4" xfId="37169"/>
    <cellStyle name="Output 5 5" xfId="50816"/>
    <cellStyle name="Satisfaisant" xfId="637"/>
    <cellStyle name="Satisfaisant 2" xfId="638"/>
    <cellStyle name="Satisfaisant 2 2" xfId="639"/>
    <cellStyle name="Satisfaisant 3" xfId="640"/>
    <cellStyle name="Satisfaisant 3 2" xfId="641"/>
    <cellStyle name="Sortie" xfId="642"/>
    <cellStyle name="Sortie 10" xfId="753"/>
    <cellStyle name="Sortie 10 10" xfId="15339"/>
    <cellStyle name="Sortie 10 11" xfId="22927"/>
    <cellStyle name="Sortie 10 12" xfId="25313"/>
    <cellStyle name="Sortie 10 13" xfId="28424"/>
    <cellStyle name="Sortie 10 14" xfId="30434"/>
    <cellStyle name="Sortie 10 15" xfId="37213"/>
    <cellStyle name="Sortie 10 16" xfId="44111"/>
    <cellStyle name="Sortie 10 17" xfId="50819"/>
    <cellStyle name="Sortie 10 18" xfId="52993"/>
    <cellStyle name="Sortie 10 19" xfId="55603"/>
    <cellStyle name="Sortie 10 2" xfId="1316"/>
    <cellStyle name="Sortie 10 2 10" xfId="30899"/>
    <cellStyle name="Sortie 10 2 11" xfId="37669"/>
    <cellStyle name="Sortie 10 2 12" xfId="44674"/>
    <cellStyle name="Sortie 10 2 13" xfId="50820"/>
    <cellStyle name="Sortie 10 2 14" xfId="53556"/>
    <cellStyle name="Sortie 10 2 15" xfId="56171"/>
    <cellStyle name="Sortie 10 2 2" xfId="3570"/>
    <cellStyle name="Sortie 10 2 2 2" xfId="9827"/>
    <cellStyle name="Sortie 10 2 2 3" xfId="17671"/>
    <cellStyle name="Sortie 10 2 2 4" xfId="33117"/>
    <cellStyle name="Sortie 10 2 2 5" xfId="39858"/>
    <cellStyle name="Sortie 10 2 2 6" xfId="50821"/>
    <cellStyle name="Sortie 10 2 3" xfId="5717"/>
    <cellStyle name="Sortie 10 2 3 2" xfId="11944"/>
    <cellStyle name="Sortie 10 2 3 3" xfId="18137"/>
    <cellStyle name="Sortie 10 2 3 4" xfId="35239"/>
    <cellStyle name="Sortie 10 2 3 5" xfId="41975"/>
    <cellStyle name="Sortie 10 2 3 6" xfId="50822"/>
    <cellStyle name="Sortie 10 2 4" xfId="7638"/>
    <cellStyle name="Sortie 10 2 5" xfId="14040"/>
    <cellStyle name="Sortie 10 2 6" xfId="15902"/>
    <cellStyle name="Sortie 10 2 7" xfId="23656"/>
    <cellStyle name="Sortie 10 2 8" xfId="26114"/>
    <cellStyle name="Sortie 10 2 9" xfId="28987"/>
    <cellStyle name="Sortie 10 3" xfId="1534"/>
    <cellStyle name="Sortie 10 3 10" xfId="31088"/>
    <cellStyle name="Sortie 10 3 11" xfId="37829"/>
    <cellStyle name="Sortie 10 3 12" xfId="44834"/>
    <cellStyle name="Sortie 10 3 13" xfId="50823"/>
    <cellStyle name="Sortie 10 3 14" xfId="53716"/>
    <cellStyle name="Sortie 10 3 15" xfId="56331"/>
    <cellStyle name="Sortie 10 3 2" xfId="3748"/>
    <cellStyle name="Sortie 10 3 2 2" xfId="9987"/>
    <cellStyle name="Sortie 10 3 2 3" xfId="18222"/>
    <cellStyle name="Sortie 10 3 2 4" xfId="33277"/>
    <cellStyle name="Sortie 10 3 2 5" xfId="40018"/>
    <cellStyle name="Sortie 10 3 2 6" xfId="50824"/>
    <cellStyle name="Sortie 10 3 3" xfId="5877"/>
    <cellStyle name="Sortie 10 3 3 2" xfId="12104"/>
    <cellStyle name="Sortie 10 3 3 3" xfId="19818"/>
    <cellStyle name="Sortie 10 3 3 4" xfId="35399"/>
    <cellStyle name="Sortie 10 3 3 5" xfId="42135"/>
    <cellStyle name="Sortie 10 3 3 6" xfId="50825"/>
    <cellStyle name="Sortie 10 3 4" xfId="7798"/>
    <cellStyle name="Sortie 10 3 5" xfId="14200"/>
    <cellStyle name="Sortie 10 3 6" xfId="16062"/>
    <cellStyle name="Sortie 10 3 7" xfId="23816"/>
    <cellStyle name="Sortie 10 3 8" xfId="26274"/>
    <cellStyle name="Sortie 10 3 9" xfId="29147"/>
    <cellStyle name="Sortie 10 4" xfId="2028"/>
    <cellStyle name="Sortie 10 4 10" xfId="38321"/>
    <cellStyle name="Sortie 10 4 11" xfId="45326"/>
    <cellStyle name="Sortie 10 4 12" xfId="50826"/>
    <cellStyle name="Sortie 10 4 13" xfId="54208"/>
    <cellStyle name="Sortie 10 4 14" xfId="56823"/>
    <cellStyle name="Sortie 10 4 2" xfId="4240"/>
    <cellStyle name="Sortie 10 4 2 2" xfId="10479"/>
    <cellStyle name="Sortie 10 4 2 3" xfId="20028"/>
    <cellStyle name="Sortie 10 4 2 4" xfId="33769"/>
    <cellStyle name="Sortie 10 4 2 5" xfId="40510"/>
    <cellStyle name="Sortie 10 4 2 6" xfId="50827"/>
    <cellStyle name="Sortie 10 4 3" xfId="6369"/>
    <cellStyle name="Sortie 10 4 3 2" xfId="12596"/>
    <cellStyle name="Sortie 10 4 3 3" xfId="17411"/>
    <cellStyle name="Sortie 10 4 3 4" xfId="35891"/>
    <cellStyle name="Sortie 10 4 3 5" xfId="42627"/>
    <cellStyle name="Sortie 10 4 3 6" xfId="50828"/>
    <cellStyle name="Sortie 10 4 4" xfId="8290"/>
    <cellStyle name="Sortie 10 4 5" xfId="16554"/>
    <cellStyle name="Sortie 10 4 6" xfId="24308"/>
    <cellStyle name="Sortie 10 4 7" xfId="26766"/>
    <cellStyle name="Sortie 10 4 8" xfId="29639"/>
    <cellStyle name="Sortie 10 4 9" xfId="31580"/>
    <cellStyle name="Sortie 10 5" xfId="2341"/>
    <cellStyle name="Sortie 10 5 10" xfId="31891"/>
    <cellStyle name="Sortie 10 5 11" xfId="38632"/>
    <cellStyle name="Sortie 10 5 12" xfId="45637"/>
    <cellStyle name="Sortie 10 5 13" xfId="50829"/>
    <cellStyle name="Sortie 10 5 14" xfId="54519"/>
    <cellStyle name="Sortie 10 5 15" xfId="57134"/>
    <cellStyle name="Sortie 10 5 2" xfId="4551"/>
    <cellStyle name="Sortie 10 5 2 2" xfId="10790"/>
    <cellStyle name="Sortie 10 5 2 3" xfId="19468"/>
    <cellStyle name="Sortie 10 5 2 4" xfId="34080"/>
    <cellStyle name="Sortie 10 5 2 5" xfId="40821"/>
    <cellStyle name="Sortie 10 5 2 6" xfId="50830"/>
    <cellStyle name="Sortie 10 5 3" xfId="6680"/>
    <cellStyle name="Sortie 10 5 3 2" xfId="12907"/>
    <cellStyle name="Sortie 10 5 3 3" xfId="20366"/>
    <cellStyle name="Sortie 10 5 3 4" xfId="36202"/>
    <cellStyle name="Sortie 10 5 3 5" xfId="42938"/>
    <cellStyle name="Sortie 10 5 3 6" xfId="50831"/>
    <cellStyle name="Sortie 10 5 4" xfId="8601"/>
    <cellStyle name="Sortie 10 5 5" xfId="14713"/>
    <cellStyle name="Sortie 10 5 6" xfId="16865"/>
    <cellStyle name="Sortie 10 5 7" xfId="24619"/>
    <cellStyle name="Sortie 10 5 8" xfId="27077"/>
    <cellStyle name="Sortie 10 5 9" xfId="29950"/>
    <cellStyle name="Sortie 10 6" xfId="3114"/>
    <cellStyle name="Sortie 10 6 10" xfId="39402"/>
    <cellStyle name="Sortie 10 6 11" xfId="44218"/>
    <cellStyle name="Sortie 10 6 12" xfId="50832"/>
    <cellStyle name="Sortie 10 6 13" xfId="53100"/>
    <cellStyle name="Sortie 10 6 14" xfId="55712"/>
    <cellStyle name="Sortie 10 6 2" xfId="5258"/>
    <cellStyle name="Sortie 10 6 2 2" xfId="11488"/>
    <cellStyle name="Sortie 10 6 2 3" xfId="19663"/>
    <cellStyle name="Sortie 10 6 2 4" xfId="34780"/>
    <cellStyle name="Sortie 10 6 2 5" xfId="41519"/>
    <cellStyle name="Sortie 10 6 2 6" xfId="50833"/>
    <cellStyle name="Sortie 10 6 3" xfId="9371"/>
    <cellStyle name="Sortie 10 6 4" xfId="13584"/>
    <cellStyle name="Sortie 10 6 5" xfId="15446"/>
    <cellStyle name="Sortie 10 6 6" xfId="23200"/>
    <cellStyle name="Sortie 10 6 7" xfId="25658"/>
    <cellStyle name="Sortie 10 6 8" xfId="28531"/>
    <cellStyle name="Sortie 10 6 9" xfId="32661"/>
    <cellStyle name="Sortie 10 7" xfId="2769"/>
    <cellStyle name="Sortie 10 7 2" xfId="9026"/>
    <cellStyle name="Sortie 10 7 3" xfId="17940"/>
    <cellStyle name="Sortie 10 7 4" xfId="32316"/>
    <cellStyle name="Sortie 10 7 5" xfId="39057"/>
    <cellStyle name="Sortie 10 7 6" xfId="50834"/>
    <cellStyle name="Sortie 10 8" xfId="5142"/>
    <cellStyle name="Sortie 10 8 2" xfId="11381"/>
    <cellStyle name="Sortie 10 8 3" xfId="19200"/>
    <cellStyle name="Sortie 10 8 4" xfId="34671"/>
    <cellStyle name="Sortie 10 8 5" xfId="41412"/>
    <cellStyle name="Sortie 10 8 6" xfId="50835"/>
    <cellStyle name="Sortie 10 9" xfId="7182"/>
    <cellStyle name="Sortie 11" xfId="1081"/>
    <cellStyle name="Sortie 11 10" xfId="30727"/>
    <cellStyle name="Sortie 11 11" xfId="37497"/>
    <cellStyle name="Sortie 11 12" xfId="44502"/>
    <cellStyle name="Sortie 11 13" xfId="50836"/>
    <cellStyle name="Sortie 11 14" xfId="53384"/>
    <cellStyle name="Sortie 11 15" xfId="55999"/>
    <cellStyle name="Sortie 11 2" xfId="3398"/>
    <cellStyle name="Sortie 11 2 2" xfId="9655"/>
    <cellStyle name="Sortie 11 2 3" xfId="18863"/>
    <cellStyle name="Sortie 11 2 4" xfId="32945"/>
    <cellStyle name="Sortie 11 2 5" xfId="39686"/>
    <cellStyle name="Sortie 11 2 6" xfId="50837"/>
    <cellStyle name="Sortie 11 3" xfId="5545"/>
    <cellStyle name="Sortie 11 3 2" xfId="11772"/>
    <cellStyle name="Sortie 11 3 3" xfId="19076"/>
    <cellStyle name="Sortie 11 3 4" xfId="35067"/>
    <cellStyle name="Sortie 11 3 5" xfId="41803"/>
    <cellStyle name="Sortie 11 3 6" xfId="50838"/>
    <cellStyle name="Sortie 11 4" xfId="7466"/>
    <cellStyle name="Sortie 11 5" xfId="13868"/>
    <cellStyle name="Sortie 11 6" xfId="15730"/>
    <cellStyle name="Sortie 11 7" xfId="23484"/>
    <cellStyle name="Sortie 11 8" xfId="25942"/>
    <cellStyle name="Sortie 11 9" xfId="28815"/>
    <cellStyle name="Sortie 12" xfId="1515"/>
    <cellStyle name="Sortie 12 10" xfId="31069"/>
    <cellStyle name="Sortie 12 11" xfId="37810"/>
    <cellStyle name="Sortie 12 12" xfId="44815"/>
    <cellStyle name="Sortie 12 13" xfId="50839"/>
    <cellStyle name="Sortie 12 14" xfId="53697"/>
    <cellStyle name="Sortie 12 15" xfId="56312"/>
    <cellStyle name="Sortie 12 2" xfId="3729"/>
    <cellStyle name="Sortie 12 2 2" xfId="9968"/>
    <cellStyle name="Sortie 12 2 3" xfId="19299"/>
    <cellStyle name="Sortie 12 2 4" xfId="33258"/>
    <cellStyle name="Sortie 12 2 5" xfId="39999"/>
    <cellStyle name="Sortie 12 2 6" xfId="50840"/>
    <cellStyle name="Sortie 12 3" xfId="5858"/>
    <cellStyle name="Sortie 12 3 2" xfId="12085"/>
    <cellStyle name="Sortie 12 3 3" xfId="19067"/>
    <cellStyle name="Sortie 12 3 4" xfId="35380"/>
    <cellStyle name="Sortie 12 3 5" xfId="42116"/>
    <cellStyle name="Sortie 12 3 6" xfId="50841"/>
    <cellStyle name="Sortie 12 4" xfId="7779"/>
    <cellStyle name="Sortie 12 5" xfId="14181"/>
    <cellStyle name="Sortie 12 6" xfId="16043"/>
    <cellStyle name="Sortie 12 7" xfId="23797"/>
    <cellStyle name="Sortie 12 8" xfId="26255"/>
    <cellStyle name="Sortie 12 9" xfId="29128"/>
    <cellStyle name="Sortie 13" xfId="1856"/>
    <cellStyle name="Sortie 13 10" xfId="38149"/>
    <cellStyle name="Sortie 13 11" xfId="45154"/>
    <cellStyle name="Sortie 13 12" xfId="50842"/>
    <cellStyle name="Sortie 13 13" xfId="54036"/>
    <cellStyle name="Sortie 13 14" xfId="56651"/>
    <cellStyle name="Sortie 13 2" xfId="4068"/>
    <cellStyle name="Sortie 13 2 2" xfId="10307"/>
    <cellStyle name="Sortie 13 2 3" xfId="19382"/>
    <cellStyle name="Sortie 13 2 4" xfId="33597"/>
    <cellStyle name="Sortie 13 2 5" xfId="40338"/>
    <cellStyle name="Sortie 13 2 6" xfId="50843"/>
    <cellStyle name="Sortie 13 3" xfId="6197"/>
    <cellStyle name="Sortie 13 3 2" xfId="12424"/>
    <cellStyle name="Sortie 13 3 3" xfId="17830"/>
    <cellStyle name="Sortie 13 3 4" xfId="35719"/>
    <cellStyle name="Sortie 13 3 5" xfId="42455"/>
    <cellStyle name="Sortie 13 3 6" xfId="50844"/>
    <cellStyle name="Sortie 13 4" xfId="8118"/>
    <cellStyle name="Sortie 13 5" xfId="16382"/>
    <cellStyle name="Sortie 13 6" xfId="24136"/>
    <cellStyle name="Sortie 13 7" xfId="26594"/>
    <cellStyle name="Sortie 13 8" xfId="29467"/>
    <cellStyle name="Sortie 13 9" xfId="31408"/>
    <cellStyle name="Sortie 14" xfId="2151"/>
    <cellStyle name="Sortie 14 10" xfId="31701"/>
    <cellStyle name="Sortie 14 11" xfId="38442"/>
    <cellStyle name="Sortie 14 12" xfId="45447"/>
    <cellStyle name="Sortie 14 13" xfId="50845"/>
    <cellStyle name="Sortie 14 14" xfId="54329"/>
    <cellStyle name="Sortie 14 15" xfId="56944"/>
    <cellStyle name="Sortie 14 2" xfId="4361"/>
    <cellStyle name="Sortie 14 2 2" xfId="10600"/>
    <cellStyle name="Sortie 14 2 3" xfId="18237"/>
    <cellStyle name="Sortie 14 2 4" xfId="33890"/>
    <cellStyle name="Sortie 14 2 5" xfId="40631"/>
    <cellStyle name="Sortie 14 2 6" xfId="50846"/>
    <cellStyle name="Sortie 14 3" xfId="6490"/>
    <cellStyle name="Sortie 14 3 2" xfId="12717"/>
    <cellStyle name="Sortie 14 3 3" xfId="17642"/>
    <cellStyle name="Sortie 14 3 4" xfId="36012"/>
    <cellStyle name="Sortie 14 3 5" xfId="42748"/>
    <cellStyle name="Sortie 14 3 6" xfId="50847"/>
    <cellStyle name="Sortie 14 4" xfId="8411"/>
    <cellStyle name="Sortie 14 5" xfId="14523"/>
    <cellStyle name="Sortie 14 6" xfId="16675"/>
    <cellStyle name="Sortie 14 7" xfId="24429"/>
    <cellStyle name="Sortie 14 8" xfId="26887"/>
    <cellStyle name="Sortie 14 9" xfId="29760"/>
    <cellStyle name="Sortie 15" xfId="2656"/>
    <cellStyle name="Sortie 15 10" xfId="32205"/>
    <cellStyle name="Sortie 15 11" xfId="38946"/>
    <cellStyle name="Sortie 15 12" xfId="45951"/>
    <cellStyle name="Sortie 15 13" xfId="50848"/>
    <cellStyle name="Sortie 15 14" xfId="54833"/>
    <cellStyle name="Sortie 15 15" xfId="57448"/>
    <cellStyle name="Sortie 15 2" xfId="4848"/>
    <cellStyle name="Sortie 15 2 2" xfId="11087"/>
    <cellStyle name="Sortie 15 2 3" xfId="19826"/>
    <cellStyle name="Sortie 15 2 4" xfId="34377"/>
    <cellStyle name="Sortie 15 2 5" xfId="41118"/>
    <cellStyle name="Sortie 15 2 6" xfId="50849"/>
    <cellStyle name="Sortie 15 3" xfId="6994"/>
    <cellStyle name="Sortie 15 3 2" xfId="13221"/>
    <cellStyle name="Sortie 15 3 3" xfId="20561"/>
    <cellStyle name="Sortie 15 3 4" xfId="36516"/>
    <cellStyle name="Sortie 15 3 5" xfId="43252"/>
    <cellStyle name="Sortie 15 3 6" xfId="50850"/>
    <cellStyle name="Sortie 15 4" xfId="8915"/>
    <cellStyle name="Sortie 15 5" xfId="15027"/>
    <cellStyle name="Sortie 15 6" xfId="17179"/>
    <cellStyle name="Sortie 15 7" xfId="24933"/>
    <cellStyle name="Sortie 15 8" xfId="27391"/>
    <cellStyle name="Sortie 15 9" xfId="30264"/>
    <cellStyle name="Sortie 16" xfId="2647"/>
    <cellStyle name="Sortie 16 10" xfId="32196"/>
    <cellStyle name="Sortie 16 11" xfId="38937"/>
    <cellStyle name="Sortie 16 12" xfId="45942"/>
    <cellStyle name="Sortie 16 13" xfId="50851"/>
    <cellStyle name="Sortie 16 14" xfId="54824"/>
    <cellStyle name="Sortie 16 15" xfId="57439"/>
    <cellStyle name="Sortie 16 2" xfId="4839"/>
    <cellStyle name="Sortie 16 2 2" xfId="11078"/>
    <cellStyle name="Sortie 16 2 3" xfId="18546"/>
    <cellStyle name="Sortie 16 2 4" xfId="34368"/>
    <cellStyle name="Sortie 16 2 5" xfId="41109"/>
    <cellStyle name="Sortie 16 2 6" xfId="50852"/>
    <cellStyle name="Sortie 16 3" xfId="6985"/>
    <cellStyle name="Sortie 16 3 2" xfId="13212"/>
    <cellStyle name="Sortie 16 3 3" xfId="20554"/>
    <cellStyle name="Sortie 16 3 4" xfId="36507"/>
    <cellStyle name="Sortie 16 3 5" xfId="43243"/>
    <cellStyle name="Sortie 16 3 6" xfId="50853"/>
    <cellStyle name="Sortie 16 4" xfId="8906"/>
    <cellStyle name="Sortie 16 5" xfId="15018"/>
    <cellStyle name="Sortie 16 6" xfId="17170"/>
    <cellStyle name="Sortie 16 7" xfId="24924"/>
    <cellStyle name="Sortie 16 8" xfId="27382"/>
    <cellStyle name="Sortie 16 9" xfId="30255"/>
    <cellStyle name="Sortie 17" xfId="2691"/>
    <cellStyle name="Sortie 17 10" xfId="32238"/>
    <cellStyle name="Sortie 17 11" xfId="38979"/>
    <cellStyle name="Sortie 17 12" xfId="45984"/>
    <cellStyle name="Sortie 17 13" xfId="50854"/>
    <cellStyle name="Sortie 17 14" xfId="54866"/>
    <cellStyle name="Sortie 17 15" xfId="57481"/>
    <cellStyle name="Sortie 17 2" xfId="4881"/>
    <cellStyle name="Sortie 17 2 2" xfId="11120"/>
    <cellStyle name="Sortie 17 2 3" xfId="18163"/>
    <cellStyle name="Sortie 17 2 4" xfId="34410"/>
    <cellStyle name="Sortie 17 2 5" xfId="41151"/>
    <cellStyle name="Sortie 17 2 6" xfId="50855"/>
    <cellStyle name="Sortie 17 3" xfId="7027"/>
    <cellStyle name="Sortie 17 3 2" xfId="13254"/>
    <cellStyle name="Sortie 17 3 3" xfId="20587"/>
    <cellStyle name="Sortie 17 3 4" xfId="36549"/>
    <cellStyle name="Sortie 17 3 5" xfId="43285"/>
    <cellStyle name="Sortie 17 3 6" xfId="50856"/>
    <cellStyle name="Sortie 17 4" xfId="8948"/>
    <cellStyle name="Sortie 17 5" xfId="15060"/>
    <cellStyle name="Sortie 17 6" xfId="17212"/>
    <cellStyle name="Sortie 17 7" xfId="24966"/>
    <cellStyle name="Sortie 17 8" xfId="27424"/>
    <cellStyle name="Sortie 17 9" xfId="30297"/>
    <cellStyle name="Sortie 18" xfId="2638"/>
    <cellStyle name="Sortie 18 10" xfId="32187"/>
    <cellStyle name="Sortie 18 11" xfId="38928"/>
    <cellStyle name="Sortie 18 12" xfId="45933"/>
    <cellStyle name="Sortie 18 13" xfId="50857"/>
    <cellStyle name="Sortie 18 14" xfId="54815"/>
    <cellStyle name="Sortie 18 15" xfId="57430"/>
    <cellStyle name="Sortie 18 2" xfId="4830"/>
    <cellStyle name="Sortie 18 2 2" xfId="11069"/>
    <cellStyle name="Sortie 18 2 3" xfId="18166"/>
    <cellStyle name="Sortie 18 2 4" xfId="34359"/>
    <cellStyle name="Sortie 18 2 5" xfId="41100"/>
    <cellStyle name="Sortie 18 2 6" xfId="50858"/>
    <cellStyle name="Sortie 18 3" xfId="6976"/>
    <cellStyle name="Sortie 18 3 2" xfId="13203"/>
    <cellStyle name="Sortie 18 3 3" xfId="20547"/>
    <cellStyle name="Sortie 18 3 4" xfId="36498"/>
    <cellStyle name="Sortie 18 3 5" xfId="43234"/>
    <cellStyle name="Sortie 18 3 6" xfId="50859"/>
    <cellStyle name="Sortie 18 4" xfId="8897"/>
    <cellStyle name="Sortie 18 5" xfId="15009"/>
    <cellStyle name="Sortie 18 6" xfId="17161"/>
    <cellStyle name="Sortie 18 7" xfId="24915"/>
    <cellStyle name="Sortie 18 8" xfId="27373"/>
    <cellStyle name="Sortie 18 9" xfId="30246"/>
    <cellStyle name="Sortie 19" xfId="2706"/>
    <cellStyle name="Sortie 19 10" xfId="32253"/>
    <cellStyle name="Sortie 19 11" xfId="38994"/>
    <cellStyle name="Sortie 19 12" xfId="45999"/>
    <cellStyle name="Sortie 19 13" xfId="50860"/>
    <cellStyle name="Sortie 19 14" xfId="54881"/>
    <cellStyle name="Sortie 19 15" xfId="57496"/>
    <cellStyle name="Sortie 19 2" xfId="4896"/>
    <cellStyle name="Sortie 19 2 2" xfId="11135"/>
    <cellStyle name="Sortie 19 2 3" xfId="20041"/>
    <cellStyle name="Sortie 19 2 4" xfId="34425"/>
    <cellStyle name="Sortie 19 2 5" xfId="41166"/>
    <cellStyle name="Sortie 19 2 6" xfId="50861"/>
    <cellStyle name="Sortie 19 3" xfId="7042"/>
    <cellStyle name="Sortie 19 3 2" xfId="13269"/>
    <cellStyle name="Sortie 19 3 3" xfId="20600"/>
    <cellStyle name="Sortie 19 3 4" xfId="36564"/>
    <cellStyle name="Sortie 19 3 5" xfId="43300"/>
    <cellStyle name="Sortie 19 3 6" xfId="50862"/>
    <cellStyle name="Sortie 19 4" xfId="8963"/>
    <cellStyle name="Sortie 19 5" xfId="15075"/>
    <cellStyle name="Sortie 19 6" xfId="17227"/>
    <cellStyle name="Sortie 19 7" xfId="24981"/>
    <cellStyle name="Sortie 19 8" xfId="27439"/>
    <cellStyle name="Sortie 19 9" xfId="30312"/>
    <cellStyle name="Sortie 2" xfId="643"/>
    <cellStyle name="Sortie 2 10" xfId="1082"/>
    <cellStyle name="Sortie 2 10 10" xfId="30728"/>
    <cellStyle name="Sortie 2 10 11" xfId="37498"/>
    <cellStyle name="Sortie 2 10 12" xfId="44503"/>
    <cellStyle name="Sortie 2 10 13" xfId="50864"/>
    <cellStyle name="Sortie 2 10 14" xfId="53385"/>
    <cellStyle name="Sortie 2 10 15" xfId="56000"/>
    <cellStyle name="Sortie 2 10 2" xfId="3399"/>
    <cellStyle name="Sortie 2 10 2 2" xfId="9656"/>
    <cellStyle name="Sortie 2 10 2 3" xfId="17909"/>
    <cellStyle name="Sortie 2 10 2 4" xfId="32946"/>
    <cellStyle name="Sortie 2 10 2 5" xfId="39687"/>
    <cellStyle name="Sortie 2 10 2 6" xfId="50865"/>
    <cellStyle name="Sortie 2 10 3" xfId="5546"/>
    <cellStyle name="Sortie 2 10 3 2" xfId="11773"/>
    <cellStyle name="Sortie 2 10 3 3" xfId="18143"/>
    <cellStyle name="Sortie 2 10 3 4" xfId="35068"/>
    <cellStyle name="Sortie 2 10 3 5" xfId="41804"/>
    <cellStyle name="Sortie 2 10 3 6" xfId="50866"/>
    <cellStyle name="Sortie 2 10 4" xfId="7467"/>
    <cellStyle name="Sortie 2 10 5" xfId="13869"/>
    <cellStyle name="Sortie 2 10 6" xfId="15731"/>
    <cellStyle name="Sortie 2 10 7" xfId="23485"/>
    <cellStyle name="Sortie 2 10 8" xfId="25943"/>
    <cellStyle name="Sortie 2 10 9" xfId="28816"/>
    <cellStyle name="Sortie 2 11" xfId="1516"/>
    <cellStyle name="Sortie 2 11 10" xfId="31070"/>
    <cellStyle name="Sortie 2 11 11" xfId="37811"/>
    <cellStyle name="Sortie 2 11 12" xfId="44816"/>
    <cellStyle name="Sortie 2 11 13" xfId="50867"/>
    <cellStyle name="Sortie 2 11 14" xfId="53698"/>
    <cellStyle name="Sortie 2 11 15" xfId="56313"/>
    <cellStyle name="Sortie 2 11 2" xfId="3730"/>
    <cellStyle name="Sortie 2 11 2 2" xfId="9969"/>
    <cellStyle name="Sortie 2 11 2 3" xfId="18373"/>
    <cellStyle name="Sortie 2 11 2 4" xfId="33259"/>
    <cellStyle name="Sortie 2 11 2 5" xfId="40000"/>
    <cellStyle name="Sortie 2 11 2 6" xfId="50868"/>
    <cellStyle name="Sortie 2 11 3" xfId="5859"/>
    <cellStyle name="Sortie 2 11 3 2" xfId="12086"/>
    <cellStyle name="Sortie 2 11 3 3" xfId="18135"/>
    <cellStyle name="Sortie 2 11 3 4" xfId="35381"/>
    <cellStyle name="Sortie 2 11 3 5" xfId="42117"/>
    <cellStyle name="Sortie 2 11 3 6" xfId="50869"/>
    <cellStyle name="Sortie 2 11 4" xfId="7780"/>
    <cellStyle name="Sortie 2 11 5" xfId="14182"/>
    <cellStyle name="Sortie 2 11 6" xfId="16044"/>
    <cellStyle name="Sortie 2 11 7" xfId="23798"/>
    <cellStyle name="Sortie 2 11 8" xfId="26256"/>
    <cellStyle name="Sortie 2 11 9" xfId="29129"/>
    <cellStyle name="Sortie 2 12" xfId="1857"/>
    <cellStyle name="Sortie 2 12 10" xfId="38150"/>
    <cellStyle name="Sortie 2 12 11" xfId="45155"/>
    <cellStyle name="Sortie 2 12 12" xfId="50870"/>
    <cellStyle name="Sortie 2 12 13" xfId="54037"/>
    <cellStyle name="Sortie 2 12 14" xfId="56652"/>
    <cellStyle name="Sortie 2 12 2" xfId="4069"/>
    <cellStyle name="Sortie 2 12 2 2" xfId="10308"/>
    <cellStyle name="Sortie 2 12 2 3" xfId="18466"/>
    <cellStyle name="Sortie 2 12 2 4" xfId="33598"/>
    <cellStyle name="Sortie 2 12 2 5" xfId="40339"/>
    <cellStyle name="Sortie 2 12 2 6" xfId="50871"/>
    <cellStyle name="Sortie 2 12 3" xfId="6198"/>
    <cellStyle name="Sortie 2 12 3 2" xfId="12425"/>
    <cellStyle name="Sortie 2 12 3 3" xfId="17517"/>
    <cellStyle name="Sortie 2 12 3 4" xfId="35720"/>
    <cellStyle name="Sortie 2 12 3 5" xfId="42456"/>
    <cellStyle name="Sortie 2 12 3 6" xfId="50872"/>
    <cellStyle name="Sortie 2 12 4" xfId="8119"/>
    <cellStyle name="Sortie 2 12 5" xfId="16383"/>
    <cellStyle name="Sortie 2 12 6" xfId="24137"/>
    <cellStyle name="Sortie 2 12 7" xfId="26595"/>
    <cellStyle name="Sortie 2 12 8" xfId="29468"/>
    <cellStyle name="Sortie 2 12 9" xfId="31409"/>
    <cellStyle name="Sortie 2 13" xfId="2397"/>
    <cellStyle name="Sortie 2 13 10" xfId="31947"/>
    <cellStyle name="Sortie 2 13 11" xfId="38688"/>
    <cellStyle name="Sortie 2 13 12" xfId="45693"/>
    <cellStyle name="Sortie 2 13 13" xfId="50873"/>
    <cellStyle name="Sortie 2 13 14" xfId="54575"/>
    <cellStyle name="Sortie 2 13 15" xfId="57190"/>
    <cellStyle name="Sortie 2 13 2" xfId="4607"/>
    <cellStyle name="Sortie 2 13 2 2" xfId="10846"/>
    <cellStyle name="Sortie 2 13 2 3" xfId="19370"/>
    <cellStyle name="Sortie 2 13 2 4" xfId="34136"/>
    <cellStyle name="Sortie 2 13 2 5" xfId="40877"/>
    <cellStyle name="Sortie 2 13 2 6" xfId="50874"/>
    <cellStyle name="Sortie 2 13 3" xfId="6736"/>
    <cellStyle name="Sortie 2 13 3 2" xfId="12963"/>
    <cellStyle name="Sortie 2 13 3 3" xfId="20410"/>
    <cellStyle name="Sortie 2 13 3 4" xfId="36258"/>
    <cellStyle name="Sortie 2 13 3 5" xfId="42994"/>
    <cellStyle name="Sortie 2 13 3 6" xfId="50875"/>
    <cellStyle name="Sortie 2 13 4" xfId="8657"/>
    <cellStyle name="Sortie 2 13 5" xfId="14769"/>
    <cellStyle name="Sortie 2 13 6" xfId="16921"/>
    <cellStyle name="Sortie 2 13 7" xfId="24675"/>
    <cellStyle name="Sortie 2 13 8" xfId="27133"/>
    <cellStyle name="Sortie 2 13 9" xfId="30006"/>
    <cellStyle name="Sortie 2 14" xfId="2657"/>
    <cellStyle name="Sortie 2 14 10" xfId="32206"/>
    <cellStyle name="Sortie 2 14 11" xfId="38947"/>
    <cellStyle name="Sortie 2 14 12" xfId="45952"/>
    <cellStyle name="Sortie 2 14 13" xfId="50876"/>
    <cellStyle name="Sortie 2 14 14" xfId="54834"/>
    <cellStyle name="Sortie 2 14 15" xfId="57449"/>
    <cellStyle name="Sortie 2 14 2" xfId="4849"/>
    <cellStyle name="Sortie 2 14 2 2" xfId="11088"/>
    <cellStyle name="Sortie 2 14 2 3" xfId="18968"/>
    <cellStyle name="Sortie 2 14 2 4" xfId="34378"/>
    <cellStyle name="Sortie 2 14 2 5" xfId="41119"/>
    <cellStyle name="Sortie 2 14 2 6" xfId="50877"/>
    <cellStyle name="Sortie 2 14 3" xfId="6995"/>
    <cellStyle name="Sortie 2 14 3 2" xfId="13222"/>
    <cellStyle name="Sortie 2 14 3 3" xfId="20562"/>
    <cellStyle name="Sortie 2 14 3 4" xfId="36517"/>
    <cellStyle name="Sortie 2 14 3 5" xfId="43253"/>
    <cellStyle name="Sortie 2 14 3 6" xfId="50878"/>
    <cellStyle name="Sortie 2 14 4" xfId="8916"/>
    <cellStyle name="Sortie 2 14 5" xfId="15028"/>
    <cellStyle name="Sortie 2 14 6" xfId="17180"/>
    <cellStyle name="Sortie 2 14 7" xfId="24934"/>
    <cellStyle name="Sortie 2 14 8" xfId="27392"/>
    <cellStyle name="Sortie 2 14 9" xfId="30265"/>
    <cellStyle name="Sortie 2 15" xfId="2648"/>
    <cellStyle name="Sortie 2 15 10" xfId="32197"/>
    <cellStyle name="Sortie 2 15 11" xfId="38938"/>
    <cellStyle name="Sortie 2 15 12" xfId="45943"/>
    <cellStyle name="Sortie 2 15 13" xfId="50879"/>
    <cellStyle name="Sortie 2 15 14" xfId="54825"/>
    <cellStyle name="Sortie 2 15 15" xfId="57440"/>
    <cellStyle name="Sortie 2 15 2" xfId="4840"/>
    <cellStyle name="Sortie 2 15 2 2" xfId="11079"/>
    <cellStyle name="Sortie 2 15 2 3" xfId="19581"/>
    <cellStyle name="Sortie 2 15 2 4" xfId="34369"/>
    <cellStyle name="Sortie 2 15 2 5" xfId="41110"/>
    <cellStyle name="Sortie 2 15 2 6" xfId="50880"/>
    <cellStyle name="Sortie 2 15 3" xfId="6986"/>
    <cellStyle name="Sortie 2 15 3 2" xfId="13213"/>
    <cellStyle name="Sortie 2 15 3 3" xfId="20555"/>
    <cellStyle name="Sortie 2 15 3 4" xfId="36508"/>
    <cellStyle name="Sortie 2 15 3 5" xfId="43244"/>
    <cellStyle name="Sortie 2 15 3 6" xfId="50881"/>
    <cellStyle name="Sortie 2 15 4" xfId="8907"/>
    <cellStyle name="Sortie 2 15 5" xfId="15019"/>
    <cellStyle name="Sortie 2 15 6" xfId="17171"/>
    <cellStyle name="Sortie 2 15 7" xfId="24925"/>
    <cellStyle name="Sortie 2 15 8" xfId="27383"/>
    <cellStyle name="Sortie 2 15 9" xfId="30256"/>
    <cellStyle name="Sortie 2 16" xfId="2692"/>
    <cellStyle name="Sortie 2 16 10" xfId="32239"/>
    <cellStyle name="Sortie 2 16 11" xfId="38980"/>
    <cellStyle name="Sortie 2 16 12" xfId="45985"/>
    <cellStyle name="Sortie 2 16 13" xfId="50882"/>
    <cellStyle name="Sortie 2 16 14" xfId="54867"/>
    <cellStyle name="Sortie 2 16 15" xfId="57482"/>
    <cellStyle name="Sortie 2 16 2" xfId="4882"/>
    <cellStyle name="Sortie 2 16 2 2" xfId="11121"/>
    <cellStyle name="Sortie 2 16 2 3" xfId="19782"/>
    <cellStyle name="Sortie 2 16 2 4" xfId="34411"/>
    <cellStyle name="Sortie 2 16 2 5" xfId="41152"/>
    <cellStyle name="Sortie 2 16 2 6" xfId="50883"/>
    <cellStyle name="Sortie 2 16 3" xfId="7028"/>
    <cellStyle name="Sortie 2 16 3 2" xfId="13255"/>
    <cellStyle name="Sortie 2 16 3 3" xfId="20588"/>
    <cellStyle name="Sortie 2 16 3 4" xfId="36550"/>
    <cellStyle name="Sortie 2 16 3 5" xfId="43286"/>
    <cellStyle name="Sortie 2 16 3 6" xfId="50884"/>
    <cellStyle name="Sortie 2 16 4" xfId="8949"/>
    <cellStyle name="Sortie 2 16 5" xfId="15061"/>
    <cellStyle name="Sortie 2 16 6" xfId="17213"/>
    <cellStyle name="Sortie 2 16 7" xfId="24967"/>
    <cellStyle name="Sortie 2 16 8" xfId="27425"/>
    <cellStyle name="Sortie 2 16 9" xfId="30298"/>
    <cellStyle name="Sortie 2 17" xfId="2643"/>
    <cellStyle name="Sortie 2 17 10" xfId="32192"/>
    <cellStyle name="Sortie 2 17 11" xfId="38933"/>
    <cellStyle name="Sortie 2 17 12" xfId="45938"/>
    <cellStyle name="Sortie 2 17 13" xfId="50885"/>
    <cellStyle name="Sortie 2 17 14" xfId="54820"/>
    <cellStyle name="Sortie 2 17 15" xfId="57435"/>
    <cellStyle name="Sortie 2 17 2" xfId="4835"/>
    <cellStyle name="Sortie 2 17 2 2" xfId="11074"/>
    <cellStyle name="Sortie 2 17 2 3" xfId="18820"/>
    <cellStyle name="Sortie 2 17 2 4" xfId="34364"/>
    <cellStyle name="Sortie 2 17 2 5" xfId="41105"/>
    <cellStyle name="Sortie 2 17 2 6" xfId="50886"/>
    <cellStyle name="Sortie 2 17 3" xfId="6981"/>
    <cellStyle name="Sortie 2 17 3 2" xfId="13208"/>
    <cellStyle name="Sortie 2 17 3 3" xfId="20550"/>
    <cellStyle name="Sortie 2 17 3 4" xfId="36503"/>
    <cellStyle name="Sortie 2 17 3 5" xfId="43239"/>
    <cellStyle name="Sortie 2 17 3 6" xfId="50887"/>
    <cellStyle name="Sortie 2 17 4" xfId="8902"/>
    <cellStyle name="Sortie 2 17 5" xfId="15014"/>
    <cellStyle name="Sortie 2 17 6" xfId="17166"/>
    <cellStyle name="Sortie 2 17 7" xfId="24920"/>
    <cellStyle name="Sortie 2 17 8" xfId="27378"/>
    <cellStyle name="Sortie 2 17 9" xfId="30251"/>
    <cellStyle name="Sortie 2 18" xfId="2707"/>
    <cellStyle name="Sortie 2 18 10" xfId="32254"/>
    <cellStyle name="Sortie 2 18 11" xfId="38995"/>
    <cellStyle name="Sortie 2 18 12" xfId="46000"/>
    <cellStyle name="Sortie 2 18 13" xfId="50888"/>
    <cellStyle name="Sortie 2 18 14" xfId="54882"/>
    <cellStyle name="Sortie 2 18 15" xfId="57497"/>
    <cellStyle name="Sortie 2 18 2" xfId="4897"/>
    <cellStyle name="Sortie 2 18 2 2" xfId="11136"/>
    <cellStyle name="Sortie 2 18 2 3" xfId="19184"/>
    <cellStyle name="Sortie 2 18 2 4" xfId="34426"/>
    <cellStyle name="Sortie 2 18 2 5" xfId="41167"/>
    <cellStyle name="Sortie 2 18 2 6" xfId="50889"/>
    <cellStyle name="Sortie 2 18 3" xfId="7043"/>
    <cellStyle name="Sortie 2 18 3 2" xfId="13270"/>
    <cellStyle name="Sortie 2 18 3 3" xfId="20601"/>
    <cellStyle name="Sortie 2 18 3 4" xfId="36565"/>
    <cellStyle name="Sortie 2 18 3 5" xfId="43301"/>
    <cellStyle name="Sortie 2 18 3 6" xfId="50890"/>
    <cellStyle name="Sortie 2 18 4" xfId="8964"/>
    <cellStyle name="Sortie 2 18 5" xfId="15076"/>
    <cellStyle name="Sortie 2 18 6" xfId="17228"/>
    <cellStyle name="Sortie 2 18 7" xfId="24982"/>
    <cellStyle name="Sortie 2 18 8" xfId="27440"/>
    <cellStyle name="Sortie 2 18 9" xfId="30313"/>
    <cellStyle name="Sortie 2 19" xfId="2672"/>
    <cellStyle name="Sortie 2 19 10" xfId="32221"/>
    <cellStyle name="Sortie 2 19 11" xfId="38962"/>
    <cellStyle name="Sortie 2 19 12" xfId="45967"/>
    <cellStyle name="Sortie 2 19 13" xfId="50891"/>
    <cellStyle name="Sortie 2 19 14" xfId="54849"/>
    <cellStyle name="Sortie 2 19 15" xfId="57464"/>
    <cellStyle name="Sortie 2 19 2" xfId="4864"/>
    <cellStyle name="Sortie 2 19 2 2" xfId="11103"/>
    <cellStyle name="Sortie 2 19 2 3" xfId="18164"/>
    <cellStyle name="Sortie 2 19 2 4" xfId="34393"/>
    <cellStyle name="Sortie 2 19 2 5" xfId="41134"/>
    <cellStyle name="Sortie 2 19 2 6" xfId="50892"/>
    <cellStyle name="Sortie 2 19 3" xfId="7010"/>
    <cellStyle name="Sortie 2 19 3 2" xfId="13237"/>
    <cellStyle name="Sortie 2 19 3 3" xfId="20575"/>
    <cellStyle name="Sortie 2 19 3 4" xfId="36532"/>
    <cellStyle name="Sortie 2 19 3 5" xfId="43268"/>
    <cellStyle name="Sortie 2 19 3 6" xfId="50893"/>
    <cellStyle name="Sortie 2 19 4" xfId="8931"/>
    <cellStyle name="Sortie 2 19 5" xfId="15043"/>
    <cellStyle name="Sortie 2 19 6" xfId="17195"/>
    <cellStyle name="Sortie 2 19 7" xfId="24949"/>
    <cellStyle name="Sortie 2 19 8" xfId="27407"/>
    <cellStyle name="Sortie 2 19 9" xfId="30280"/>
    <cellStyle name="Sortie 2 2" xfId="644"/>
    <cellStyle name="Sortie 2 2 10" xfId="1517"/>
    <cellStyle name="Sortie 2 2 10 10" xfId="31071"/>
    <cellStyle name="Sortie 2 2 10 11" xfId="37812"/>
    <cellStyle name="Sortie 2 2 10 12" xfId="44817"/>
    <cellStyle name="Sortie 2 2 10 13" xfId="50895"/>
    <cellStyle name="Sortie 2 2 10 14" xfId="53699"/>
    <cellStyle name="Sortie 2 2 10 15" xfId="56314"/>
    <cellStyle name="Sortie 2 2 10 2" xfId="3731"/>
    <cellStyle name="Sortie 2 2 10 2 2" xfId="9970"/>
    <cellStyle name="Sortie 2 2 10 2 3" xfId="20256"/>
    <cellStyle name="Sortie 2 2 10 2 4" xfId="33260"/>
    <cellStyle name="Sortie 2 2 10 2 5" xfId="40001"/>
    <cellStyle name="Sortie 2 2 10 2 6" xfId="50896"/>
    <cellStyle name="Sortie 2 2 10 3" xfId="5860"/>
    <cellStyle name="Sortie 2 2 10 3 2" xfId="12087"/>
    <cellStyle name="Sortie 2 2 10 3 3" xfId="19805"/>
    <cellStyle name="Sortie 2 2 10 3 4" xfId="35382"/>
    <cellStyle name="Sortie 2 2 10 3 5" xfId="42118"/>
    <cellStyle name="Sortie 2 2 10 3 6" xfId="50897"/>
    <cellStyle name="Sortie 2 2 10 4" xfId="7781"/>
    <cellStyle name="Sortie 2 2 10 5" xfId="14183"/>
    <cellStyle name="Sortie 2 2 10 6" xfId="16045"/>
    <cellStyle name="Sortie 2 2 10 7" xfId="23799"/>
    <cellStyle name="Sortie 2 2 10 8" xfId="26257"/>
    <cellStyle name="Sortie 2 2 10 9" xfId="29130"/>
    <cellStyle name="Sortie 2 2 11" xfId="1858"/>
    <cellStyle name="Sortie 2 2 11 10" xfId="38151"/>
    <cellStyle name="Sortie 2 2 11 11" xfId="45156"/>
    <cellStyle name="Sortie 2 2 11 12" xfId="50898"/>
    <cellStyle name="Sortie 2 2 11 13" xfId="54038"/>
    <cellStyle name="Sortie 2 2 11 14" xfId="56653"/>
    <cellStyle name="Sortie 2 2 11 2" xfId="4070"/>
    <cellStyle name="Sortie 2 2 11 2 2" xfId="10309"/>
    <cellStyle name="Sortie 2 2 11 2 3" xfId="20175"/>
    <cellStyle name="Sortie 2 2 11 2 4" xfId="33599"/>
    <cellStyle name="Sortie 2 2 11 2 5" xfId="40340"/>
    <cellStyle name="Sortie 2 2 11 2 6" xfId="50899"/>
    <cellStyle name="Sortie 2 2 11 3" xfId="6199"/>
    <cellStyle name="Sortie 2 2 11 3 2" xfId="12426"/>
    <cellStyle name="Sortie 2 2 11 3 3" xfId="17516"/>
    <cellStyle name="Sortie 2 2 11 3 4" xfId="35721"/>
    <cellStyle name="Sortie 2 2 11 3 5" xfId="42457"/>
    <cellStyle name="Sortie 2 2 11 3 6" xfId="50900"/>
    <cellStyle name="Sortie 2 2 11 4" xfId="8120"/>
    <cellStyle name="Sortie 2 2 11 5" xfId="16384"/>
    <cellStyle name="Sortie 2 2 11 6" xfId="24138"/>
    <cellStyle name="Sortie 2 2 11 7" xfId="26596"/>
    <cellStyle name="Sortie 2 2 11 8" xfId="29469"/>
    <cellStyle name="Sortie 2 2 11 9" xfId="31410"/>
    <cellStyle name="Sortie 2 2 12" xfId="2392"/>
    <cellStyle name="Sortie 2 2 12 10" xfId="31942"/>
    <cellStyle name="Sortie 2 2 12 11" xfId="38683"/>
    <cellStyle name="Sortie 2 2 12 12" xfId="45688"/>
    <cellStyle name="Sortie 2 2 12 13" xfId="50901"/>
    <cellStyle name="Sortie 2 2 12 14" xfId="54570"/>
    <cellStyle name="Sortie 2 2 12 15" xfId="57185"/>
    <cellStyle name="Sortie 2 2 12 2" xfId="4602"/>
    <cellStyle name="Sortie 2 2 12 2 2" xfId="10841"/>
    <cellStyle name="Sortie 2 2 12 2 3" xfId="18438"/>
    <cellStyle name="Sortie 2 2 12 2 4" xfId="34131"/>
    <cellStyle name="Sortie 2 2 12 2 5" xfId="40872"/>
    <cellStyle name="Sortie 2 2 12 2 6" xfId="50902"/>
    <cellStyle name="Sortie 2 2 12 3" xfId="6731"/>
    <cellStyle name="Sortie 2 2 12 3 2" xfId="12958"/>
    <cellStyle name="Sortie 2 2 12 3 3" xfId="20405"/>
    <cellStyle name="Sortie 2 2 12 3 4" xfId="36253"/>
    <cellStyle name="Sortie 2 2 12 3 5" xfId="42989"/>
    <cellStyle name="Sortie 2 2 12 3 6" xfId="50903"/>
    <cellStyle name="Sortie 2 2 12 4" xfId="8652"/>
    <cellStyle name="Sortie 2 2 12 5" xfId="14764"/>
    <cellStyle name="Sortie 2 2 12 6" xfId="16916"/>
    <cellStyle name="Sortie 2 2 12 7" xfId="24670"/>
    <cellStyle name="Sortie 2 2 12 8" xfId="27128"/>
    <cellStyle name="Sortie 2 2 12 9" xfId="30001"/>
    <cellStyle name="Sortie 2 2 13" xfId="2658"/>
    <cellStyle name="Sortie 2 2 13 10" xfId="32207"/>
    <cellStyle name="Sortie 2 2 13 11" xfId="38948"/>
    <cellStyle name="Sortie 2 2 13 12" xfId="45953"/>
    <cellStyle name="Sortie 2 2 13 13" xfId="50904"/>
    <cellStyle name="Sortie 2 2 13 14" xfId="54835"/>
    <cellStyle name="Sortie 2 2 13 15" xfId="57450"/>
    <cellStyle name="Sortie 2 2 13 2" xfId="4850"/>
    <cellStyle name="Sortie 2 2 13 2 2" xfId="11089"/>
    <cellStyle name="Sortie 2 2 13 2 3" xfId="18034"/>
    <cellStyle name="Sortie 2 2 13 2 4" xfId="34379"/>
    <cellStyle name="Sortie 2 2 13 2 5" xfId="41120"/>
    <cellStyle name="Sortie 2 2 13 2 6" xfId="50905"/>
    <cellStyle name="Sortie 2 2 13 3" xfId="6996"/>
    <cellStyle name="Sortie 2 2 13 3 2" xfId="13223"/>
    <cellStyle name="Sortie 2 2 13 3 3" xfId="20563"/>
    <cellStyle name="Sortie 2 2 13 3 4" xfId="36518"/>
    <cellStyle name="Sortie 2 2 13 3 5" xfId="43254"/>
    <cellStyle name="Sortie 2 2 13 3 6" xfId="50906"/>
    <cellStyle name="Sortie 2 2 13 4" xfId="8917"/>
    <cellStyle name="Sortie 2 2 13 5" xfId="15029"/>
    <cellStyle name="Sortie 2 2 13 6" xfId="17181"/>
    <cellStyle name="Sortie 2 2 13 7" xfId="24935"/>
    <cellStyle name="Sortie 2 2 13 8" xfId="27393"/>
    <cellStyle name="Sortie 2 2 13 9" xfId="30266"/>
    <cellStyle name="Sortie 2 2 14" xfId="2653"/>
    <cellStyle name="Sortie 2 2 14 10" xfId="32202"/>
    <cellStyle name="Sortie 2 2 14 11" xfId="38943"/>
    <cellStyle name="Sortie 2 2 14 12" xfId="45948"/>
    <cellStyle name="Sortie 2 2 14 13" xfId="50907"/>
    <cellStyle name="Sortie 2 2 14 14" xfId="54830"/>
    <cellStyle name="Sortie 2 2 14 15" xfId="57445"/>
    <cellStyle name="Sortie 2 2 14 2" xfId="4845"/>
    <cellStyle name="Sortie 2 2 14 2 2" xfId="11084"/>
    <cellStyle name="Sortie 2 2 14 2 3" xfId="19957"/>
    <cellStyle name="Sortie 2 2 14 2 4" xfId="34374"/>
    <cellStyle name="Sortie 2 2 14 2 5" xfId="41115"/>
    <cellStyle name="Sortie 2 2 14 2 6" xfId="50908"/>
    <cellStyle name="Sortie 2 2 14 3" xfId="6991"/>
    <cellStyle name="Sortie 2 2 14 3 2" xfId="13218"/>
    <cellStyle name="Sortie 2 2 14 3 3" xfId="20558"/>
    <cellStyle name="Sortie 2 2 14 3 4" xfId="36513"/>
    <cellStyle name="Sortie 2 2 14 3 5" xfId="43249"/>
    <cellStyle name="Sortie 2 2 14 3 6" xfId="50909"/>
    <cellStyle name="Sortie 2 2 14 4" xfId="8912"/>
    <cellStyle name="Sortie 2 2 14 5" xfId="15024"/>
    <cellStyle name="Sortie 2 2 14 6" xfId="17176"/>
    <cellStyle name="Sortie 2 2 14 7" xfId="24930"/>
    <cellStyle name="Sortie 2 2 14 8" xfId="27388"/>
    <cellStyle name="Sortie 2 2 14 9" xfId="30261"/>
    <cellStyle name="Sortie 2 2 15" xfId="2693"/>
    <cellStyle name="Sortie 2 2 15 10" xfId="32240"/>
    <cellStyle name="Sortie 2 2 15 11" xfId="38981"/>
    <cellStyle name="Sortie 2 2 15 12" xfId="45986"/>
    <cellStyle name="Sortie 2 2 15 13" xfId="50910"/>
    <cellStyle name="Sortie 2 2 15 14" xfId="54868"/>
    <cellStyle name="Sortie 2 2 15 15" xfId="57483"/>
    <cellStyle name="Sortie 2 2 15 2" xfId="4883"/>
    <cellStyle name="Sortie 2 2 15 2 2" xfId="11122"/>
    <cellStyle name="Sortie 2 2 15 2 3" xfId="18929"/>
    <cellStyle name="Sortie 2 2 15 2 4" xfId="34412"/>
    <cellStyle name="Sortie 2 2 15 2 5" xfId="41153"/>
    <cellStyle name="Sortie 2 2 15 2 6" xfId="50911"/>
    <cellStyle name="Sortie 2 2 15 3" xfId="7029"/>
    <cellStyle name="Sortie 2 2 15 3 2" xfId="13256"/>
    <cellStyle name="Sortie 2 2 15 3 3" xfId="20589"/>
    <cellStyle name="Sortie 2 2 15 3 4" xfId="36551"/>
    <cellStyle name="Sortie 2 2 15 3 5" xfId="43287"/>
    <cellStyle name="Sortie 2 2 15 3 6" xfId="50912"/>
    <cellStyle name="Sortie 2 2 15 4" xfId="8950"/>
    <cellStyle name="Sortie 2 2 15 5" xfId="15062"/>
    <cellStyle name="Sortie 2 2 15 6" xfId="17214"/>
    <cellStyle name="Sortie 2 2 15 7" xfId="24968"/>
    <cellStyle name="Sortie 2 2 15 8" xfId="27426"/>
    <cellStyle name="Sortie 2 2 15 9" xfId="30299"/>
    <cellStyle name="Sortie 2 2 16" xfId="2644"/>
    <cellStyle name="Sortie 2 2 16 10" xfId="32193"/>
    <cellStyle name="Sortie 2 2 16 11" xfId="38934"/>
    <cellStyle name="Sortie 2 2 16 12" xfId="45939"/>
    <cellStyle name="Sortie 2 2 16 13" xfId="50913"/>
    <cellStyle name="Sortie 2 2 16 14" xfId="54821"/>
    <cellStyle name="Sortie 2 2 16 15" xfId="57436"/>
    <cellStyle name="Sortie 2 2 16 2" xfId="4836"/>
    <cellStyle name="Sortie 2 2 16 2 2" xfId="11075"/>
    <cellStyle name="Sortie 2 2 16 2 3" xfId="17871"/>
    <cellStyle name="Sortie 2 2 16 2 4" xfId="34365"/>
    <cellStyle name="Sortie 2 2 16 2 5" xfId="41106"/>
    <cellStyle name="Sortie 2 2 16 2 6" xfId="50914"/>
    <cellStyle name="Sortie 2 2 16 3" xfId="6982"/>
    <cellStyle name="Sortie 2 2 16 3 2" xfId="13209"/>
    <cellStyle name="Sortie 2 2 16 3 3" xfId="20551"/>
    <cellStyle name="Sortie 2 2 16 3 4" xfId="36504"/>
    <cellStyle name="Sortie 2 2 16 3 5" xfId="43240"/>
    <cellStyle name="Sortie 2 2 16 3 6" xfId="50915"/>
    <cellStyle name="Sortie 2 2 16 4" xfId="8903"/>
    <cellStyle name="Sortie 2 2 16 5" xfId="15015"/>
    <cellStyle name="Sortie 2 2 16 6" xfId="17167"/>
    <cellStyle name="Sortie 2 2 16 7" xfId="24921"/>
    <cellStyle name="Sortie 2 2 16 8" xfId="27379"/>
    <cellStyle name="Sortie 2 2 16 9" xfId="30252"/>
    <cellStyle name="Sortie 2 2 17" xfId="2708"/>
    <cellStyle name="Sortie 2 2 17 10" xfId="32255"/>
    <cellStyle name="Sortie 2 2 17 11" xfId="38996"/>
    <cellStyle name="Sortie 2 2 17 12" xfId="46001"/>
    <cellStyle name="Sortie 2 2 17 13" xfId="50916"/>
    <cellStyle name="Sortie 2 2 17 14" xfId="54883"/>
    <cellStyle name="Sortie 2 2 17 15" xfId="57498"/>
    <cellStyle name="Sortie 2 2 17 2" xfId="4898"/>
    <cellStyle name="Sortie 2 2 17 2 2" xfId="11137"/>
    <cellStyle name="Sortie 2 2 17 2 3" xfId="18253"/>
    <cellStyle name="Sortie 2 2 17 2 4" xfId="34427"/>
    <cellStyle name="Sortie 2 2 17 2 5" xfId="41168"/>
    <cellStyle name="Sortie 2 2 17 2 6" xfId="50917"/>
    <cellStyle name="Sortie 2 2 17 3" xfId="7044"/>
    <cellStyle name="Sortie 2 2 17 3 2" xfId="13271"/>
    <cellStyle name="Sortie 2 2 17 3 3" xfId="20602"/>
    <cellStyle name="Sortie 2 2 17 3 4" xfId="36566"/>
    <cellStyle name="Sortie 2 2 17 3 5" xfId="43302"/>
    <cellStyle name="Sortie 2 2 17 3 6" xfId="50918"/>
    <cellStyle name="Sortie 2 2 17 4" xfId="8965"/>
    <cellStyle name="Sortie 2 2 17 5" xfId="15077"/>
    <cellStyle name="Sortie 2 2 17 6" xfId="17229"/>
    <cellStyle name="Sortie 2 2 17 7" xfId="24983"/>
    <cellStyle name="Sortie 2 2 17 8" xfId="27441"/>
    <cellStyle name="Sortie 2 2 17 9" xfId="30314"/>
    <cellStyle name="Sortie 2 2 18" xfId="2673"/>
    <cellStyle name="Sortie 2 2 18 10" xfId="32222"/>
    <cellStyle name="Sortie 2 2 18 11" xfId="38963"/>
    <cellStyle name="Sortie 2 2 18 12" xfId="45968"/>
    <cellStyle name="Sortie 2 2 18 13" xfId="50919"/>
    <cellStyle name="Sortie 2 2 18 14" xfId="54850"/>
    <cellStyle name="Sortie 2 2 18 15" xfId="57465"/>
    <cellStyle name="Sortie 2 2 18 2" xfId="4865"/>
    <cellStyle name="Sortie 2 2 18 2 2" xfId="11104"/>
    <cellStyle name="Sortie 2 2 18 2 3" xfId="19799"/>
    <cellStyle name="Sortie 2 2 18 2 4" xfId="34394"/>
    <cellStyle name="Sortie 2 2 18 2 5" xfId="41135"/>
    <cellStyle name="Sortie 2 2 18 2 6" xfId="50920"/>
    <cellStyle name="Sortie 2 2 18 3" xfId="7011"/>
    <cellStyle name="Sortie 2 2 18 3 2" xfId="13238"/>
    <cellStyle name="Sortie 2 2 18 3 3" xfId="20576"/>
    <cellStyle name="Sortie 2 2 18 3 4" xfId="36533"/>
    <cellStyle name="Sortie 2 2 18 3 5" xfId="43269"/>
    <cellStyle name="Sortie 2 2 18 3 6" xfId="50921"/>
    <cellStyle name="Sortie 2 2 18 4" xfId="8932"/>
    <cellStyle name="Sortie 2 2 18 5" xfId="15044"/>
    <cellStyle name="Sortie 2 2 18 6" xfId="17196"/>
    <cellStyle name="Sortie 2 2 18 7" xfId="24950"/>
    <cellStyle name="Sortie 2 2 18 8" xfId="27408"/>
    <cellStyle name="Sortie 2 2 18 9" xfId="30281"/>
    <cellStyle name="Sortie 2 2 19" xfId="2719"/>
    <cellStyle name="Sortie 2 2 19 10" xfId="39007"/>
    <cellStyle name="Sortie 2 2 19 11" xfId="46012"/>
    <cellStyle name="Sortie 2 2 19 12" xfId="50922"/>
    <cellStyle name="Sortie 2 2 19 13" xfId="54894"/>
    <cellStyle name="Sortie 2 2 19 14" xfId="57509"/>
    <cellStyle name="Sortie 2 2 19 2" xfId="7055"/>
    <cellStyle name="Sortie 2 2 19 2 2" xfId="13282"/>
    <cellStyle name="Sortie 2 2 19 2 3" xfId="20611"/>
    <cellStyle name="Sortie 2 2 19 2 4" xfId="36577"/>
    <cellStyle name="Sortie 2 2 19 2 5" xfId="43313"/>
    <cellStyle name="Sortie 2 2 19 2 6" xfId="50923"/>
    <cellStyle name="Sortie 2 2 19 3" xfId="8976"/>
    <cellStyle name="Sortie 2 2 19 4" xfId="15088"/>
    <cellStyle name="Sortie 2 2 19 5" xfId="17240"/>
    <cellStyle name="Sortie 2 2 19 6" xfId="24994"/>
    <cellStyle name="Sortie 2 2 19 7" xfId="27452"/>
    <cellStyle name="Sortie 2 2 19 8" xfId="30325"/>
    <cellStyle name="Sortie 2 2 19 9" xfId="32266"/>
    <cellStyle name="Sortie 2 2 2" xfId="933"/>
    <cellStyle name="Sortie 2 2 2 10" xfId="15340"/>
    <cellStyle name="Sortie 2 2 2 11" xfId="23105"/>
    <cellStyle name="Sortie 2 2 2 12" xfId="25491"/>
    <cellStyle name="Sortie 2 2 2 13" xfId="28425"/>
    <cellStyle name="Sortie 2 2 2 14" xfId="30613"/>
    <cellStyle name="Sortie 2 2 2 15" xfId="37391"/>
    <cellStyle name="Sortie 2 2 2 16" xfId="44112"/>
    <cellStyle name="Sortie 2 2 2 17" xfId="50924"/>
    <cellStyle name="Sortie 2 2 2 18" xfId="52994"/>
    <cellStyle name="Sortie 2 2 2 19" xfId="55604"/>
    <cellStyle name="Sortie 2 2 2 2" xfId="1317"/>
    <cellStyle name="Sortie 2 2 2 2 10" xfId="30900"/>
    <cellStyle name="Sortie 2 2 2 2 11" xfId="37670"/>
    <cellStyle name="Sortie 2 2 2 2 12" xfId="44675"/>
    <cellStyle name="Sortie 2 2 2 2 13" xfId="50925"/>
    <cellStyle name="Sortie 2 2 2 2 14" xfId="53557"/>
    <cellStyle name="Sortie 2 2 2 2 15" xfId="56172"/>
    <cellStyle name="Sortie 2 2 2 2 2" xfId="3571"/>
    <cellStyle name="Sortie 2 2 2 2 2 2" xfId="9828"/>
    <cellStyle name="Sortie 2 2 2 2 2 3" xfId="19499"/>
    <cellStyle name="Sortie 2 2 2 2 2 4" xfId="33118"/>
    <cellStyle name="Sortie 2 2 2 2 2 5" xfId="39859"/>
    <cellStyle name="Sortie 2 2 2 2 2 6" xfId="50926"/>
    <cellStyle name="Sortie 2 2 2 2 3" xfId="5718"/>
    <cellStyle name="Sortie 2 2 2 2 3 2" xfId="11945"/>
    <cellStyle name="Sortie 2 2 2 2 3 3" xfId="19803"/>
    <cellStyle name="Sortie 2 2 2 2 3 4" xfId="35240"/>
    <cellStyle name="Sortie 2 2 2 2 3 5" xfId="41976"/>
    <cellStyle name="Sortie 2 2 2 2 3 6" xfId="50927"/>
    <cellStyle name="Sortie 2 2 2 2 4" xfId="7639"/>
    <cellStyle name="Sortie 2 2 2 2 5" xfId="14041"/>
    <cellStyle name="Sortie 2 2 2 2 6" xfId="15903"/>
    <cellStyle name="Sortie 2 2 2 2 7" xfId="23657"/>
    <cellStyle name="Sortie 2 2 2 2 8" xfId="26115"/>
    <cellStyle name="Sortie 2 2 2 2 9" xfId="28988"/>
    <cellStyle name="Sortie 2 2 2 3" xfId="1712"/>
    <cellStyle name="Sortie 2 2 2 3 10" xfId="31266"/>
    <cellStyle name="Sortie 2 2 2 3 11" xfId="38007"/>
    <cellStyle name="Sortie 2 2 2 3 12" xfId="45012"/>
    <cellStyle name="Sortie 2 2 2 3 13" xfId="50928"/>
    <cellStyle name="Sortie 2 2 2 3 14" xfId="53894"/>
    <cellStyle name="Sortie 2 2 2 3 15" xfId="56509"/>
    <cellStyle name="Sortie 2 2 2 3 2" xfId="3926"/>
    <cellStyle name="Sortie 2 2 2 3 2 2" xfId="10165"/>
    <cellStyle name="Sortie 2 2 2 3 2 3" xfId="18474"/>
    <cellStyle name="Sortie 2 2 2 3 2 4" xfId="33455"/>
    <cellStyle name="Sortie 2 2 2 3 2 5" xfId="40196"/>
    <cellStyle name="Sortie 2 2 2 3 2 6" xfId="50929"/>
    <cellStyle name="Sortie 2 2 2 3 3" xfId="6055"/>
    <cellStyle name="Sortie 2 2 2 3 3 2" xfId="12282"/>
    <cellStyle name="Sortie 2 2 2 3 3 3" xfId="20181"/>
    <cellStyle name="Sortie 2 2 2 3 3 4" xfId="35577"/>
    <cellStyle name="Sortie 2 2 2 3 3 5" xfId="42313"/>
    <cellStyle name="Sortie 2 2 2 3 3 6" xfId="50930"/>
    <cellStyle name="Sortie 2 2 2 3 4" xfId="7976"/>
    <cellStyle name="Sortie 2 2 2 3 5" xfId="14378"/>
    <cellStyle name="Sortie 2 2 2 3 6" xfId="16240"/>
    <cellStyle name="Sortie 2 2 2 3 7" xfId="23994"/>
    <cellStyle name="Sortie 2 2 2 3 8" xfId="26452"/>
    <cellStyle name="Sortie 2 2 2 3 9" xfId="29325"/>
    <cellStyle name="Sortie 2 2 2 4" xfId="2029"/>
    <cellStyle name="Sortie 2 2 2 4 10" xfId="38322"/>
    <cellStyle name="Sortie 2 2 2 4 11" xfId="45327"/>
    <cellStyle name="Sortie 2 2 2 4 12" xfId="50931"/>
    <cellStyle name="Sortie 2 2 2 4 13" xfId="54209"/>
    <cellStyle name="Sortie 2 2 2 4 14" xfId="56824"/>
    <cellStyle name="Sortie 2 2 2 4 2" xfId="4241"/>
    <cellStyle name="Sortie 2 2 2 4 2 2" xfId="10480"/>
    <cellStyle name="Sortie 2 2 2 4 2 3" xfId="19171"/>
    <cellStyle name="Sortie 2 2 2 4 2 4" xfId="33770"/>
    <cellStyle name="Sortie 2 2 2 4 2 5" xfId="40511"/>
    <cellStyle name="Sortie 2 2 2 4 2 6" xfId="50932"/>
    <cellStyle name="Sortie 2 2 2 4 3" xfId="6370"/>
    <cellStyle name="Sortie 2 2 2 4 3 2" xfId="12597"/>
    <cellStyle name="Sortie 2 2 2 4 3 3" xfId="17410"/>
    <cellStyle name="Sortie 2 2 2 4 3 4" xfId="35892"/>
    <cellStyle name="Sortie 2 2 2 4 3 5" xfId="42628"/>
    <cellStyle name="Sortie 2 2 2 4 3 6" xfId="50933"/>
    <cellStyle name="Sortie 2 2 2 4 4" xfId="8291"/>
    <cellStyle name="Sortie 2 2 2 4 5" xfId="16555"/>
    <cellStyle name="Sortie 2 2 2 4 6" xfId="24309"/>
    <cellStyle name="Sortie 2 2 2 4 7" xfId="26767"/>
    <cellStyle name="Sortie 2 2 2 4 8" xfId="29640"/>
    <cellStyle name="Sortie 2 2 2 4 9" xfId="31581"/>
    <cellStyle name="Sortie 2 2 2 5" xfId="2408"/>
    <cellStyle name="Sortie 2 2 2 5 10" xfId="31958"/>
    <cellStyle name="Sortie 2 2 2 5 11" xfId="38699"/>
    <cellStyle name="Sortie 2 2 2 5 12" xfId="45704"/>
    <cellStyle name="Sortie 2 2 2 5 13" xfId="50934"/>
    <cellStyle name="Sortie 2 2 2 5 14" xfId="54586"/>
    <cellStyle name="Sortie 2 2 2 5 15" xfId="57201"/>
    <cellStyle name="Sortie 2 2 2 5 2" xfId="4618"/>
    <cellStyle name="Sortie 2 2 2 5 2 2" xfId="10857"/>
    <cellStyle name="Sortie 2 2 2 5 2 3" xfId="17537"/>
    <cellStyle name="Sortie 2 2 2 5 2 4" xfId="34147"/>
    <cellStyle name="Sortie 2 2 2 5 2 5" xfId="40888"/>
    <cellStyle name="Sortie 2 2 2 5 2 6" xfId="50935"/>
    <cellStyle name="Sortie 2 2 2 5 3" xfId="6747"/>
    <cellStyle name="Sortie 2 2 2 5 3 2" xfId="12974"/>
    <cellStyle name="Sortie 2 2 2 5 3 3" xfId="20419"/>
    <cellStyle name="Sortie 2 2 2 5 3 4" xfId="36269"/>
    <cellStyle name="Sortie 2 2 2 5 3 5" xfId="43005"/>
    <cellStyle name="Sortie 2 2 2 5 3 6" xfId="50936"/>
    <cellStyle name="Sortie 2 2 2 5 4" xfId="8668"/>
    <cellStyle name="Sortie 2 2 2 5 5" xfId="14780"/>
    <cellStyle name="Sortie 2 2 2 5 6" xfId="16932"/>
    <cellStyle name="Sortie 2 2 2 5 7" xfId="24686"/>
    <cellStyle name="Sortie 2 2 2 5 8" xfId="27144"/>
    <cellStyle name="Sortie 2 2 2 5 9" xfId="30017"/>
    <cellStyle name="Sortie 2 2 2 6" xfId="3292"/>
    <cellStyle name="Sortie 2 2 2 6 10" xfId="39580"/>
    <cellStyle name="Sortie 2 2 2 6 11" xfId="44396"/>
    <cellStyle name="Sortie 2 2 2 6 12" xfId="50937"/>
    <cellStyle name="Sortie 2 2 2 6 13" xfId="53278"/>
    <cellStyle name="Sortie 2 2 2 6 14" xfId="55890"/>
    <cellStyle name="Sortie 2 2 2 6 2" xfId="5436"/>
    <cellStyle name="Sortie 2 2 2 6 2 2" xfId="11666"/>
    <cellStyle name="Sortie 2 2 2 6 2 3" xfId="18518"/>
    <cellStyle name="Sortie 2 2 2 6 2 4" xfId="34958"/>
    <cellStyle name="Sortie 2 2 2 6 2 5" xfId="41697"/>
    <cellStyle name="Sortie 2 2 2 6 2 6" xfId="50938"/>
    <cellStyle name="Sortie 2 2 2 6 3" xfId="9549"/>
    <cellStyle name="Sortie 2 2 2 6 4" xfId="13762"/>
    <cellStyle name="Sortie 2 2 2 6 5" xfId="15624"/>
    <cellStyle name="Sortie 2 2 2 6 6" xfId="23378"/>
    <cellStyle name="Sortie 2 2 2 6 7" xfId="25836"/>
    <cellStyle name="Sortie 2 2 2 6 8" xfId="28709"/>
    <cellStyle name="Sortie 2 2 2 6 9" xfId="32839"/>
    <cellStyle name="Sortie 2 2 2 7" xfId="2947"/>
    <cellStyle name="Sortie 2 2 2 7 2" xfId="9204"/>
    <cellStyle name="Sortie 2 2 2 7 3" xfId="18211"/>
    <cellStyle name="Sortie 2 2 2 7 4" xfId="32494"/>
    <cellStyle name="Sortie 2 2 2 7 5" xfId="39235"/>
    <cellStyle name="Sortie 2 2 2 7 6" xfId="50939"/>
    <cellStyle name="Sortie 2 2 2 8" xfId="5143"/>
    <cellStyle name="Sortie 2 2 2 8 2" xfId="11382"/>
    <cellStyle name="Sortie 2 2 2 8 3" xfId="18272"/>
    <cellStyle name="Sortie 2 2 2 8 4" xfId="34672"/>
    <cellStyle name="Sortie 2 2 2 8 5" xfId="41413"/>
    <cellStyle name="Sortie 2 2 2 8 6" xfId="50940"/>
    <cellStyle name="Sortie 2 2 2 9" xfId="7360"/>
    <cellStyle name="Sortie 2 2 20" xfId="4972"/>
    <cellStyle name="Sortie 2 2 20 2" xfId="11211"/>
    <cellStyle name="Sortie 2 2 20 3" xfId="19331"/>
    <cellStyle name="Sortie 2 2 20 4" xfId="34501"/>
    <cellStyle name="Sortie 2 2 20 5" xfId="41242"/>
    <cellStyle name="Sortie 2 2 20 6" xfId="50941"/>
    <cellStyle name="Sortie 2 2 21" xfId="7164"/>
    <cellStyle name="Sortie 2 2 22" xfId="15169"/>
    <cellStyle name="Sortie 2 2 23" xfId="22910"/>
    <cellStyle name="Sortie 2 2 24" xfId="25296"/>
    <cellStyle name="Sortie 2 2 25" xfId="28254"/>
    <cellStyle name="Sortie 2 2 26" xfId="30416"/>
    <cellStyle name="Sortie 2 2 27" xfId="37196"/>
    <cellStyle name="Sortie 2 2 28" xfId="43941"/>
    <cellStyle name="Sortie 2 2 29" xfId="50894"/>
    <cellStyle name="Sortie 2 2 3" xfId="949"/>
    <cellStyle name="Sortie 2 2 3 10" xfId="15341"/>
    <cellStyle name="Sortie 2 2 3 11" xfId="23116"/>
    <cellStyle name="Sortie 2 2 3 12" xfId="25502"/>
    <cellStyle name="Sortie 2 2 3 13" xfId="28426"/>
    <cellStyle name="Sortie 2 2 3 14" xfId="30629"/>
    <cellStyle name="Sortie 2 2 3 15" xfId="37402"/>
    <cellStyle name="Sortie 2 2 3 16" xfId="44113"/>
    <cellStyle name="Sortie 2 2 3 17" xfId="50942"/>
    <cellStyle name="Sortie 2 2 3 18" xfId="52995"/>
    <cellStyle name="Sortie 2 2 3 19" xfId="55605"/>
    <cellStyle name="Sortie 2 2 3 2" xfId="1318"/>
    <cellStyle name="Sortie 2 2 3 2 10" xfId="30901"/>
    <cellStyle name="Sortie 2 2 3 2 11" xfId="37671"/>
    <cellStyle name="Sortie 2 2 3 2 12" xfId="44676"/>
    <cellStyle name="Sortie 2 2 3 2 13" xfId="50943"/>
    <cellStyle name="Sortie 2 2 3 2 14" xfId="53558"/>
    <cellStyle name="Sortie 2 2 3 2 15" xfId="56173"/>
    <cellStyle name="Sortie 2 2 3 2 2" xfId="3572"/>
    <cellStyle name="Sortie 2 2 3 2 2 2" xfId="9829"/>
    <cellStyle name="Sortie 2 2 3 2 2 3" xfId="18560"/>
    <cellStyle name="Sortie 2 2 3 2 2 4" xfId="33119"/>
    <cellStyle name="Sortie 2 2 3 2 2 5" xfId="39860"/>
    <cellStyle name="Sortie 2 2 3 2 2 6" xfId="50944"/>
    <cellStyle name="Sortie 2 2 3 2 3" xfId="5719"/>
    <cellStyle name="Sortie 2 2 3 2 3 2" xfId="11946"/>
    <cellStyle name="Sortie 2 2 3 2 3 3" xfId="18948"/>
    <cellStyle name="Sortie 2 2 3 2 3 4" xfId="35241"/>
    <cellStyle name="Sortie 2 2 3 2 3 5" xfId="41977"/>
    <cellStyle name="Sortie 2 2 3 2 3 6" xfId="50945"/>
    <cellStyle name="Sortie 2 2 3 2 4" xfId="7640"/>
    <cellStyle name="Sortie 2 2 3 2 5" xfId="14042"/>
    <cellStyle name="Sortie 2 2 3 2 6" xfId="15904"/>
    <cellStyle name="Sortie 2 2 3 2 7" xfId="23658"/>
    <cellStyle name="Sortie 2 2 3 2 8" xfId="26116"/>
    <cellStyle name="Sortie 2 2 3 2 9" xfId="28989"/>
    <cellStyle name="Sortie 2 2 3 3" xfId="1723"/>
    <cellStyle name="Sortie 2 2 3 3 10" xfId="31277"/>
    <cellStyle name="Sortie 2 2 3 3 11" xfId="38018"/>
    <cellStyle name="Sortie 2 2 3 3 12" xfId="45023"/>
    <cellStyle name="Sortie 2 2 3 3 13" xfId="50946"/>
    <cellStyle name="Sortie 2 2 3 3 14" xfId="53905"/>
    <cellStyle name="Sortie 2 2 3 3 15" xfId="56520"/>
    <cellStyle name="Sortie 2 2 3 3 2" xfId="3937"/>
    <cellStyle name="Sortie 2 2 3 3 2 2" xfId="10176"/>
    <cellStyle name="Sortie 2 2 3 3 2 3" xfId="19984"/>
    <cellStyle name="Sortie 2 2 3 3 2 4" xfId="33466"/>
    <cellStyle name="Sortie 2 2 3 3 2 5" xfId="40207"/>
    <cellStyle name="Sortie 2 2 3 3 2 6" xfId="50947"/>
    <cellStyle name="Sortie 2 2 3 3 3" xfId="6066"/>
    <cellStyle name="Sortie 2 2 3 3 3 2" xfId="12293"/>
    <cellStyle name="Sortie 2 2 3 3 3 3" xfId="18423"/>
    <cellStyle name="Sortie 2 2 3 3 3 4" xfId="35588"/>
    <cellStyle name="Sortie 2 2 3 3 3 5" xfId="42324"/>
    <cellStyle name="Sortie 2 2 3 3 3 6" xfId="50948"/>
    <cellStyle name="Sortie 2 2 3 3 4" xfId="7987"/>
    <cellStyle name="Sortie 2 2 3 3 5" xfId="14389"/>
    <cellStyle name="Sortie 2 2 3 3 6" xfId="16251"/>
    <cellStyle name="Sortie 2 2 3 3 7" xfId="24005"/>
    <cellStyle name="Sortie 2 2 3 3 8" xfId="26463"/>
    <cellStyle name="Sortie 2 2 3 3 9" xfId="29336"/>
    <cellStyle name="Sortie 2 2 3 4" xfId="2030"/>
    <cellStyle name="Sortie 2 2 3 4 10" xfId="38323"/>
    <cellStyle name="Sortie 2 2 3 4 11" xfId="45328"/>
    <cellStyle name="Sortie 2 2 3 4 12" xfId="50949"/>
    <cellStyle name="Sortie 2 2 3 4 13" xfId="54210"/>
    <cellStyle name="Sortie 2 2 3 4 14" xfId="56825"/>
    <cellStyle name="Sortie 2 2 3 4 2" xfId="4242"/>
    <cellStyle name="Sortie 2 2 3 4 2 2" xfId="10481"/>
    <cellStyle name="Sortie 2 2 3 4 2 3" xfId="18240"/>
    <cellStyle name="Sortie 2 2 3 4 2 4" xfId="33771"/>
    <cellStyle name="Sortie 2 2 3 4 2 5" xfId="40512"/>
    <cellStyle name="Sortie 2 2 3 4 2 6" xfId="50950"/>
    <cellStyle name="Sortie 2 2 3 4 3" xfId="6371"/>
    <cellStyle name="Sortie 2 2 3 4 3 2" xfId="12598"/>
    <cellStyle name="Sortie 2 2 3 4 3 3" xfId="17409"/>
    <cellStyle name="Sortie 2 2 3 4 3 4" xfId="35893"/>
    <cellStyle name="Sortie 2 2 3 4 3 5" xfId="42629"/>
    <cellStyle name="Sortie 2 2 3 4 3 6" xfId="50951"/>
    <cellStyle name="Sortie 2 2 3 4 4" xfId="8292"/>
    <cellStyle name="Sortie 2 2 3 4 5" xfId="16556"/>
    <cellStyle name="Sortie 2 2 3 4 6" xfId="24310"/>
    <cellStyle name="Sortie 2 2 3 4 7" xfId="26768"/>
    <cellStyle name="Sortie 2 2 3 4 8" xfId="29641"/>
    <cellStyle name="Sortie 2 2 3 4 9" xfId="31582"/>
    <cellStyle name="Sortie 2 2 3 5" xfId="2188"/>
    <cellStyle name="Sortie 2 2 3 5 10" xfId="31738"/>
    <cellStyle name="Sortie 2 2 3 5 11" xfId="38479"/>
    <cellStyle name="Sortie 2 2 3 5 12" xfId="45484"/>
    <cellStyle name="Sortie 2 2 3 5 13" xfId="50952"/>
    <cellStyle name="Sortie 2 2 3 5 14" xfId="54366"/>
    <cellStyle name="Sortie 2 2 3 5 15" xfId="56981"/>
    <cellStyle name="Sortie 2 2 3 5 2" xfId="4398"/>
    <cellStyle name="Sortie 2 2 3 5 2 2" xfId="10637"/>
    <cellStyle name="Sortie 2 2 3 5 2 3" xfId="18182"/>
    <cellStyle name="Sortie 2 2 3 5 2 4" xfId="33927"/>
    <cellStyle name="Sortie 2 2 3 5 2 5" xfId="40668"/>
    <cellStyle name="Sortie 2 2 3 5 2 6" xfId="50953"/>
    <cellStyle name="Sortie 2 2 3 5 3" xfId="6527"/>
    <cellStyle name="Sortie 2 2 3 5 3 2" xfId="12754"/>
    <cellStyle name="Sortie 2 2 3 5 3 3" xfId="17333"/>
    <cellStyle name="Sortie 2 2 3 5 3 4" xfId="36049"/>
    <cellStyle name="Sortie 2 2 3 5 3 5" xfId="42785"/>
    <cellStyle name="Sortie 2 2 3 5 3 6" xfId="50954"/>
    <cellStyle name="Sortie 2 2 3 5 4" xfId="8448"/>
    <cellStyle name="Sortie 2 2 3 5 5" xfId="14560"/>
    <cellStyle name="Sortie 2 2 3 5 6" xfId="16712"/>
    <cellStyle name="Sortie 2 2 3 5 7" xfId="24466"/>
    <cellStyle name="Sortie 2 2 3 5 8" xfId="26924"/>
    <cellStyle name="Sortie 2 2 3 5 9" xfId="29797"/>
    <cellStyle name="Sortie 2 2 3 6" xfId="3303"/>
    <cellStyle name="Sortie 2 2 3 6 10" xfId="39591"/>
    <cellStyle name="Sortie 2 2 3 6 11" xfId="44407"/>
    <cellStyle name="Sortie 2 2 3 6 12" xfId="50955"/>
    <cellStyle name="Sortie 2 2 3 6 13" xfId="53289"/>
    <cellStyle name="Sortie 2 2 3 6 14" xfId="55903"/>
    <cellStyle name="Sortie 2 2 3 6 2" xfId="5449"/>
    <cellStyle name="Sortie 2 2 3 6 2 2" xfId="11677"/>
    <cellStyle name="Sortie 2 2 3 6 2 3" xfId="18801"/>
    <cellStyle name="Sortie 2 2 3 6 2 4" xfId="34971"/>
    <cellStyle name="Sortie 2 2 3 6 2 5" xfId="41708"/>
    <cellStyle name="Sortie 2 2 3 6 2 6" xfId="50956"/>
    <cellStyle name="Sortie 2 2 3 6 3" xfId="9560"/>
    <cellStyle name="Sortie 2 2 3 6 4" xfId="13773"/>
    <cellStyle name="Sortie 2 2 3 6 5" xfId="15635"/>
    <cellStyle name="Sortie 2 2 3 6 6" xfId="23389"/>
    <cellStyle name="Sortie 2 2 3 6 7" xfId="25847"/>
    <cellStyle name="Sortie 2 2 3 6 8" xfId="28720"/>
    <cellStyle name="Sortie 2 2 3 6 9" xfId="32850"/>
    <cellStyle name="Sortie 2 2 3 7" xfId="2958"/>
    <cellStyle name="Sortie 2 2 3 7 2" xfId="9215"/>
    <cellStyle name="Sortie 2 2 3 7 3" xfId="18662"/>
    <cellStyle name="Sortie 2 2 3 7 4" xfId="32505"/>
    <cellStyle name="Sortie 2 2 3 7 5" xfId="39246"/>
    <cellStyle name="Sortie 2 2 3 7 6" xfId="50957"/>
    <cellStyle name="Sortie 2 2 3 8" xfId="5144"/>
    <cellStyle name="Sortie 2 2 3 8 2" xfId="11383"/>
    <cellStyle name="Sortie 2 2 3 8 3" xfId="19949"/>
    <cellStyle name="Sortie 2 2 3 8 4" xfId="34673"/>
    <cellStyle name="Sortie 2 2 3 8 5" xfId="41414"/>
    <cellStyle name="Sortie 2 2 3 8 6" xfId="50958"/>
    <cellStyle name="Sortie 2 2 3 9" xfId="7371"/>
    <cellStyle name="Sortie 2 2 30" xfId="52823"/>
    <cellStyle name="Sortie 2 2 31" xfId="55433"/>
    <cellStyle name="Sortie 2 2 4" xfId="785"/>
    <cellStyle name="Sortie 2 2 4 10" xfId="15342"/>
    <cellStyle name="Sortie 2 2 4 11" xfId="22957"/>
    <cellStyle name="Sortie 2 2 4 12" xfId="25343"/>
    <cellStyle name="Sortie 2 2 4 13" xfId="28427"/>
    <cellStyle name="Sortie 2 2 4 14" xfId="30465"/>
    <cellStyle name="Sortie 2 2 4 15" xfId="37243"/>
    <cellStyle name="Sortie 2 2 4 16" xfId="44114"/>
    <cellStyle name="Sortie 2 2 4 17" xfId="50959"/>
    <cellStyle name="Sortie 2 2 4 18" xfId="52996"/>
    <cellStyle name="Sortie 2 2 4 19" xfId="55606"/>
    <cellStyle name="Sortie 2 2 4 2" xfId="1319"/>
    <cellStyle name="Sortie 2 2 4 2 10" xfId="30902"/>
    <cellStyle name="Sortie 2 2 4 2 11" xfId="37672"/>
    <cellStyle name="Sortie 2 2 4 2 12" xfId="44677"/>
    <cellStyle name="Sortie 2 2 4 2 13" xfId="50960"/>
    <cellStyle name="Sortie 2 2 4 2 14" xfId="53559"/>
    <cellStyle name="Sortie 2 2 4 2 15" xfId="56174"/>
    <cellStyle name="Sortie 2 2 4 2 2" xfId="3573"/>
    <cellStyle name="Sortie 2 2 4 2 2 2" xfId="9830"/>
    <cellStyle name="Sortie 2 2 4 2 2 3" xfId="19593"/>
    <cellStyle name="Sortie 2 2 4 2 2 4" xfId="33120"/>
    <cellStyle name="Sortie 2 2 4 2 2 5" xfId="39861"/>
    <cellStyle name="Sortie 2 2 4 2 2 6" xfId="50961"/>
    <cellStyle name="Sortie 2 2 4 2 3" xfId="5720"/>
    <cellStyle name="Sortie 2 2 4 2 3 2" xfId="11947"/>
    <cellStyle name="Sortie 2 2 4 2 3 3" xfId="18012"/>
    <cellStyle name="Sortie 2 2 4 2 3 4" xfId="35242"/>
    <cellStyle name="Sortie 2 2 4 2 3 5" xfId="41978"/>
    <cellStyle name="Sortie 2 2 4 2 3 6" xfId="50962"/>
    <cellStyle name="Sortie 2 2 4 2 4" xfId="7641"/>
    <cellStyle name="Sortie 2 2 4 2 5" xfId="14043"/>
    <cellStyle name="Sortie 2 2 4 2 6" xfId="15905"/>
    <cellStyle name="Sortie 2 2 4 2 7" xfId="23659"/>
    <cellStyle name="Sortie 2 2 4 2 8" xfId="26117"/>
    <cellStyle name="Sortie 2 2 4 2 9" xfId="28990"/>
    <cellStyle name="Sortie 2 2 4 3" xfId="1564"/>
    <cellStyle name="Sortie 2 2 4 3 10" xfId="31118"/>
    <cellStyle name="Sortie 2 2 4 3 11" xfId="37859"/>
    <cellStyle name="Sortie 2 2 4 3 12" xfId="44864"/>
    <cellStyle name="Sortie 2 2 4 3 13" xfId="50963"/>
    <cellStyle name="Sortie 2 2 4 3 14" xfId="53746"/>
    <cellStyle name="Sortie 2 2 4 3 15" xfId="56361"/>
    <cellStyle name="Sortie 2 2 4 3 2" xfId="3778"/>
    <cellStyle name="Sortie 2 2 4 3 2 2" xfId="10017"/>
    <cellStyle name="Sortie 2 2 4 3 2 3" xfId="19039"/>
    <cellStyle name="Sortie 2 2 4 3 2 4" xfId="33307"/>
    <cellStyle name="Sortie 2 2 4 3 2 5" xfId="40048"/>
    <cellStyle name="Sortie 2 2 4 3 2 6" xfId="50964"/>
    <cellStyle name="Sortie 2 2 4 3 3" xfId="5907"/>
    <cellStyle name="Sortie 2 2 4 3 3 2" xfId="12134"/>
    <cellStyle name="Sortie 2 2 4 3 3 3" xfId="18264"/>
    <cellStyle name="Sortie 2 2 4 3 3 4" xfId="35429"/>
    <cellStyle name="Sortie 2 2 4 3 3 5" xfId="42165"/>
    <cellStyle name="Sortie 2 2 4 3 3 6" xfId="50965"/>
    <cellStyle name="Sortie 2 2 4 3 4" xfId="7828"/>
    <cellStyle name="Sortie 2 2 4 3 5" xfId="14230"/>
    <cellStyle name="Sortie 2 2 4 3 6" xfId="16092"/>
    <cellStyle name="Sortie 2 2 4 3 7" xfId="23846"/>
    <cellStyle name="Sortie 2 2 4 3 8" xfId="26304"/>
    <cellStyle name="Sortie 2 2 4 3 9" xfId="29177"/>
    <cellStyle name="Sortie 2 2 4 4" xfId="2031"/>
    <cellStyle name="Sortie 2 2 4 4 10" xfId="38324"/>
    <cellStyle name="Sortie 2 2 4 4 11" xfId="45329"/>
    <cellStyle name="Sortie 2 2 4 4 12" xfId="50966"/>
    <cellStyle name="Sortie 2 2 4 4 13" xfId="54211"/>
    <cellStyle name="Sortie 2 2 4 4 14" xfId="56826"/>
    <cellStyle name="Sortie 2 2 4 4 2" xfId="4243"/>
    <cellStyle name="Sortie 2 2 4 4 2 2" xfId="10482"/>
    <cellStyle name="Sortie 2 2 4 4 2 3" xfId="19979"/>
    <cellStyle name="Sortie 2 2 4 4 2 4" xfId="33772"/>
    <cellStyle name="Sortie 2 2 4 4 2 5" xfId="40513"/>
    <cellStyle name="Sortie 2 2 4 4 2 6" xfId="50967"/>
    <cellStyle name="Sortie 2 2 4 4 3" xfId="6372"/>
    <cellStyle name="Sortie 2 2 4 4 3 2" xfId="12599"/>
    <cellStyle name="Sortie 2 2 4 4 3 3" xfId="17408"/>
    <cellStyle name="Sortie 2 2 4 4 3 4" xfId="35894"/>
    <cellStyle name="Sortie 2 2 4 4 3 5" xfId="42630"/>
    <cellStyle name="Sortie 2 2 4 4 3 6" xfId="50968"/>
    <cellStyle name="Sortie 2 2 4 4 4" xfId="8293"/>
    <cellStyle name="Sortie 2 2 4 4 5" xfId="16557"/>
    <cellStyle name="Sortie 2 2 4 4 6" xfId="24311"/>
    <cellStyle name="Sortie 2 2 4 4 7" xfId="26769"/>
    <cellStyle name="Sortie 2 2 4 4 8" xfId="29642"/>
    <cellStyle name="Sortie 2 2 4 4 9" xfId="31583"/>
    <cellStyle name="Sortie 2 2 4 5" xfId="2149"/>
    <cellStyle name="Sortie 2 2 4 5 10" xfId="31699"/>
    <cellStyle name="Sortie 2 2 4 5 11" xfId="38440"/>
    <cellStyle name="Sortie 2 2 4 5 12" xfId="45445"/>
    <cellStyle name="Sortie 2 2 4 5 13" xfId="50969"/>
    <cellStyle name="Sortie 2 2 4 5 14" xfId="54327"/>
    <cellStyle name="Sortie 2 2 4 5 15" xfId="56942"/>
    <cellStyle name="Sortie 2 2 4 5 2" xfId="4359"/>
    <cellStyle name="Sortie 2 2 4 5 2 2" xfId="10598"/>
    <cellStyle name="Sortie 2 2 4 5 2 3" xfId="20025"/>
    <cellStyle name="Sortie 2 2 4 5 2 4" xfId="33888"/>
    <cellStyle name="Sortie 2 2 4 5 2 5" xfId="40629"/>
    <cellStyle name="Sortie 2 2 4 5 2 6" xfId="50970"/>
    <cellStyle name="Sortie 2 2 4 5 3" xfId="6488"/>
    <cellStyle name="Sortie 2 2 4 5 3 2" xfId="12715"/>
    <cellStyle name="Sortie 2 2 4 5 3 3" xfId="17754"/>
    <cellStyle name="Sortie 2 2 4 5 3 4" xfId="36010"/>
    <cellStyle name="Sortie 2 2 4 5 3 5" xfId="42746"/>
    <cellStyle name="Sortie 2 2 4 5 3 6" xfId="50971"/>
    <cellStyle name="Sortie 2 2 4 5 4" xfId="8409"/>
    <cellStyle name="Sortie 2 2 4 5 5" xfId="14521"/>
    <cellStyle name="Sortie 2 2 4 5 6" xfId="16673"/>
    <cellStyle name="Sortie 2 2 4 5 7" xfId="24427"/>
    <cellStyle name="Sortie 2 2 4 5 8" xfId="26885"/>
    <cellStyle name="Sortie 2 2 4 5 9" xfId="29758"/>
    <cellStyle name="Sortie 2 2 4 6" xfId="3144"/>
    <cellStyle name="Sortie 2 2 4 6 10" xfId="39432"/>
    <cellStyle name="Sortie 2 2 4 6 11" xfId="44248"/>
    <cellStyle name="Sortie 2 2 4 6 12" xfId="50972"/>
    <cellStyle name="Sortie 2 2 4 6 13" xfId="53130"/>
    <cellStyle name="Sortie 2 2 4 6 14" xfId="55742"/>
    <cellStyle name="Sortie 2 2 4 6 2" xfId="5288"/>
    <cellStyle name="Sortie 2 2 4 6 2 2" xfId="11518"/>
    <cellStyle name="Sortie 2 2 4 6 2 3" xfId="18152"/>
    <cellStyle name="Sortie 2 2 4 6 2 4" xfId="34810"/>
    <cellStyle name="Sortie 2 2 4 6 2 5" xfId="41549"/>
    <cellStyle name="Sortie 2 2 4 6 2 6" xfId="50973"/>
    <cellStyle name="Sortie 2 2 4 6 3" xfId="9401"/>
    <cellStyle name="Sortie 2 2 4 6 4" xfId="13614"/>
    <cellStyle name="Sortie 2 2 4 6 5" xfId="15476"/>
    <cellStyle name="Sortie 2 2 4 6 6" xfId="23230"/>
    <cellStyle name="Sortie 2 2 4 6 7" xfId="25688"/>
    <cellStyle name="Sortie 2 2 4 6 8" xfId="28561"/>
    <cellStyle name="Sortie 2 2 4 6 9" xfId="32691"/>
    <cellStyle name="Sortie 2 2 4 7" xfId="2799"/>
    <cellStyle name="Sortie 2 2 4 7 2" xfId="9056"/>
    <cellStyle name="Sortie 2 2 4 7 3" xfId="19513"/>
    <cellStyle name="Sortie 2 2 4 7 4" xfId="32346"/>
    <cellStyle name="Sortie 2 2 4 7 5" xfId="39087"/>
    <cellStyle name="Sortie 2 2 4 7 6" xfId="50974"/>
    <cellStyle name="Sortie 2 2 4 8" xfId="5145"/>
    <cellStyle name="Sortie 2 2 4 8 2" xfId="11384"/>
    <cellStyle name="Sortie 2 2 4 8 3" xfId="19092"/>
    <cellStyle name="Sortie 2 2 4 8 4" xfId="34674"/>
    <cellStyle name="Sortie 2 2 4 8 5" xfId="41415"/>
    <cellStyle name="Sortie 2 2 4 8 6" xfId="50975"/>
    <cellStyle name="Sortie 2 2 4 9" xfId="7212"/>
    <cellStyle name="Sortie 2 2 5" xfId="770"/>
    <cellStyle name="Sortie 2 2 5 10" xfId="15343"/>
    <cellStyle name="Sortie 2 2 5 11" xfId="22942"/>
    <cellStyle name="Sortie 2 2 5 12" xfId="25328"/>
    <cellStyle name="Sortie 2 2 5 13" xfId="28428"/>
    <cellStyle name="Sortie 2 2 5 14" xfId="30450"/>
    <cellStyle name="Sortie 2 2 5 15" xfId="37228"/>
    <cellStyle name="Sortie 2 2 5 16" xfId="44115"/>
    <cellStyle name="Sortie 2 2 5 17" xfId="50976"/>
    <cellStyle name="Sortie 2 2 5 18" xfId="52997"/>
    <cellStyle name="Sortie 2 2 5 19" xfId="55607"/>
    <cellStyle name="Sortie 2 2 5 2" xfId="1320"/>
    <cellStyle name="Sortie 2 2 5 2 10" xfId="30903"/>
    <cellStyle name="Sortie 2 2 5 2 11" xfId="37673"/>
    <cellStyle name="Sortie 2 2 5 2 12" xfId="44678"/>
    <cellStyle name="Sortie 2 2 5 2 13" xfId="50977"/>
    <cellStyle name="Sortie 2 2 5 2 14" xfId="53560"/>
    <cellStyle name="Sortie 2 2 5 2 15" xfId="56175"/>
    <cellStyle name="Sortie 2 2 5 2 2" xfId="3574"/>
    <cellStyle name="Sortie 2 2 5 2 2 2" xfId="9831"/>
    <cellStyle name="Sortie 2 2 5 2 2 3" xfId="18735"/>
    <cellStyle name="Sortie 2 2 5 2 2 4" xfId="33121"/>
    <cellStyle name="Sortie 2 2 5 2 2 5" xfId="39862"/>
    <cellStyle name="Sortie 2 2 5 2 2 6" xfId="50978"/>
    <cellStyle name="Sortie 2 2 5 2 3" xfId="5721"/>
    <cellStyle name="Sortie 2 2 5 2 3 2" xfId="11948"/>
    <cellStyle name="Sortie 2 2 5 2 3 3" xfId="19645"/>
    <cellStyle name="Sortie 2 2 5 2 3 4" xfId="35243"/>
    <cellStyle name="Sortie 2 2 5 2 3 5" xfId="41979"/>
    <cellStyle name="Sortie 2 2 5 2 3 6" xfId="50979"/>
    <cellStyle name="Sortie 2 2 5 2 4" xfId="7642"/>
    <cellStyle name="Sortie 2 2 5 2 5" xfId="14044"/>
    <cellStyle name="Sortie 2 2 5 2 6" xfId="15906"/>
    <cellStyle name="Sortie 2 2 5 2 7" xfId="23660"/>
    <cellStyle name="Sortie 2 2 5 2 8" xfId="26118"/>
    <cellStyle name="Sortie 2 2 5 2 9" xfId="28991"/>
    <cellStyle name="Sortie 2 2 5 3" xfId="1549"/>
    <cellStyle name="Sortie 2 2 5 3 10" xfId="31103"/>
    <cellStyle name="Sortie 2 2 5 3 11" xfId="37844"/>
    <cellStyle name="Sortie 2 2 5 3 12" xfId="44849"/>
    <cellStyle name="Sortie 2 2 5 3 13" xfId="50980"/>
    <cellStyle name="Sortie 2 2 5 3 14" xfId="53731"/>
    <cellStyle name="Sortie 2 2 5 3 15" xfId="56346"/>
    <cellStyle name="Sortie 2 2 5 3 2" xfId="3763"/>
    <cellStyle name="Sortie 2 2 5 3 2 2" xfId="10002"/>
    <cellStyle name="Sortie 2 2 5 3 2 3" xfId="19304"/>
    <cellStyle name="Sortie 2 2 5 3 2 4" xfId="33292"/>
    <cellStyle name="Sortie 2 2 5 3 2 5" xfId="40033"/>
    <cellStyle name="Sortie 2 2 5 3 2 6" xfId="50981"/>
    <cellStyle name="Sortie 2 2 5 3 3" xfId="5892"/>
    <cellStyle name="Sortie 2 2 5 3 3 2" xfId="12119"/>
    <cellStyle name="Sortie 2 2 5 3 3 3" xfId="19066"/>
    <cellStyle name="Sortie 2 2 5 3 3 4" xfId="35414"/>
    <cellStyle name="Sortie 2 2 5 3 3 5" xfId="42150"/>
    <cellStyle name="Sortie 2 2 5 3 3 6" xfId="50982"/>
    <cellStyle name="Sortie 2 2 5 3 4" xfId="7813"/>
    <cellStyle name="Sortie 2 2 5 3 5" xfId="14215"/>
    <cellStyle name="Sortie 2 2 5 3 6" xfId="16077"/>
    <cellStyle name="Sortie 2 2 5 3 7" xfId="23831"/>
    <cellStyle name="Sortie 2 2 5 3 8" xfId="26289"/>
    <cellStyle name="Sortie 2 2 5 3 9" xfId="29162"/>
    <cellStyle name="Sortie 2 2 5 4" xfId="2032"/>
    <cellStyle name="Sortie 2 2 5 4 10" xfId="38325"/>
    <cellStyle name="Sortie 2 2 5 4 11" xfId="45330"/>
    <cellStyle name="Sortie 2 2 5 4 12" xfId="50983"/>
    <cellStyle name="Sortie 2 2 5 4 13" xfId="54212"/>
    <cellStyle name="Sortie 2 2 5 4 14" xfId="56827"/>
    <cellStyle name="Sortie 2 2 5 4 2" xfId="4244"/>
    <cellStyle name="Sortie 2 2 5 4 2 2" xfId="10483"/>
    <cellStyle name="Sortie 2 2 5 4 2 3" xfId="19122"/>
    <cellStyle name="Sortie 2 2 5 4 2 4" xfId="33773"/>
    <cellStyle name="Sortie 2 2 5 4 2 5" xfId="40514"/>
    <cellStyle name="Sortie 2 2 5 4 2 6" xfId="50984"/>
    <cellStyle name="Sortie 2 2 5 4 3" xfId="6373"/>
    <cellStyle name="Sortie 2 2 5 4 3 2" xfId="12600"/>
    <cellStyle name="Sortie 2 2 5 4 3 3" xfId="17407"/>
    <cellStyle name="Sortie 2 2 5 4 3 4" xfId="35895"/>
    <cellStyle name="Sortie 2 2 5 4 3 5" xfId="42631"/>
    <cellStyle name="Sortie 2 2 5 4 3 6" xfId="50985"/>
    <cellStyle name="Sortie 2 2 5 4 4" xfId="8294"/>
    <cellStyle name="Sortie 2 2 5 4 5" xfId="16558"/>
    <cellStyle name="Sortie 2 2 5 4 6" xfId="24312"/>
    <cellStyle name="Sortie 2 2 5 4 7" xfId="26770"/>
    <cellStyle name="Sortie 2 2 5 4 8" xfId="29643"/>
    <cellStyle name="Sortie 2 2 5 4 9" xfId="31584"/>
    <cellStyle name="Sortie 2 2 5 5" xfId="2327"/>
    <cellStyle name="Sortie 2 2 5 5 10" xfId="31877"/>
    <cellStyle name="Sortie 2 2 5 5 11" xfId="38618"/>
    <cellStyle name="Sortie 2 2 5 5 12" xfId="45623"/>
    <cellStyle name="Sortie 2 2 5 5 13" xfId="50986"/>
    <cellStyle name="Sortie 2 2 5 5 14" xfId="54505"/>
    <cellStyle name="Sortie 2 2 5 5 15" xfId="57120"/>
    <cellStyle name="Sortie 2 2 5 5 2" xfId="4537"/>
    <cellStyle name="Sortie 2 2 5 5 2 2" xfId="10776"/>
    <cellStyle name="Sortie 2 2 5 5 2 3" xfId="18696"/>
    <cellStyle name="Sortie 2 2 5 5 2 4" xfId="34066"/>
    <cellStyle name="Sortie 2 2 5 5 2 5" xfId="40807"/>
    <cellStyle name="Sortie 2 2 5 5 2 6" xfId="50987"/>
    <cellStyle name="Sortie 2 2 5 5 3" xfId="6666"/>
    <cellStyle name="Sortie 2 2 5 5 3 2" xfId="12893"/>
    <cellStyle name="Sortie 2 2 5 5 3 3" xfId="20352"/>
    <cellStyle name="Sortie 2 2 5 5 3 4" xfId="36188"/>
    <cellStyle name="Sortie 2 2 5 5 3 5" xfId="42924"/>
    <cellStyle name="Sortie 2 2 5 5 3 6" xfId="50988"/>
    <cellStyle name="Sortie 2 2 5 5 4" xfId="8587"/>
    <cellStyle name="Sortie 2 2 5 5 5" xfId="14699"/>
    <cellStyle name="Sortie 2 2 5 5 6" xfId="16851"/>
    <cellStyle name="Sortie 2 2 5 5 7" xfId="24605"/>
    <cellStyle name="Sortie 2 2 5 5 8" xfId="27063"/>
    <cellStyle name="Sortie 2 2 5 5 9" xfId="29936"/>
    <cellStyle name="Sortie 2 2 5 6" xfId="3129"/>
    <cellStyle name="Sortie 2 2 5 6 10" xfId="39417"/>
    <cellStyle name="Sortie 2 2 5 6 11" xfId="44233"/>
    <cellStyle name="Sortie 2 2 5 6 12" xfId="50989"/>
    <cellStyle name="Sortie 2 2 5 6 13" xfId="53115"/>
    <cellStyle name="Sortie 2 2 5 6 14" xfId="55727"/>
    <cellStyle name="Sortie 2 2 5 6 2" xfId="5273"/>
    <cellStyle name="Sortie 2 2 5 6 2 2" xfId="11503"/>
    <cellStyle name="Sortie 2 2 5 6 2 3" xfId="18954"/>
    <cellStyle name="Sortie 2 2 5 6 2 4" xfId="34795"/>
    <cellStyle name="Sortie 2 2 5 6 2 5" xfId="41534"/>
    <cellStyle name="Sortie 2 2 5 6 2 6" xfId="50990"/>
    <cellStyle name="Sortie 2 2 5 6 3" xfId="9386"/>
    <cellStyle name="Sortie 2 2 5 6 4" xfId="13599"/>
    <cellStyle name="Sortie 2 2 5 6 5" xfId="15461"/>
    <cellStyle name="Sortie 2 2 5 6 6" xfId="23215"/>
    <cellStyle name="Sortie 2 2 5 6 7" xfId="25673"/>
    <cellStyle name="Sortie 2 2 5 6 8" xfId="28546"/>
    <cellStyle name="Sortie 2 2 5 6 9" xfId="32676"/>
    <cellStyle name="Sortie 2 2 5 7" xfId="2784"/>
    <cellStyle name="Sortie 2 2 5 7 2" xfId="9041"/>
    <cellStyle name="Sortie 2 2 5 7 3" xfId="18895"/>
    <cellStyle name="Sortie 2 2 5 7 4" xfId="32331"/>
    <cellStyle name="Sortie 2 2 5 7 5" xfId="39072"/>
    <cellStyle name="Sortie 2 2 5 7 6" xfId="50991"/>
    <cellStyle name="Sortie 2 2 5 8" xfId="5146"/>
    <cellStyle name="Sortie 2 2 5 8 2" xfId="11385"/>
    <cellStyle name="Sortie 2 2 5 8 3" xfId="18157"/>
    <cellStyle name="Sortie 2 2 5 8 4" xfId="34675"/>
    <cellStyle name="Sortie 2 2 5 8 5" xfId="41416"/>
    <cellStyle name="Sortie 2 2 5 8 6" xfId="50992"/>
    <cellStyle name="Sortie 2 2 5 9" xfId="7197"/>
    <cellStyle name="Sortie 2 2 6" xfId="936"/>
    <cellStyle name="Sortie 2 2 6 10" xfId="15344"/>
    <cellStyle name="Sortie 2 2 6 11" xfId="23108"/>
    <cellStyle name="Sortie 2 2 6 12" xfId="25494"/>
    <cellStyle name="Sortie 2 2 6 13" xfId="28429"/>
    <cellStyle name="Sortie 2 2 6 14" xfId="30616"/>
    <cellStyle name="Sortie 2 2 6 15" xfId="37394"/>
    <cellStyle name="Sortie 2 2 6 16" xfId="44116"/>
    <cellStyle name="Sortie 2 2 6 17" xfId="50993"/>
    <cellStyle name="Sortie 2 2 6 18" xfId="52998"/>
    <cellStyle name="Sortie 2 2 6 19" xfId="55608"/>
    <cellStyle name="Sortie 2 2 6 2" xfId="1321"/>
    <cellStyle name="Sortie 2 2 6 2 10" xfId="30904"/>
    <cellStyle name="Sortie 2 2 6 2 11" xfId="37674"/>
    <cellStyle name="Sortie 2 2 6 2 12" xfId="44679"/>
    <cellStyle name="Sortie 2 2 6 2 13" xfId="50994"/>
    <cellStyle name="Sortie 2 2 6 2 14" xfId="53561"/>
    <cellStyle name="Sortie 2 2 6 2 15" xfId="56176"/>
    <cellStyle name="Sortie 2 2 6 2 2" xfId="3575"/>
    <cellStyle name="Sortie 2 2 6 2 2 2" xfId="9832"/>
    <cellStyle name="Sortie 2 2 6 2 2 3" xfId="20022"/>
    <cellStyle name="Sortie 2 2 6 2 2 4" xfId="33122"/>
    <cellStyle name="Sortie 2 2 6 2 2 5" xfId="39863"/>
    <cellStyle name="Sortie 2 2 6 2 2 6" xfId="50995"/>
    <cellStyle name="Sortie 2 2 6 2 3" xfId="5722"/>
    <cellStyle name="Sortie 2 2 6 2 3 2" xfId="11949"/>
    <cellStyle name="Sortie 2 2 6 2 3 3" xfId="18790"/>
    <cellStyle name="Sortie 2 2 6 2 3 4" xfId="35244"/>
    <cellStyle name="Sortie 2 2 6 2 3 5" xfId="41980"/>
    <cellStyle name="Sortie 2 2 6 2 3 6" xfId="50996"/>
    <cellStyle name="Sortie 2 2 6 2 4" xfId="7643"/>
    <cellStyle name="Sortie 2 2 6 2 5" xfId="14045"/>
    <cellStyle name="Sortie 2 2 6 2 6" xfId="15907"/>
    <cellStyle name="Sortie 2 2 6 2 7" xfId="23661"/>
    <cellStyle name="Sortie 2 2 6 2 8" xfId="26119"/>
    <cellStyle name="Sortie 2 2 6 2 9" xfId="28992"/>
    <cellStyle name="Sortie 2 2 6 3" xfId="1715"/>
    <cellStyle name="Sortie 2 2 6 3 10" xfId="31269"/>
    <cellStyle name="Sortie 2 2 6 3 11" xfId="38010"/>
    <cellStyle name="Sortie 2 2 6 3 12" xfId="45015"/>
    <cellStyle name="Sortie 2 2 6 3 13" xfId="50997"/>
    <cellStyle name="Sortie 2 2 6 3 14" xfId="53897"/>
    <cellStyle name="Sortie 2 2 6 3 15" xfId="56512"/>
    <cellStyle name="Sortie 2 2 6 3 2" xfId="3929"/>
    <cellStyle name="Sortie 2 2 6 3 2 2" xfId="10168"/>
    <cellStyle name="Sortie 2 2 6 3 2 3" xfId="17774"/>
    <cellStyle name="Sortie 2 2 6 3 2 4" xfId="33458"/>
    <cellStyle name="Sortie 2 2 6 3 2 5" xfId="40199"/>
    <cellStyle name="Sortie 2 2 6 3 2 6" xfId="50998"/>
    <cellStyle name="Sortie 2 2 6 3 3" xfId="6058"/>
    <cellStyle name="Sortie 2 2 6 3 3 2" xfId="12285"/>
    <cellStyle name="Sortie 2 2 6 3 3 3" xfId="20231"/>
    <cellStyle name="Sortie 2 2 6 3 3 4" xfId="35580"/>
    <cellStyle name="Sortie 2 2 6 3 3 5" xfId="42316"/>
    <cellStyle name="Sortie 2 2 6 3 3 6" xfId="50999"/>
    <cellStyle name="Sortie 2 2 6 3 4" xfId="7979"/>
    <cellStyle name="Sortie 2 2 6 3 5" xfId="14381"/>
    <cellStyle name="Sortie 2 2 6 3 6" xfId="16243"/>
    <cellStyle name="Sortie 2 2 6 3 7" xfId="23997"/>
    <cellStyle name="Sortie 2 2 6 3 8" xfId="26455"/>
    <cellStyle name="Sortie 2 2 6 3 9" xfId="29328"/>
    <cellStyle name="Sortie 2 2 6 4" xfId="2033"/>
    <cellStyle name="Sortie 2 2 6 4 10" xfId="38326"/>
    <cellStyle name="Sortie 2 2 6 4 11" xfId="45331"/>
    <cellStyle name="Sortie 2 2 6 4 12" xfId="51000"/>
    <cellStyle name="Sortie 2 2 6 4 13" xfId="54213"/>
    <cellStyle name="Sortie 2 2 6 4 14" xfId="56828"/>
    <cellStyle name="Sortie 2 2 6 4 2" xfId="4245"/>
    <cellStyle name="Sortie 2 2 6 4 2 2" xfId="10484"/>
    <cellStyle name="Sortie 2 2 6 4 2 3" xfId="18188"/>
    <cellStyle name="Sortie 2 2 6 4 2 4" xfId="33774"/>
    <cellStyle name="Sortie 2 2 6 4 2 5" xfId="40515"/>
    <cellStyle name="Sortie 2 2 6 4 2 6" xfId="51001"/>
    <cellStyle name="Sortie 2 2 6 4 3" xfId="6374"/>
    <cellStyle name="Sortie 2 2 6 4 3 2" xfId="12601"/>
    <cellStyle name="Sortie 2 2 6 4 3 3" xfId="17406"/>
    <cellStyle name="Sortie 2 2 6 4 3 4" xfId="35896"/>
    <cellStyle name="Sortie 2 2 6 4 3 5" xfId="42632"/>
    <cellStyle name="Sortie 2 2 6 4 3 6" xfId="51002"/>
    <cellStyle name="Sortie 2 2 6 4 4" xfId="8295"/>
    <cellStyle name="Sortie 2 2 6 4 5" xfId="16559"/>
    <cellStyle name="Sortie 2 2 6 4 6" xfId="24313"/>
    <cellStyle name="Sortie 2 2 6 4 7" xfId="26771"/>
    <cellStyle name="Sortie 2 2 6 4 8" xfId="29644"/>
    <cellStyle name="Sortie 2 2 6 4 9" xfId="31585"/>
    <cellStyle name="Sortie 2 2 6 5" xfId="2407"/>
    <cellStyle name="Sortie 2 2 6 5 10" xfId="31957"/>
    <cellStyle name="Sortie 2 2 6 5 11" xfId="38698"/>
    <cellStyle name="Sortie 2 2 6 5 12" xfId="45703"/>
    <cellStyle name="Sortie 2 2 6 5 13" xfId="51003"/>
    <cellStyle name="Sortie 2 2 6 5 14" xfId="54585"/>
    <cellStyle name="Sortie 2 2 6 5 15" xfId="57200"/>
    <cellStyle name="Sortie 2 2 6 5 2" xfId="4617"/>
    <cellStyle name="Sortie 2 2 6 5 2 2" xfId="10856"/>
    <cellStyle name="Sortie 2 2 6 5 2 3" xfId="17963"/>
    <cellStyle name="Sortie 2 2 6 5 2 4" xfId="34146"/>
    <cellStyle name="Sortie 2 2 6 5 2 5" xfId="40887"/>
    <cellStyle name="Sortie 2 2 6 5 2 6" xfId="51004"/>
    <cellStyle name="Sortie 2 2 6 5 3" xfId="6746"/>
    <cellStyle name="Sortie 2 2 6 5 3 2" xfId="12973"/>
    <cellStyle name="Sortie 2 2 6 5 3 3" xfId="20418"/>
    <cellStyle name="Sortie 2 2 6 5 3 4" xfId="36268"/>
    <cellStyle name="Sortie 2 2 6 5 3 5" xfId="43004"/>
    <cellStyle name="Sortie 2 2 6 5 3 6" xfId="51005"/>
    <cellStyle name="Sortie 2 2 6 5 4" xfId="8667"/>
    <cellStyle name="Sortie 2 2 6 5 5" xfId="14779"/>
    <cellStyle name="Sortie 2 2 6 5 6" xfId="16931"/>
    <cellStyle name="Sortie 2 2 6 5 7" xfId="24685"/>
    <cellStyle name="Sortie 2 2 6 5 8" xfId="27143"/>
    <cellStyle name="Sortie 2 2 6 5 9" xfId="30016"/>
    <cellStyle name="Sortie 2 2 6 6" xfId="3295"/>
    <cellStyle name="Sortie 2 2 6 6 10" xfId="39583"/>
    <cellStyle name="Sortie 2 2 6 6 11" xfId="44399"/>
    <cellStyle name="Sortie 2 2 6 6 12" xfId="51006"/>
    <cellStyle name="Sortie 2 2 6 6 13" xfId="53281"/>
    <cellStyle name="Sortie 2 2 6 6 14" xfId="55893"/>
    <cellStyle name="Sortie 2 2 6 6 2" xfId="5439"/>
    <cellStyle name="Sortie 2 2 6 6 2 2" xfId="11669"/>
    <cellStyle name="Sortie 2 2 6 6 2 3" xfId="20054"/>
    <cellStyle name="Sortie 2 2 6 6 2 4" xfId="34961"/>
    <cellStyle name="Sortie 2 2 6 6 2 5" xfId="41700"/>
    <cellStyle name="Sortie 2 2 6 6 2 6" xfId="51007"/>
    <cellStyle name="Sortie 2 2 6 6 3" xfId="9552"/>
    <cellStyle name="Sortie 2 2 6 6 4" xfId="13765"/>
    <cellStyle name="Sortie 2 2 6 6 5" xfId="15627"/>
    <cellStyle name="Sortie 2 2 6 6 6" xfId="23381"/>
    <cellStyle name="Sortie 2 2 6 6 7" xfId="25839"/>
    <cellStyle name="Sortie 2 2 6 6 8" xfId="28712"/>
    <cellStyle name="Sortie 2 2 6 6 9" xfId="32842"/>
    <cellStyle name="Sortie 2 2 6 7" xfId="2950"/>
    <cellStyle name="Sortie 2 2 6 7 2" xfId="9207"/>
    <cellStyle name="Sortie 2 2 6 7 3" xfId="17971"/>
    <cellStyle name="Sortie 2 2 6 7 4" xfId="32497"/>
    <cellStyle name="Sortie 2 2 6 7 5" xfId="39238"/>
    <cellStyle name="Sortie 2 2 6 7 6" xfId="51008"/>
    <cellStyle name="Sortie 2 2 6 8" xfId="5147"/>
    <cellStyle name="Sortie 2 2 6 8 2" xfId="11386"/>
    <cellStyle name="Sortie 2 2 6 8 3" xfId="19792"/>
    <cellStyle name="Sortie 2 2 6 8 4" xfId="34676"/>
    <cellStyle name="Sortie 2 2 6 8 5" xfId="41417"/>
    <cellStyle name="Sortie 2 2 6 8 6" xfId="51009"/>
    <cellStyle name="Sortie 2 2 6 9" xfId="7363"/>
    <cellStyle name="Sortie 2 2 7" xfId="912"/>
    <cellStyle name="Sortie 2 2 7 10" xfId="15345"/>
    <cellStyle name="Sortie 2 2 7 11" xfId="23084"/>
    <cellStyle name="Sortie 2 2 7 12" xfId="25470"/>
    <cellStyle name="Sortie 2 2 7 13" xfId="28430"/>
    <cellStyle name="Sortie 2 2 7 14" xfId="30592"/>
    <cellStyle name="Sortie 2 2 7 15" xfId="37370"/>
    <cellStyle name="Sortie 2 2 7 16" xfId="44117"/>
    <cellStyle name="Sortie 2 2 7 17" xfId="51010"/>
    <cellStyle name="Sortie 2 2 7 18" xfId="52999"/>
    <cellStyle name="Sortie 2 2 7 19" xfId="55609"/>
    <cellStyle name="Sortie 2 2 7 2" xfId="1322"/>
    <cellStyle name="Sortie 2 2 7 2 10" xfId="30905"/>
    <cellStyle name="Sortie 2 2 7 2 11" xfId="37675"/>
    <cellStyle name="Sortie 2 2 7 2 12" xfId="44680"/>
    <cellStyle name="Sortie 2 2 7 2 13" xfId="51011"/>
    <cellStyle name="Sortie 2 2 7 2 14" xfId="53562"/>
    <cellStyle name="Sortie 2 2 7 2 15" xfId="56177"/>
    <cellStyle name="Sortie 2 2 7 2 2" xfId="3576"/>
    <cellStyle name="Sortie 2 2 7 2 2 2" xfId="9833"/>
    <cellStyle name="Sortie 2 2 7 2 2 3" xfId="19166"/>
    <cellStyle name="Sortie 2 2 7 2 2 4" xfId="33123"/>
    <cellStyle name="Sortie 2 2 7 2 2 5" xfId="39864"/>
    <cellStyle name="Sortie 2 2 7 2 2 6" xfId="51012"/>
    <cellStyle name="Sortie 2 2 7 2 3" xfId="5723"/>
    <cellStyle name="Sortie 2 2 7 2 3 2" xfId="11950"/>
    <cellStyle name="Sortie 2 2 7 2 3 3" xfId="17840"/>
    <cellStyle name="Sortie 2 2 7 2 3 4" xfId="35245"/>
    <cellStyle name="Sortie 2 2 7 2 3 5" xfId="41981"/>
    <cellStyle name="Sortie 2 2 7 2 3 6" xfId="51013"/>
    <cellStyle name="Sortie 2 2 7 2 4" xfId="7644"/>
    <cellStyle name="Sortie 2 2 7 2 5" xfId="14046"/>
    <cellStyle name="Sortie 2 2 7 2 6" xfId="15908"/>
    <cellStyle name="Sortie 2 2 7 2 7" xfId="23662"/>
    <cellStyle name="Sortie 2 2 7 2 8" xfId="26120"/>
    <cellStyle name="Sortie 2 2 7 2 9" xfId="28993"/>
    <cellStyle name="Sortie 2 2 7 3" xfId="1691"/>
    <cellStyle name="Sortie 2 2 7 3 10" xfId="31245"/>
    <cellStyle name="Sortie 2 2 7 3 11" xfId="37986"/>
    <cellStyle name="Sortie 2 2 7 3 12" xfId="44991"/>
    <cellStyle name="Sortie 2 2 7 3 13" xfId="51014"/>
    <cellStyle name="Sortie 2 2 7 3 14" xfId="53873"/>
    <cellStyle name="Sortie 2 2 7 3 15" xfId="56488"/>
    <cellStyle name="Sortie 2 2 7 3 2" xfId="3905"/>
    <cellStyle name="Sortie 2 2 7 3 2 2" xfId="10144"/>
    <cellStyle name="Sortie 2 2 7 3 2 3" xfId="20024"/>
    <cellStyle name="Sortie 2 2 7 3 2 4" xfId="33434"/>
    <cellStyle name="Sortie 2 2 7 3 2 5" xfId="40175"/>
    <cellStyle name="Sortie 2 2 7 3 2 6" xfId="51015"/>
    <cellStyle name="Sortie 2 2 7 3 3" xfId="6034"/>
    <cellStyle name="Sortie 2 2 7 3 3 2" xfId="12261"/>
    <cellStyle name="Sortie 2 2 7 3 3 3" xfId="18383"/>
    <cellStyle name="Sortie 2 2 7 3 3 4" xfId="35556"/>
    <cellStyle name="Sortie 2 2 7 3 3 5" xfId="42292"/>
    <cellStyle name="Sortie 2 2 7 3 3 6" xfId="51016"/>
    <cellStyle name="Sortie 2 2 7 3 4" xfId="7955"/>
    <cellStyle name="Sortie 2 2 7 3 5" xfId="14357"/>
    <cellStyle name="Sortie 2 2 7 3 6" xfId="16219"/>
    <cellStyle name="Sortie 2 2 7 3 7" xfId="23973"/>
    <cellStyle name="Sortie 2 2 7 3 8" xfId="26431"/>
    <cellStyle name="Sortie 2 2 7 3 9" xfId="29304"/>
    <cellStyle name="Sortie 2 2 7 4" xfId="2034"/>
    <cellStyle name="Sortie 2 2 7 4 10" xfId="38327"/>
    <cellStyle name="Sortie 2 2 7 4 11" xfId="45332"/>
    <cellStyle name="Sortie 2 2 7 4 12" xfId="51017"/>
    <cellStyle name="Sortie 2 2 7 4 13" xfId="54214"/>
    <cellStyle name="Sortie 2 2 7 4 14" xfId="56829"/>
    <cellStyle name="Sortie 2 2 7 4 2" xfId="4246"/>
    <cellStyle name="Sortie 2 2 7 4 2 2" xfId="10485"/>
    <cellStyle name="Sortie 2 2 7 4 2 3" xfId="19832"/>
    <cellStyle name="Sortie 2 2 7 4 2 4" xfId="33775"/>
    <cellStyle name="Sortie 2 2 7 4 2 5" xfId="40516"/>
    <cellStyle name="Sortie 2 2 7 4 2 6" xfId="51018"/>
    <cellStyle name="Sortie 2 2 7 4 3" xfId="6375"/>
    <cellStyle name="Sortie 2 2 7 4 3 2" xfId="12602"/>
    <cellStyle name="Sortie 2 2 7 4 3 3" xfId="17405"/>
    <cellStyle name="Sortie 2 2 7 4 3 4" xfId="35897"/>
    <cellStyle name="Sortie 2 2 7 4 3 5" xfId="42633"/>
    <cellStyle name="Sortie 2 2 7 4 3 6" xfId="51019"/>
    <cellStyle name="Sortie 2 2 7 4 4" xfId="8296"/>
    <cellStyle name="Sortie 2 2 7 4 5" xfId="16560"/>
    <cellStyle name="Sortie 2 2 7 4 6" xfId="24314"/>
    <cellStyle name="Sortie 2 2 7 4 7" xfId="26772"/>
    <cellStyle name="Sortie 2 2 7 4 8" xfId="29645"/>
    <cellStyle name="Sortie 2 2 7 4 9" xfId="31586"/>
    <cellStyle name="Sortie 2 2 7 5" xfId="2200"/>
    <cellStyle name="Sortie 2 2 7 5 10" xfId="31750"/>
    <cellStyle name="Sortie 2 2 7 5 11" xfId="38491"/>
    <cellStyle name="Sortie 2 2 7 5 12" xfId="45496"/>
    <cellStyle name="Sortie 2 2 7 5 13" xfId="51020"/>
    <cellStyle name="Sortie 2 2 7 5 14" xfId="54378"/>
    <cellStyle name="Sortie 2 2 7 5 15" xfId="56993"/>
    <cellStyle name="Sortie 2 2 7 5 2" xfId="4410"/>
    <cellStyle name="Sortie 2 2 7 5 2 2" xfId="10649"/>
    <cellStyle name="Sortie 2 2 7 5 2 3" xfId="20012"/>
    <cellStyle name="Sortie 2 2 7 5 2 4" xfId="33939"/>
    <cellStyle name="Sortie 2 2 7 5 2 5" xfId="40680"/>
    <cellStyle name="Sortie 2 2 7 5 2 6" xfId="51021"/>
    <cellStyle name="Sortie 2 2 7 5 3" xfId="6539"/>
    <cellStyle name="Sortie 2 2 7 5 3 2" xfId="12766"/>
    <cellStyle name="Sortie 2 2 7 5 3 3" xfId="17323"/>
    <cellStyle name="Sortie 2 2 7 5 3 4" xfId="36061"/>
    <cellStyle name="Sortie 2 2 7 5 3 5" xfId="42797"/>
    <cellStyle name="Sortie 2 2 7 5 3 6" xfId="51022"/>
    <cellStyle name="Sortie 2 2 7 5 4" xfId="8460"/>
    <cellStyle name="Sortie 2 2 7 5 5" xfId="14572"/>
    <cellStyle name="Sortie 2 2 7 5 6" xfId="16724"/>
    <cellStyle name="Sortie 2 2 7 5 7" xfId="24478"/>
    <cellStyle name="Sortie 2 2 7 5 8" xfId="26936"/>
    <cellStyle name="Sortie 2 2 7 5 9" xfId="29809"/>
    <cellStyle name="Sortie 2 2 7 6" xfId="3271"/>
    <cellStyle name="Sortie 2 2 7 6 10" xfId="39559"/>
    <cellStyle name="Sortie 2 2 7 6 11" xfId="44375"/>
    <cellStyle name="Sortie 2 2 7 6 12" xfId="51023"/>
    <cellStyle name="Sortie 2 2 7 6 13" xfId="53257"/>
    <cellStyle name="Sortie 2 2 7 6 14" xfId="55869"/>
    <cellStyle name="Sortie 2 2 7 6 2" xfId="5415"/>
    <cellStyle name="Sortie 2 2 7 6 2 2" xfId="11645"/>
    <cellStyle name="Sortie 2 2 7 6 2 3" xfId="18803"/>
    <cellStyle name="Sortie 2 2 7 6 2 4" xfId="34937"/>
    <cellStyle name="Sortie 2 2 7 6 2 5" xfId="41676"/>
    <cellStyle name="Sortie 2 2 7 6 2 6" xfId="51024"/>
    <cellStyle name="Sortie 2 2 7 6 3" xfId="9528"/>
    <cellStyle name="Sortie 2 2 7 6 4" xfId="13741"/>
    <cellStyle name="Sortie 2 2 7 6 5" xfId="15603"/>
    <cellStyle name="Sortie 2 2 7 6 6" xfId="23357"/>
    <cellStyle name="Sortie 2 2 7 6 7" xfId="25815"/>
    <cellStyle name="Sortie 2 2 7 6 8" xfId="28688"/>
    <cellStyle name="Sortie 2 2 7 6 9" xfId="32818"/>
    <cellStyle name="Sortie 2 2 7 7" xfId="2926"/>
    <cellStyle name="Sortie 2 2 7 7 2" xfId="9183"/>
    <cellStyle name="Sortie 2 2 7 7 3" xfId="19228"/>
    <cellStyle name="Sortie 2 2 7 7 4" xfId="32473"/>
    <cellStyle name="Sortie 2 2 7 7 5" xfId="39214"/>
    <cellStyle name="Sortie 2 2 7 7 6" xfId="51025"/>
    <cellStyle name="Sortie 2 2 7 8" xfId="5148"/>
    <cellStyle name="Sortie 2 2 7 8 2" xfId="11387"/>
    <cellStyle name="Sortie 2 2 7 8 3" xfId="18939"/>
    <cellStyle name="Sortie 2 2 7 8 4" xfId="34677"/>
    <cellStyle name="Sortie 2 2 7 8 5" xfId="41418"/>
    <cellStyle name="Sortie 2 2 7 8 6" xfId="51026"/>
    <cellStyle name="Sortie 2 2 7 9" xfId="7339"/>
    <cellStyle name="Sortie 2 2 8" xfId="939"/>
    <cellStyle name="Sortie 2 2 8 10" xfId="15346"/>
    <cellStyle name="Sortie 2 2 8 11" xfId="23111"/>
    <cellStyle name="Sortie 2 2 8 12" xfId="25497"/>
    <cellStyle name="Sortie 2 2 8 13" xfId="28431"/>
    <cellStyle name="Sortie 2 2 8 14" xfId="30619"/>
    <cellStyle name="Sortie 2 2 8 15" xfId="37397"/>
    <cellStyle name="Sortie 2 2 8 16" xfId="44118"/>
    <cellStyle name="Sortie 2 2 8 17" xfId="51027"/>
    <cellStyle name="Sortie 2 2 8 18" xfId="53000"/>
    <cellStyle name="Sortie 2 2 8 19" xfId="55610"/>
    <cellStyle name="Sortie 2 2 8 2" xfId="1323"/>
    <cellStyle name="Sortie 2 2 8 2 10" xfId="30906"/>
    <cellStyle name="Sortie 2 2 8 2 11" xfId="37676"/>
    <cellStyle name="Sortie 2 2 8 2 12" xfId="44681"/>
    <cellStyle name="Sortie 2 2 8 2 13" xfId="51028"/>
    <cellStyle name="Sortie 2 2 8 2 14" xfId="53563"/>
    <cellStyle name="Sortie 2 2 8 2 15" xfId="56178"/>
    <cellStyle name="Sortie 2 2 8 2 2" xfId="3577"/>
    <cellStyle name="Sortie 2 2 8 2 2 2" xfId="9834"/>
    <cellStyle name="Sortie 2 2 8 2 2 3" xfId="18235"/>
    <cellStyle name="Sortie 2 2 8 2 2 4" xfId="33124"/>
    <cellStyle name="Sortie 2 2 8 2 2 5" xfId="39865"/>
    <cellStyle name="Sortie 2 2 8 2 2 6" xfId="51029"/>
    <cellStyle name="Sortie 2 2 8 2 3" xfId="5724"/>
    <cellStyle name="Sortie 2 2 8 2 3 2" xfId="11951"/>
    <cellStyle name="Sortie 2 2 8 2 3 3" xfId="17699"/>
    <cellStyle name="Sortie 2 2 8 2 3 4" xfId="35246"/>
    <cellStyle name="Sortie 2 2 8 2 3 5" xfId="41982"/>
    <cellStyle name="Sortie 2 2 8 2 3 6" xfId="51030"/>
    <cellStyle name="Sortie 2 2 8 2 4" xfId="7645"/>
    <cellStyle name="Sortie 2 2 8 2 5" xfId="14047"/>
    <cellStyle name="Sortie 2 2 8 2 6" xfId="15909"/>
    <cellStyle name="Sortie 2 2 8 2 7" xfId="23663"/>
    <cellStyle name="Sortie 2 2 8 2 8" xfId="26121"/>
    <cellStyle name="Sortie 2 2 8 2 9" xfId="28994"/>
    <cellStyle name="Sortie 2 2 8 3" xfId="1718"/>
    <cellStyle name="Sortie 2 2 8 3 10" xfId="31272"/>
    <cellStyle name="Sortie 2 2 8 3 11" xfId="38013"/>
    <cellStyle name="Sortie 2 2 8 3 12" xfId="45018"/>
    <cellStyle name="Sortie 2 2 8 3 13" xfId="51031"/>
    <cellStyle name="Sortie 2 2 8 3 14" xfId="53900"/>
    <cellStyle name="Sortie 2 2 8 3 15" xfId="56515"/>
    <cellStyle name="Sortie 2 2 8 3 2" xfId="3932"/>
    <cellStyle name="Sortie 2 2 8 3 2 2" xfId="10171"/>
    <cellStyle name="Sortie 2 2 8 3 2 3" xfId="19521"/>
    <cellStyle name="Sortie 2 2 8 3 2 4" xfId="33461"/>
    <cellStyle name="Sortie 2 2 8 3 2 5" xfId="40202"/>
    <cellStyle name="Sortie 2 2 8 3 2 6" xfId="51032"/>
    <cellStyle name="Sortie 2 2 8 3 3" xfId="6061"/>
    <cellStyle name="Sortie 2 2 8 3 3 2" xfId="12288"/>
    <cellStyle name="Sortie 2 2 8 3 3 3" xfId="20185"/>
    <cellStyle name="Sortie 2 2 8 3 3 4" xfId="35583"/>
    <cellStyle name="Sortie 2 2 8 3 3 5" xfId="42319"/>
    <cellStyle name="Sortie 2 2 8 3 3 6" xfId="51033"/>
    <cellStyle name="Sortie 2 2 8 3 4" xfId="7982"/>
    <cellStyle name="Sortie 2 2 8 3 5" xfId="14384"/>
    <cellStyle name="Sortie 2 2 8 3 6" xfId="16246"/>
    <cellStyle name="Sortie 2 2 8 3 7" xfId="24000"/>
    <cellStyle name="Sortie 2 2 8 3 8" xfId="26458"/>
    <cellStyle name="Sortie 2 2 8 3 9" xfId="29331"/>
    <cellStyle name="Sortie 2 2 8 4" xfId="2035"/>
    <cellStyle name="Sortie 2 2 8 4 10" xfId="38328"/>
    <cellStyle name="Sortie 2 2 8 4 11" xfId="45333"/>
    <cellStyle name="Sortie 2 2 8 4 12" xfId="51034"/>
    <cellStyle name="Sortie 2 2 8 4 13" xfId="54215"/>
    <cellStyle name="Sortie 2 2 8 4 14" xfId="56830"/>
    <cellStyle name="Sortie 2 2 8 4 2" xfId="4247"/>
    <cellStyle name="Sortie 2 2 8 4 2 2" xfId="10486"/>
    <cellStyle name="Sortie 2 2 8 4 2 3" xfId="18975"/>
    <cellStyle name="Sortie 2 2 8 4 2 4" xfId="33776"/>
    <cellStyle name="Sortie 2 2 8 4 2 5" xfId="40517"/>
    <cellStyle name="Sortie 2 2 8 4 2 6" xfId="51035"/>
    <cellStyle name="Sortie 2 2 8 4 3" xfId="6376"/>
    <cellStyle name="Sortie 2 2 8 4 3 2" xfId="12603"/>
    <cellStyle name="Sortie 2 2 8 4 3 3" xfId="17404"/>
    <cellStyle name="Sortie 2 2 8 4 3 4" xfId="35898"/>
    <cellStyle name="Sortie 2 2 8 4 3 5" xfId="42634"/>
    <cellStyle name="Sortie 2 2 8 4 3 6" xfId="51036"/>
    <cellStyle name="Sortie 2 2 8 4 4" xfId="8297"/>
    <cellStyle name="Sortie 2 2 8 4 5" xfId="16561"/>
    <cellStyle name="Sortie 2 2 8 4 6" xfId="24315"/>
    <cellStyle name="Sortie 2 2 8 4 7" xfId="26773"/>
    <cellStyle name="Sortie 2 2 8 4 8" xfId="29646"/>
    <cellStyle name="Sortie 2 2 8 4 9" xfId="31587"/>
    <cellStyle name="Sortie 2 2 8 5" xfId="2192"/>
    <cellStyle name="Sortie 2 2 8 5 10" xfId="31742"/>
    <cellStyle name="Sortie 2 2 8 5 11" xfId="38483"/>
    <cellStyle name="Sortie 2 2 8 5 12" xfId="45488"/>
    <cellStyle name="Sortie 2 2 8 5 13" xfId="51037"/>
    <cellStyle name="Sortie 2 2 8 5 14" xfId="54370"/>
    <cellStyle name="Sortie 2 2 8 5 15" xfId="56985"/>
    <cellStyle name="Sortie 2 2 8 5 2" xfId="4402"/>
    <cellStyle name="Sortie 2 2 8 5 2 2" xfId="10641"/>
    <cellStyle name="Sortie 2 2 8 5 2 3" xfId="19690"/>
    <cellStyle name="Sortie 2 2 8 5 2 4" xfId="33931"/>
    <cellStyle name="Sortie 2 2 8 5 2 5" xfId="40672"/>
    <cellStyle name="Sortie 2 2 8 5 2 6" xfId="51038"/>
    <cellStyle name="Sortie 2 2 8 5 3" xfId="6531"/>
    <cellStyle name="Sortie 2 2 8 5 3 2" xfId="12758"/>
    <cellStyle name="Sortie 2 2 8 5 3 3" xfId="17329"/>
    <cellStyle name="Sortie 2 2 8 5 3 4" xfId="36053"/>
    <cellStyle name="Sortie 2 2 8 5 3 5" xfId="42789"/>
    <cellStyle name="Sortie 2 2 8 5 3 6" xfId="51039"/>
    <cellStyle name="Sortie 2 2 8 5 4" xfId="8452"/>
    <cellStyle name="Sortie 2 2 8 5 5" xfId="14564"/>
    <cellStyle name="Sortie 2 2 8 5 6" xfId="16716"/>
    <cellStyle name="Sortie 2 2 8 5 7" xfId="24470"/>
    <cellStyle name="Sortie 2 2 8 5 8" xfId="26928"/>
    <cellStyle name="Sortie 2 2 8 5 9" xfId="29801"/>
    <cellStyle name="Sortie 2 2 8 6" xfId="3298"/>
    <cellStyle name="Sortie 2 2 8 6 10" xfId="39586"/>
    <cellStyle name="Sortie 2 2 8 6 11" xfId="44402"/>
    <cellStyle name="Sortie 2 2 8 6 12" xfId="51040"/>
    <cellStyle name="Sortie 2 2 8 6 13" xfId="53284"/>
    <cellStyle name="Sortie 2 2 8 6 14" xfId="55896"/>
    <cellStyle name="Sortie 2 2 8 6 2" xfId="5442"/>
    <cellStyle name="Sortie 2 2 8 6 2 2" xfId="11672"/>
    <cellStyle name="Sortie 2 2 8 6 2 3" xfId="19937"/>
    <cellStyle name="Sortie 2 2 8 6 2 4" xfId="34964"/>
    <cellStyle name="Sortie 2 2 8 6 2 5" xfId="41703"/>
    <cellStyle name="Sortie 2 2 8 6 2 6" xfId="51041"/>
    <cellStyle name="Sortie 2 2 8 6 3" xfId="9555"/>
    <cellStyle name="Sortie 2 2 8 6 4" xfId="13768"/>
    <cellStyle name="Sortie 2 2 8 6 5" xfId="15630"/>
    <cellStyle name="Sortie 2 2 8 6 6" xfId="23384"/>
    <cellStyle name="Sortie 2 2 8 6 7" xfId="25842"/>
    <cellStyle name="Sortie 2 2 8 6 8" xfId="28715"/>
    <cellStyle name="Sortie 2 2 8 6 9" xfId="32845"/>
    <cellStyle name="Sortie 2 2 8 7" xfId="2953"/>
    <cellStyle name="Sortie 2 2 8 7 2" xfId="9210"/>
    <cellStyle name="Sortie 2 2 8 7 3" xfId="17912"/>
    <cellStyle name="Sortie 2 2 8 7 4" xfId="32500"/>
    <cellStyle name="Sortie 2 2 8 7 5" xfId="39241"/>
    <cellStyle name="Sortie 2 2 8 7 6" xfId="51042"/>
    <cellStyle name="Sortie 2 2 8 8" xfId="5149"/>
    <cellStyle name="Sortie 2 2 8 8 2" xfId="11388"/>
    <cellStyle name="Sortie 2 2 8 8 3" xfId="18001"/>
    <cellStyle name="Sortie 2 2 8 8 4" xfId="34678"/>
    <cellStyle name="Sortie 2 2 8 8 5" xfId="41419"/>
    <cellStyle name="Sortie 2 2 8 8 6" xfId="51043"/>
    <cellStyle name="Sortie 2 2 8 9" xfId="7366"/>
    <cellStyle name="Sortie 2 2 9" xfId="1083"/>
    <cellStyle name="Sortie 2 2 9 10" xfId="30729"/>
    <cellStyle name="Sortie 2 2 9 11" xfId="37499"/>
    <cellStyle name="Sortie 2 2 9 12" xfId="44504"/>
    <cellStyle name="Sortie 2 2 9 13" xfId="51044"/>
    <cellStyle name="Sortie 2 2 9 14" xfId="53386"/>
    <cellStyle name="Sortie 2 2 9 15" xfId="56001"/>
    <cellStyle name="Sortie 2 2 9 2" xfId="3400"/>
    <cellStyle name="Sortie 2 2 9 2 2" xfId="9657"/>
    <cellStyle name="Sortie 2 2 9 2 3" xfId="17670"/>
    <cellStyle name="Sortie 2 2 9 2 4" xfId="32947"/>
    <cellStyle name="Sortie 2 2 9 2 5" xfId="39688"/>
    <cellStyle name="Sortie 2 2 9 2 6" xfId="51045"/>
    <cellStyle name="Sortie 2 2 9 3" xfId="5547"/>
    <cellStyle name="Sortie 2 2 9 3 2" xfId="11774"/>
    <cellStyle name="Sortie 2 2 9 3 3" xfId="19816"/>
    <cellStyle name="Sortie 2 2 9 3 4" xfId="35069"/>
    <cellStyle name="Sortie 2 2 9 3 5" xfId="41805"/>
    <cellStyle name="Sortie 2 2 9 3 6" xfId="51046"/>
    <cellStyle name="Sortie 2 2 9 4" xfId="7468"/>
    <cellStyle name="Sortie 2 2 9 5" xfId="13870"/>
    <cellStyle name="Sortie 2 2 9 6" xfId="15732"/>
    <cellStyle name="Sortie 2 2 9 7" xfId="23486"/>
    <cellStyle name="Sortie 2 2 9 8" xfId="25944"/>
    <cellStyle name="Sortie 2 2 9 9" xfId="28817"/>
    <cellStyle name="Sortie 2 20" xfId="2718"/>
    <cellStyle name="Sortie 2 20 10" xfId="39006"/>
    <cellStyle name="Sortie 2 20 11" xfId="46011"/>
    <cellStyle name="Sortie 2 20 12" xfId="51047"/>
    <cellStyle name="Sortie 2 20 13" xfId="54893"/>
    <cellStyle name="Sortie 2 20 14" xfId="57508"/>
    <cellStyle name="Sortie 2 20 2" xfId="7054"/>
    <cellStyle name="Sortie 2 20 2 2" xfId="13281"/>
    <cellStyle name="Sortie 2 20 2 3" xfId="20610"/>
    <cellStyle name="Sortie 2 20 2 4" xfId="36576"/>
    <cellStyle name="Sortie 2 20 2 5" xfId="43312"/>
    <cellStyle name="Sortie 2 20 2 6" xfId="51048"/>
    <cellStyle name="Sortie 2 20 3" xfId="8975"/>
    <cellStyle name="Sortie 2 20 4" xfId="15087"/>
    <cellStyle name="Sortie 2 20 5" xfId="17239"/>
    <cellStyle name="Sortie 2 20 6" xfId="24993"/>
    <cellStyle name="Sortie 2 20 7" xfId="27451"/>
    <cellStyle name="Sortie 2 20 8" xfId="30324"/>
    <cellStyle name="Sortie 2 20 9" xfId="32265"/>
    <cellStyle name="Sortie 2 21" xfId="4971"/>
    <cellStyle name="Sortie 2 21 2" xfId="11210"/>
    <cellStyle name="Sortie 2 21 3" xfId="20203"/>
    <cellStyle name="Sortie 2 21 4" xfId="34500"/>
    <cellStyle name="Sortie 2 21 5" xfId="41241"/>
    <cellStyle name="Sortie 2 21 6" xfId="51049"/>
    <cellStyle name="Sortie 2 22" xfId="7163"/>
    <cellStyle name="Sortie 2 23" xfId="15168"/>
    <cellStyle name="Sortie 2 24" xfId="22909"/>
    <cellStyle name="Sortie 2 25" xfId="25295"/>
    <cellStyle name="Sortie 2 26" xfId="28253"/>
    <cellStyle name="Sortie 2 27" xfId="30415"/>
    <cellStyle name="Sortie 2 28" xfId="37195"/>
    <cellStyle name="Sortie 2 29" xfId="43940"/>
    <cellStyle name="Sortie 2 3" xfId="932"/>
    <cellStyle name="Sortie 2 3 10" xfId="15347"/>
    <cellStyle name="Sortie 2 3 11" xfId="23104"/>
    <cellStyle name="Sortie 2 3 12" xfId="25490"/>
    <cellStyle name="Sortie 2 3 13" xfId="28432"/>
    <cellStyle name="Sortie 2 3 14" xfId="30612"/>
    <cellStyle name="Sortie 2 3 15" xfId="37390"/>
    <cellStyle name="Sortie 2 3 16" xfId="44119"/>
    <cellStyle name="Sortie 2 3 17" xfId="51050"/>
    <cellStyle name="Sortie 2 3 18" xfId="53001"/>
    <cellStyle name="Sortie 2 3 19" xfId="55611"/>
    <cellStyle name="Sortie 2 3 2" xfId="1324"/>
    <cellStyle name="Sortie 2 3 2 10" xfId="30907"/>
    <cellStyle name="Sortie 2 3 2 11" xfId="37677"/>
    <cellStyle name="Sortie 2 3 2 12" xfId="44682"/>
    <cellStyle name="Sortie 2 3 2 13" xfId="51051"/>
    <cellStyle name="Sortie 2 3 2 14" xfId="53564"/>
    <cellStyle name="Sortie 2 3 2 15" xfId="56179"/>
    <cellStyle name="Sortie 2 3 2 2" xfId="3578"/>
    <cellStyle name="Sortie 2 3 2 2 2" xfId="9835"/>
    <cellStyle name="Sortie 2 3 2 2 3" xfId="19991"/>
    <cellStyle name="Sortie 2 3 2 2 4" xfId="33125"/>
    <cellStyle name="Sortie 2 3 2 2 5" xfId="39866"/>
    <cellStyle name="Sortie 2 3 2 2 6" xfId="51052"/>
    <cellStyle name="Sortie 2 3 2 3" xfId="5725"/>
    <cellStyle name="Sortie 2 3 2 3 2" xfId="11952"/>
    <cellStyle name="Sortie 2 3 2 3 3" xfId="20190"/>
    <cellStyle name="Sortie 2 3 2 3 4" xfId="35247"/>
    <cellStyle name="Sortie 2 3 2 3 5" xfId="41983"/>
    <cellStyle name="Sortie 2 3 2 3 6" xfId="51053"/>
    <cellStyle name="Sortie 2 3 2 4" xfId="7646"/>
    <cellStyle name="Sortie 2 3 2 5" xfId="14048"/>
    <cellStyle name="Sortie 2 3 2 6" xfId="15910"/>
    <cellStyle name="Sortie 2 3 2 7" xfId="23664"/>
    <cellStyle name="Sortie 2 3 2 8" xfId="26122"/>
    <cellStyle name="Sortie 2 3 2 9" xfId="28995"/>
    <cellStyle name="Sortie 2 3 3" xfId="1711"/>
    <cellStyle name="Sortie 2 3 3 10" xfId="31265"/>
    <cellStyle name="Sortie 2 3 3 11" xfId="38006"/>
    <cellStyle name="Sortie 2 3 3 12" xfId="45011"/>
    <cellStyle name="Sortie 2 3 3 13" xfId="51054"/>
    <cellStyle name="Sortie 2 3 3 14" xfId="53893"/>
    <cellStyle name="Sortie 2 3 3 15" xfId="56508"/>
    <cellStyle name="Sortie 2 3 3 2" xfId="3925"/>
    <cellStyle name="Sortie 2 3 3 2 2" xfId="10164"/>
    <cellStyle name="Sortie 2 3 3 2 3" xfId="19390"/>
    <cellStyle name="Sortie 2 3 3 2 4" xfId="33454"/>
    <cellStyle name="Sortie 2 3 3 2 5" xfId="40195"/>
    <cellStyle name="Sortie 2 3 3 2 6" xfId="51055"/>
    <cellStyle name="Sortie 2 3 3 3" xfId="6054"/>
    <cellStyle name="Sortie 2 3 3 3 2" xfId="12281"/>
    <cellStyle name="Sortie 2 3 3 3 3" xfId="17697"/>
    <cellStyle name="Sortie 2 3 3 3 4" xfId="35576"/>
    <cellStyle name="Sortie 2 3 3 3 5" xfId="42312"/>
    <cellStyle name="Sortie 2 3 3 3 6" xfId="51056"/>
    <cellStyle name="Sortie 2 3 3 4" xfId="7975"/>
    <cellStyle name="Sortie 2 3 3 5" xfId="14377"/>
    <cellStyle name="Sortie 2 3 3 6" xfId="16239"/>
    <cellStyle name="Sortie 2 3 3 7" xfId="23993"/>
    <cellStyle name="Sortie 2 3 3 8" xfId="26451"/>
    <cellStyle name="Sortie 2 3 3 9" xfId="29324"/>
    <cellStyle name="Sortie 2 3 4" xfId="2036"/>
    <cellStyle name="Sortie 2 3 4 10" xfId="38329"/>
    <cellStyle name="Sortie 2 3 4 11" xfId="45334"/>
    <cellStyle name="Sortie 2 3 4 12" xfId="51057"/>
    <cellStyle name="Sortie 2 3 4 13" xfId="54216"/>
    <cellStyle name="Sortie 2 3 4 14" xfId="56831"/>
    <cellStyle name="Sortie 2 3 4 2" xfId="4248"/>
    <cellStyle name="Sortie 2 3 4 2 2" xfId="10487"/>
    <cellStyle name="Sortie 2 3 4 2 3" xfId="18041"/>
    <cellStyle name="Sortie 2 3 4 2 4" xfId="33777"/>
    <cellStyle name="Sortie 2 3 4 2 5" xfId="40518"/>
    <cellStyle name="Sortie 2 3 4 2 6" xfId="51058"/>
    <cellStyle name="Sortie 2 3 4 3" xfId="6377"/>
    <cellStyle name="Sortie 2 3 4 3 2" xfId="12604"/>
    <cellStyle name="Sortie 2 3 4 3 3" xfId="17403"/>
    <cellStyle name="Sortie 2 3 4 3 4" xfId="35899"/>
    <cellStyle name="Sortie 2 3 4 3 5" xfId="42635"/>
    <cellStyle name="Sortie 2 3 4 3 6" xfId="51059"/>
    <cellStyle name="Sortie 2 3 4 4" xfId="8298"/>
    <cellStyle name="Sortie 2 3 4 5" xfId="16562"/>
    <cellStyle name="Sortie 2 3 4 6" xfId="24316"/>
    <cellStyle name="Sortie 2 3 4 7" xfId="26774"/>
    <cellStyle name="Sortie 2 3 4 8" xfId="29647"/>
    <cellStyle name="Sortie 2 3 4 9" xfId="31588"/>
    <cellStyle name="Sortie 2 3 5" xfId="2378"/>
    <cellStyle name="Sortie 2 3 5 10" xfId="31928"/>
    <cellStyle name="Sortie 2 3 5 11" xfId="38669"/>
    <cellStyle name="Sortie 2 3 5 12" xfId="45674"/>
    <cellStyle name="Sortie 2 3 5 13" xfId="51060"/>
    <cellStyle name="Sortie 2 3 5 14" xfId="54556"/>
    <cellStyle name="Sortie 2 3 5 15" xfId="57171"/>
    <cellStyle name="Sortie 2 3 5 2" xfId="4588"/>
    <cellStyle name="Sortie 2 3 5 2 2" xfId="10827"/>
    <cellStyle name="Sortie 2 3 5 2 3" xfId="20235"/>
    <cellStyle name="Sortie 2 3 5 2 4" xfId="34117"/>
    <cellStyle name="Sortie 2 3 5 2 5" xfId="40858"/>
    <cellStyle name="Sortie 2 3 5 2 6" xfId="51061"/>
    <cellStyle name="Sortie 2 3 5 3" xfId="6717"/>
    <cellStyle name="Sortie 2 3 5 3 2" xfId="12944"/>
    <cellStyle name="Sortie 2 3 5 3 3" xfId="20393"/>
    <cellStyle name="Sortie 2 3 5 3 4" xfId="36239"/>
    <cellStyle name="Sortie 2 3 5 3 5" xfId="42975"/>
    <cellStyle name="Sortie 2 3 5 3 6" xfId="51062"/>
    <cellStyle name="Sortie 2 3 5 4" xfId="8638"/>
    <cellStyle name="Sortie 2 3 5 5" xfId="14750"/>
    <cellStyle name="Sortie 2 3 5 6" xfId="16902"/>
    <cellStyle name="Sortie 2 3 5 7" xfId="24656"/>
    <cellStyle name="Sortie 2 3 5 8" xfId="27114"/>
    <cellStyle name="Sortie 2 3 5 9" xfId="29987"/>
    <cellStyle name="Sortie 2 3 6" xfId="3291"/>
    <cellStyle name="Sortie 2 3 6 10" xfId="39579"/>
    <cellStyle name="Sortie 2 3 6 11" xfId="44395"/>
    <cellStyle name="Sortie 2 3 6 12" xfId="51063"/>
    <cellStyle name="Sortie 2 3 6 13" xfId="53277"/>
    <cellStyle name="Sortie 2 3 6 14" xfId="55889"/>
    <cellStyle name="Sortie 2 3 6 2" xfId="5435"/>
    <cellStyle name="Sortie 2 3 6 2 2" xfId="11665"/>
    <cellStyle name="Sortie 2 3 6 2 3" xfId="19444"/>
    <cellStyle name="Sortie 2 3 6 2 4" xfId="34957"/>
    <cellStyle name="Sortie 2 3 6 2 5" xfId="41696"/>
    <cellStyle name="Sortie 2 3 6 2 6" xfId="51064"/>
    <cellStyle name="Sortie 2 3 6 3" xfId="9548"/>
    <cellStyle name="Sortie 2 3 6 4" xfId="13761"/>
    <cellStyle name="Sortie 2 3 6 5" xfId="15623"/>
    <cellStyle name="Sortie 2 3 6 6" xfId="23377"/>
    <cellStyle name="Sortie 2 3 6 7" xfId="25835"/>
    <cellStyle name="Sortie 2 3 6 8" xfId="28708"/>
    <cellStyle name="Sortie 2 3 6 9" xfId="32838"/>
    <cellStyle name="Sortie 2 3 7" xfId="2946"/>
    <cellStyle name="Sortie 2 3 7 2" xfId="9203"/>
    <cellStyle name="Sortie 2 3 7 3" xfId="19146"/>
    <cellStyle name="Sortie 2 3 7 4" xfId="32493"/>
    <cellStyle name="Sortie 2 3 7 5" xfId="39234"/>
    <cellStyle name="Sortie 2 3 7 6" xfId="51065"/>
    <cellStyle name="Sortie 2 3 8" xfId="5150"/>
    <cellStyle name="Sortie 2 3 8 2" xfId="11389"/>
    <cellStyle name="Sortie 2 3 8 3" xfId="19666"/>
    <cellStyle name="Sortie 2 3 8 4" xfId="34679"/>
    <cellStyle name="Sortie 2 3 8 5" xfId="41420"/>
    <cellStyle name="Sortie 2 3 8 6" xfId="51066"/>
    <cellStyle name="Sortie 2 3 9" xfId="7359"/>
    <cellStyle name="Sortie 2 30" xfId="50863"/>
    <cellStyle name="Sortie 2 31" xfId="52822"/>
    <cellStyle name="Sortie 2 32" xfId="55432"/>
    <cellStyle name="Sortie 2 4" xfId="748"/>
    <cellStyle name="Sortie 2 4 10" xfId="15348"/>
    <cellStyle name="Sortie 2 4 11" xfId="22922"/>
    <cellStyle name="Sortie 2 4 12" xfId="25308"/>
    <cellStyle name="Sortie 2 4 13" xfId="28433"/>
    <cellStyle name="Sortie 2 4 14" xfId="30429"/>
    <cellStyle name="Sortie 2 4 15" xfId="37208"/>
    <cellStyle name="Sortie 2 4 16" xfId="44120"/>
    <cellStyle name="Sortie 2 4 17" xfId="51067"/>
    <cellStyle name="Sortie 2 4 18" xfId="53002"/>
    <cellStyle name="Sortie 2 4 19" xfId="55612"/>
    <cellStyle name="Sortie 2 4 2" xfId="1325"/>
    <cellStyle name="Sortie 2 4 2 10" xfId="30908"/>
    <cellStyle name="Sortie 2 4 2 11" xfId="37678"/>
    <cellStyle name="Sortie 2 4 2 12" xfId="44683"/>
    <cellStyle name="Sortie 2 4 2 13" xfId="51068"/>
    <cellStyle name="Sortie 2 4 2 14" xfId="53565"/>
    <cellStyle name="Sortie 2 4 2 15" xfId="56180"/>
    <cellStyle name="Sortie 2 4 2 2" xfId="3579"/>
    <cellStyle name="Sortie 2 4 2 2 2" xfId="9836"/>
    <cellStyle name="Sortie 2 4 2 2 3" xfId="19134"/>
    <cellStyle name="Sortie 2 4 2 2 4" xfId="33126"/>
    <cellStyle name="Sortie 2 4 2 2 5" xfId="39867"/>
    <cellStyle name="Sortie 2 4 2 2 6" xfId="51069"/>
    <cellStyle name="Sortie 2 4 2 3" xfId="5726"/>
    <cellStyle name="Sortie 2 4 2 3 2" xfId="11953"/>
    <cellStyle name="Sortie 2 4 2 3 3" xfId="19322"/>
    <cellStyle name="Sortie 2 4 2 3 4" xfId="35248"/>
    <cellStyle name="Sortie 2 4 2 3 5" xfId="41984"/>
    <cellStyle name="Sortie 2 4 2 3 6" xfId="51070"/>
    <cellStyle name="Sortie 2 4 2 4" xfId="7647"/>
    <cellStyle name="Sortie 2 4 2 5" xfId="14049"/>
    <cellStyle name="Sortie 2 4 2 6" xfId="15911"/>
    <cellStyle name="Sortie 2 4 2 7" xfId="23665"/>
    <cellStyle name="Sortie 2 4 2 8" xfId="26123"/>
    <cellStyle name="Sortie 2 4 2 9" xfId="28996"/>
    <cellStyle name="Sortie 2 4 3" xfId="1529"/>
    <cellStyle name="Sortie 2 4 3 10" xfId="31083"/>
    <cellStyle name="Sortie 2 4 3 11" xfId="37824"/>
    <cellStyle name="Sortie 2 4 3 12" xfId="44829"/>
    <cellStyle name="Sortie 2 4 3 13" xfId="51071"/>
    <cellStyle name="Sortie 2 4 3 14" xfId="53711"/>
    <cellStyle name="Sortie 2 4 3 15" xfId="56326"/>
    <cellStyle name="Sortie 2 4 3 2" xfId="3743"/>
    <cellStyle name="Sortie 2 4 3 2 2" xfId="9982"/>
    <cellStyle name="Sortie 2 4 3 2 3" xfId="20265"/>
    <cellStyle name="Sortie 2 4 3 2 4" xfId="33272"/>
    <cellStyle name="Sortie 2 4 3 2 5" xfId="40013"/>
    <cellStyle name="Sortie 2 4 3 2 6" xfId="51072"/>
    <cellStyle name="Sortie 2 4 3 3" xfId="5872"/>
    <cellStyle name="Sortie 2 4 3 3 2" xfId="12099"/>
    <cellStyle name="Sortie 2 4 3 3 3" xfId="19153"/>
    <cellStyle name="Sortie 2 4 3 3 4" xfId="35394"/>
    <cellStyle name="Sortie 2 4 3 3 5" xfId="42130"/>
    <cellStyle name="Sortie 2 4 3 3 6" xfId="51073"/>
    <cellStyle name="Sortie 2 4 3 4" xfId="7793"/>
    <cellStyle name="Sortie 2 4 3 5" xfId="14195"/>
    <cellStyle name="Sortie 2 4 3 6" xfId="16057"/>
    <cellStyle name="Sortie 2 4 3 7" xfId="23811"/>
    <cellStyle name="Sortie 2 4 3 8" xfId="26269"/>
    <cellStyle name="Sortie 2 4 3 9" xfId="29142"/>
    <cellStyle name="Sortie 2 4 4" xfId="2037"/>
    <cellStyle name="Sortie 2 4 4 10" xfId="38330"/>
    <cellStyle name="Sortie 2 4 4 11" xfId="45335"/>
    <cellStyle name="Sortie 2 4 4 12" xfId="51074"/>
    <cellStyle name="Sortie 2 4 4 13" xfId="54217"/>
    <cellStyle name="Sortie 2 4 4 14" xfId="56832"/>
    <cellStyle name="Sortie 2 4 4 2" xfId="4249"/>
    <cellStyle name="Sortie 2 4 4 2 2" xfId="10488"/>
    <cellStyle name="Sortie 2 4 4 2 3" xfId="19699"/>
    <cellStyle name="Sortie 2 4 4 2 4" xfId="33778"/>
    <cellStyle name="Sortie 2 4 4 2 5" xfId="40519"/>
    <cellStyle name="Sortie 2 4 4 2 6" xfId="51075"/>
    <cellStyle name="Sortie 2 4 4 3" xfId="6378"/>
    <cellStyle name="Sortie 2 4 4 3 2" xfId="12605"/>
    <cellStyle name="Sortie 2 4 4 3 3" xfId="17402"/>
    <cellStyle name="Sortie 2 4 4 3 4" xfId="35900"/>
    <cellStyle name="Sortie 2 4 4 3 5" xfId="42636"/>
    <cellStyle name="Sortie 2 4 4 3 6" xfId="51076"/>
    <cellStyle name="Sortie 2 4 4 4" xfId="8299"/>
    <cellStyle name="Sortie 2 4 4 5" xfId="16563"/>
    <cellStyle name="Sortie 2 4 4 6" xfId="24317"/>
    <cellStyle name="Sortie 2 4 4 7" xfId="26775"/>
    <cellStyle name="Sortie 2 4 4 8" xfId="29648"/>
    <cellStyle name="Sortie 2 4 4 9" xfId="31589"/>
    <cellStyle name="Sortie 2 4 5" xfId="2346"/>
    <cellStyle name="Sortie 2 4 5 10" xfId="31896"/>
    <cellStyle name="Sortie 2 4 5 11" xfId="38637"/>
    <cellStyle name="Sortie 2 4 5 12" xfId="45642"/>
    <cellStyle name="Sortie 2 4 5 13" xfId="51077"/>
    <cellStyle name="Sortie 2 4 5 14" xfId="54524"/>
    <cellStyle name="Sortie 2 4 5 15" xfId="57139"/>
    <cellStyle name="Sortie 2 4 5 2" xfId="4556"/>
    <cellStyle name="Sortie 2 4 5 2 2" xfId="10795"/>
    <cellStyle name="Sortie 2 4 5 2 3" xfId="19211"/>
    <cellStyle name="Sortie 2 4 5 2 4" xfId="34085"/>
    <cellStyle name="Sortie 2 4 5 2 5" xfId="40826"/>
    <cellStyle name="Sortie 2 4 5 2 6" xfId="51078"/>
    <cellStyle name="Sortie 2 4 5 3" xfId="6685"/>
    <cellStyle name="Sortie 2 4 5 3 2" xfId="12912"/>
    <cellStyle name="Sortie 2 4 5 3 3" xfId="20369"/>
    <cellStyle name="Sortie 2 4 5 3 4" xfId="36207"/>
    <cellStyle name="Sortie 2 4 5 3 5" xfId="42943"/>
    <cellStyle name="Sortie 2 4 5 3 6" xfId="51079"/>
    <cellStyle name="Sortie 2 4 5 4" xfId="8606"/>
    <cellStyle name="Sortie 2 4 5 5" xfId="14718"/>
    <cellStyle name="Sortie 2 4 5 6" xfId="16870"/>
    <cellStyle name="Sortie 2 4 5 7" xfId="24624"/>
    <cellStyle name="Sortie 2 4 5 8" xfId="27082"/>
    <cellStyle name="Sortie 2 4 5 9" xfId="29955"/>
    <cellStyle name="Sortie 2 4 6" xfId="3109"/>
    <cellStyle name="Sortie 2 4 6 10" xfId="39397"/>
    <cellStyle name="Sortie 2 4 6 11" xfId="44213"/>
    <cellStyle name="Sortie 2 4 6 12" xfId="51080"/>
    <cellStyle name="Sortie 2 4 6 13" xfId="53095"/>
    <cellStyle name="Sortie 2 4 6 14" xfId="55707"/>
    <cellStyle name="Sortie 2 4 6 2" xfId="5253"/>
    <cellStyle name="Sortie 2 4 6 2 2" xfId="11483"/>
    <cellStyle name="Sortie 2 4 6 2 3" xfId="19088"/>
    <cellStyle name="Sortie 2 4 6 2 4" xfId="34775"/>
    <cellStyle name="Sortie 2 4 6 2 5" xfId="41514"/>
    <cellStyle name="Sortie 2 4 6 2 6" xfId="51081"/>
    <cellStyle name="Sortie 2 4 6 3" xfId="9366"/>
    <cellStyle name="Sortie 2 4 6 4" xfId="13579"/>
    <cellStyle name="Sortie 2 4 6 5" xfId="15441"/>
    <cellStyle name="Sortie 2 4 6 6" xfId="23195"/>
    <cellStyle name="Sortie 2 4 6 7" xfId="25653"/>
    <cellStyle name="Sortie 2 4 6 8" xfId="28526"/>
    <cellStyle name="Sortie 2 4 6 9" xfId="32656"/>
    <cellStyle name="Sortie 2 4 7" xfId="2764"/>
    <cellStyle name="Sortie 2 4 7 2" xfId="9021"/>
    <cellStyle name="Sortie 2 4 7 3" xfId="17951"/>
    <cellStyle name="Sortie 2 4 7 4" xfId="32311"/>
    <cellStyle name="Sortie 2 4 7 5" xfId="39052"/>
    <cellStyle name="Sortie 2 4 7 6" xfId="51082"/>
    <cellStyle name="Sortie 2 4 8" xfId="5151"/>
    <cellStyle name="Sortie 2 4 8 2" xfId="11390"/>
    <cellStyle name="Sortie 2 4 8 3" xfId="18811"/>
    <cellStyle name="Sortie 2 4 8 4" xfId="34680"/>
    <cellStyle name="Sortie 2 4 8 5" xfId="41421"/>
    <cellStyle name="Sortie 2 4 8 6" xfId="51083"/>
    <cellStyle name="Sortie 2 4 9" xfId="7177"/>
    <cellStyle name="Sortie 2 5" xfId="786"/>
    <cellStyle name="Sortie 2 5 10" xfId="15349"/>
    <cellStyle name="Sortie 2 5 11" xfId="22958"/>
    <cellStyle name="Sortie 2 5 12" xfId="25344"/>
    <cellStyle name="Sortie 2 5 13" xfId="28434"/>
    <cellStyle name="Sortie 2 5 14" xfId="30466"/>
    <cellStyle name="Sortie 2 5 15" xfId="37244"/>
    <cellStyle name="Sortie 2 5 16" xfId="44121"/>
    <cellStyle name="Sortie 2 5 17" xfId="51084"/>
    <cellStyle name="Sortie 2 5 18" xfId="53003"/>
    <cellStyle name="Sortie 2 5 19" xfId="55613"/>
    <cellStyle name="Sortie 2 5 2" xfId="1326"/>
    <cellStyle name="Sortie 2 5 2 10" xfId="30909"/>
    <cellStyle name="Sortie 2 5 2 11" xfId="37679"/>
    <cellStyle name="Sortie 2 5 2 12" xfId="44684"/>
    <cellStyle name="Sortie 2 5 2 13" xfId="51085"/>
    <cellStyle name="Sortie 2 5 2 14" xfId="53566"/>
    <cellStyle name="Sortie 2 5 2 15" xfId="56181"/>
    <cellStyle name="Sortie 2 5 2 2" xfId="3580"/>
    <cellStyle name="Sortie 2 5 2 2 2" xfId="9837"/>
    <cellStyle name="Sortie 2 5 2 2 3" xfId="18200"/>
    <cellStyle name="Sortie 2 5 2 2 4" xfId="33127"/>
    <cellStyle name="Sortie 2 5 2 2 5" xfId="39868"/>
    <cellStyle name="Sortie 2 5 2 2 6" xfId="51086"/>
    <cellStyle name="Sortie 2 5 2 3" xfId="5727"/>
    <cellStyle name="Sortie 2 5 2 3 2" xfId="11954"/>
    <cellStyle name="Sortie 2 5 2 3 3" xfId="18402"/>
    <cellStyle name="Sortie 2 5 2 3 4" xfId="35249"/>
    <cellStyle name="Sortie 2 5 2 3 5" xfId="41985"/>
    <cellStyle name="Sortie 2 5 2 3 6" xfId="51087"/>
    <cellStyle name="Sortie 2 5 2 4" xfId="7648"/>
    <cellStyle name="Sortie 2 5 2 5" xfId="14050"/>
    <cellStyle name="Sortie 2 5 2 6" xfId="15912"/>
    <cellStyle name="Sortie 2 5 2 7" xfId="23666"/>
    <cellStyle name="Sortie 2 5 2 8" xfId="26124"/>
    <cellStyle name="Sortie 2 5 2 9" xfId="28997"/>
    <cellStyle name="Sortie 2 5 3" xfId="1565"/>
    <cellStyle name="Sortie 2 5 3 10" xfId="31119"/>
    <cellStyle name="Sortie 2 5 3 11" xfId="37860"/>
    <cellStyle name="Sortie 2 5 3 12" xfId="44865"/>
    <cellStyle name="Sortie 2 5 3 13" xfId="51088"/>
    <cellStyle name="Sortie 2 5 3 14" xfId="53747"/>
    <cellStyle name="Sortie 2 5 3 15" xfId="56362"/>
    <cellStyle name="Sortie 2 5 3 2" xfId="3779"/>
    <cellStyle name="Sortie 2 5 3 2 2" xfId="10018"/>
    <cellStyle name="Sortie 2 5 3 2 3" xfId="18107"/>
    <cellStyle name="Sortie 2 5 3 2 4" xfId="33308"/>
    <cellStyle name="Sortie 2 5 3 2 5" xfId="40049"/>
    <cellStyle name="Sortie 2 5 3 2 6" xfId="51089"/>
    <cellStyle name="Sortie 2 5 3 3" xfId="5908"/>
    <cellStyle name="Sortie 2 5 3 3 2" xfId="12135"/>
    <cellStyle name="Sortie 2 5 3 3 3" xfId="19921"/>
    <cellStyle name="Sortie 2 5 3 3 4" xfId="35430"/>
    <cellStyle name="Sortie 2 5 3 3 5" xfId="42166"/>
    <cellStyle name="Sortie 2 5 3 3 6" xfId="51090"/>
    <cellStyle name="Sortie 2 5 3 4" xfId="7829"/>
    <cellStyle name="Sortie 2 5 3 5" xfId="14231"/>
    <cellStyle name="Sortie 2 5 3 6" xfId="16093"/>
    <cellStyle name="Sortie 2 5 3 7" xfId="23847"/>
    <cellStyle name="Sortie 2 5 3 8" xfId="26305"/>
    <cellStyle name="Sortie 2 5 3 9" xfId="29178"/>
    <cellStyle name="Sortie 2 5 4" xfId="2038"/>
    <cellStyle name="Sortie 2 5 4 10" xfId="38331"/>
    <cellStyle name="Sortie 2 5 4 11" xfId="45336"/>
    <cellStyle name="Sortie 2 5 4 12" xfId="51091"/>
    <cellStyle name="Sortie 2 5 4 13" xfId="54218"/>
    <cellStyle name="Sortie 2 5 4 14" xfId="56833"/>
    <cellStyle name="Sortie 2 5 4 2" xfId="4250"/>
    <cellStyle name="Sortie 2 5 4 2 2" xfId="10489"/>
    <cellStyle name="Sortie 2 5 4 2 3" xfId="18841"/>
    <cellStyle name="Sortie 2 5 4 2 4" xfId="33779"/>
    <cellStyle name="Sortie 2 5 4 2 5" xfId="40520"/>
    <cellStyle name="Sortie 2 5 4 2 6" xfId="51092"/>
    <cellStyle name="Sortie 2 5 4 3" xfId="6379"/>
    <cellStyle name="Sortie 2 5 4 3 2" xfId="12606"/>
    <cellStyle name="Sortie 2 5 4 3 3" xfId="17401"/>
    <cellStyle name="Sortie 2 5 4 3 4" xfId="35901"/>
    <cellStyle name="Sortie 2 5 4 3 5" xfId="42637"/>
    <cellStyle name="Sortie 2 5 4 3 6" xfId="51093"/>
    <cellStyle name="Sortie 2 5 4 4" xfId="8300"/>
    <cellStyle name="Sortie 2 5 4 5" xfId="16564"/>
    <cellStyle name="Sortie 2 5 4 6" xfId="24318"/>
    <cellStyle name="Sortie 2 5 4 7" xfId="26776"/>
    <cellStyle name="Sortie 2 5 4 8" xfId="29649"/>
    <cellStyle name="Sortie 2 5 4 9" xfId="31590"/>
    <cellStyle name="Sortie 2 5 5" xfId="2312"/>
    <cellStyle name="Sortie 2 5 5 10" xfId="31862"/>
    <cellStyle name="Sortie 2 5 5 11" xfId="38603"/>
    <cellStyle name="Sortie 2 5 5 12" xfId="45608"/>
    <cellStyle name="Sortie 2 5 5 13" xfId="51094"/>
    <cellStyle name="Sortie 2 5 5 14" xfId="54490"/>
    <cellStyle name="Sortie 2 5 5 15" xfId="57105"/>
    <cellStyle name="Sortie 2 5 5 2" xfId="4522"/>
    <cellStyle name="Sortie 2 5 5 2 2" xfId="10761"/>
    <cellStyle name="Sortie 2 5 5 2 3" xfId="19150"/>
    <cellStyle name="Sortie 2 5 5 2 4" xfId="34051"/>
    <cellStyle name="Sortie 2 5 5 2 5" xfId="40792"/>
    <cellStyle name="Sortie 2 5 5 2 6" xfId="51095"/>
    <cellStyle name="Sortie 2 5 5 3" xfId="6651"/>
    <cellStyle name="Sortie 2 5 5 3 2" xfId="12878"/>
    <cellStyle name="Sortie 2 5 5 3 3" xfId="20338"/>
    <cellStyle name="Sortie 2 5 5 3 4" xfId="36173"/>
    <cellStyle name="Sortie 2 5 5 3 5" xfId="42909"/>
    <cellStyle name="Sortie 2 5 5 3 6" xfId="51096"/>
    <cellStyle name="Sortie 2 5 5 4" xfId="8572"/>
    <cellStyle name="Sortie 2 5 5 5" xfId="14684"/>
    <cellStyle name="Sortie 2 5 5 6" xfId="16836"/>
    <cellStyle name="Sortie 2 5 5 7" xfId="24590"/>
    <cellStyle name="Sortie 2 5 5 8" xfId="27048"/>
    <cellStyle name="Sortie 2 5 5 9" xfId="29921"/>
    <cellStyle name="Sortie 2 5 6" xfId="3145"/>
    <cellStyle name="Sortie 2 5 6 10" xfId="39433"/>
    <cellStyle name="Sortie 2 5 6 11" xfId="44249"/>
    <cellStyle name="Sortie 2 5 6 12" xfId="51097"/>
    <cellStyle name="Sortie 2 5 6 13" xfId="53131"/>
    <cellStyle name="Sortie 2 5 6 14" xfId="55743"/>
    <cellStyle name="Sortie 2 5 6 2" xfId="5289"/>
    <cellStyle name="Sortie 2 5 6 2 2" xfId="11519"/>
    <cellStyle name="Sortie 2 5 6 2 3" xfId="19814"/>
    <cellStyle name="Sortie 2 5 6 2 4" xfId="34811"/>
    <cellStyle name="Sortie 2 5 6 2 5" xfId="41550"/>
    <cellStyle name="Sortie 2 5 6 2 6" xfId="51098"/>
    <cellStyle name="Sortie 2 5 6 3" xfId="9402"/>
    <cellStyle name="Sortie 2 5 6 4" xfId="13615"/>
    <cellStyle name="Sortie 2 5 6 5" xfId="15477"/>
    <cellStyle name="Sortie 2 5 6 6" xfId="23231"/>
    <cellStyle name="Sortie 2 5 6 7" xfId="25689"/>
    <cellStyle name="Sortie 2 5 6 8" xfId="28562"/>
    <cellStyle name="Sortie 2 5 6 9" xfId="32692"/>
    <cellStyle name="Sortie 2 5 7" xfId="2800"/>
    <cellStyle name="Sortie 2 5 7 2" xfId="9057"/>
    <cellStyle name="Sortie 2 5 7 3" xfId="18892"/>
    <cellStyle name="Sortie 2 5 7 4" xfId="32347"/>
    <cellStyle name="Sortie 2 5 7 5" xfId="39088"/>
    <cellStyle name="Sortie 2 5 7 6" xfId="51099"/>
    <cellStyle name="Sortie 2 5 8" xfId="5152"/>
    <cellStyle name="Sortie 2 5 8 2" xfId="11391"/>
    <cellStyle name="Sortie 2 5 8 3" xfId="17862"/>
    <cellStyle name="Sortie 2 5 8 4" xfId="34681"/>
    <cellStyle name="Sortie 2 5 8 5" xfId="41422"/>
    <cellStyle name="Sortie 2 5 8 6" xfId="51100"/>
    <cellStyle name="Sortie 2 5 9" xfId="7213"/>
    <cellStyle name="Sortie 2 6" xfId="975"/>
    <cellStyle name="Sortie 2 6 10" xfId="15350"/>
    <cellStyle name="Sortie 2 6 11" xfId="23142"/>
    <cellStyle name="Sortie 2 6 12" xfId="25528"/>
    <cellStyle name="Sortie 2 6 13" xfId="28435"/>
    <cellStyle name="Sortie 2 6 14" xfId="30655"/>
    <cellStyle name="Sortie 2 6 15" xfId="37428"/>
    <cellStyle name="Sortie 2 6 16" xfId="44122"/>
    <cellStyle name="Sortie 2 6 17" xfId="51101"/>
    <cellStyle name="Sortie 2 6 18" xfId="53004"/>
    <cellStyle name="Sortie 2 6 19" xfId="55614"/>
    <cellStyle name="Sortie 2 6 2" xfId="1327"/>
    <cellStyle name="Sortie 2 6 2 10" xfId="30910"/>
    <cellStyle name="Sortie 2 6 2 11" xfId="37680"/>
    <cellStyle name="Sortie 2 6 2 12" xfId="44685"/>
    <cellStyle name="Sortie 2 6 2 13" xfId="51102"/>
    <cellStyle name="Sortie 2 6 2 14" xfId="53567"/>
    <cellStyle name="Sortie 2 6 2 15" xfId="56182"/>
    <cellStyle name="Sortie 2 6 2 2" xfId="3581"/>
    <cellStyle name="Sortie 2 6 2 2 2" xfId="9838"/>
    <cellStyle name="Sortie 2 6 2 2 3" xfId="19838"/>
    <cellStyle name="Sortie 2 6 2 2 4" xfId="33128"/>
    <cellStyle name="Sortie 2 6 2 2 5" xfId="39869"/>
    <cellStyle name="Sortie 2 6 2 2 6" xfId="51103"/>
    <cellStyle name="Sortie 2 6 2 3" xfId="5728"/>
    <cellStyle name="Sortie 2 6 2 3 2" xfId="11955"/>
    <cellStyle name="Sortie 2 6 2 3 3" xfId="20223"/>
    <cellStyle name="Sortie 2 6 2 3 4" xfId="35250"/>
    <cellStyle name="Sortie 2 6 2 3 5" xfId="41986"/>
    <cellStyle name="Sortie 2 6 2 3 6" xfId="51104"/>
    <cellStyle name="Sortie 2 6 2 4" xfId="7649"/>
    <cellStyle name="Sortie 2 6 2 5" xfId="14051"/>
    <cellStyle name="Sortie 2 6 2 6" xfId="15913"/>
    <cellStyle name="Sortie 2 6 2 7" xfId="23667"/>
    <cellStyle name="Sortie 2 6 2 8" xfId="26125"/>
    <cellStyle name="Sortie 2 6 2 9" xfId="28998"/>
    <cellStyle name="Sortie 2 6 3" xfId="1749"/>
    <cellStyle name="Sortie 2 6 3 10" xfId="31303"/>
    <cellStyle name="Sortie 2 6 3 11" xfId="38044"/>
    <cellStyle name="Sortie 2 6 3 12" xfId="45049"/>
    <cellStyle name="Sortie 2 6 3 13" xfId="51105"/>
    <cellStyle name="Sortie 2 6 3 14" xfId="53931"/>
    <cellStyle name="Sortie 2 6 3 15" xfId="56546"/>
    <cellStyle name="Sortie 2 6 3 2" xfId="3963"/>
    <cellStyle name="Sortie 2 6 3 2 2" xfId="10202"/>
    <cellStyle name="Sortie 2 6 3 2 3" xfId="17740"/>
    <cellStyle name="Sortie 2 6 3 2 4" xfId="33492"/>
    <cellStyle name="Sortie 2 6 3 2 5" xfId="40233"/>
    <cellStyle name="Sortie 2 6 3 2 6" xfId="51106"/>
    <cellStyle name="Sortie 2 6 3 3" xfId="6092"/>
    <cellStyle name="Sortie 2 6 3 3 2" xfId="12319"/>
    <cellStyle name="Sortie 2 6 3 3 3" xfId="20219"/>
    <cellStyle name="Sortie 2 6 3 3 4" xfId="35614"/>
    <cellStyle name="Sortie 2 6 3 3 5" xfId="42350"/>
    <cellStyle name="Sortie 2 6 3 3 6" xfId="51107"/>
    <cellStyle name="Sortie 2 6 3 4" xfId="8013"/>
    <cellStyle name="Sortie 2 6 3 5" xfId="14415"/>
    <cellStyle name="Sortie 2 6 3 6" xfId="16277"/>
    <cellStyle name="Sortie 2 6 3 7" xfId="24031"/>
    <cellStyle name="Sortie 2 6 3 8" xfId="26489"/>
    <cellStyle name="Sortie 2 6 3 9" xfId="29362"/>
    <cellStyle name="Sortie 2 6 4" xfId="2039"/>
    <cellStyle name="Sortie 2 6 4 10" xfId="38332"/>
    <cellStyle name="Sortie 2 6 4 11" xfId="45337"/>
    <cellStyle name="Sortie 2 6 4 12" xfId="51108"/>
    <cellStyle name="Sortie 2 6 4 13" xfId="54219"/>
    <cellStyle name="Sortie 2 6 4 14" xfId="56834"/>
    <cellStyle name="Sortie 2 6 4 2" xfId="4251"/>
    <cellStyle name="Sortie 2 6 4 2 2" xfId="10490"/>
    <cellStyle name="Sortie 2 6 4 2 3" xfId="17889"/>
    <cellStyle name="Sortie 2 6 4 2 4" xfId="33780"/>
    <cellStyle name="Sortie 2 6 4 2 5" xfId="40521"/>
    <cellStyle name="Sortie 2 6 4 2 6" xfId="51109"/>
    <cellStyle name="Sortie 2 6 4 3" xfId="6380"/>
    <cellStyle name="Sortie 2 6 4 3 2" xfId="12607"/>
    <cellStyle name="Sortie 2 6 4 3 3" xfId="17400"/>
    <cellStyle name="Sortie 2 6 4 3 4" xfId="35902"/>
    <cellStyle name="Sortie 2 6 4 3 5" xfId="42638"/>
    <cellStyle name="Sortie 2 6 4 3 6" xfId="51110"/>
    <cellStyle name="Sortie 2 6 4 4" xfId="8301"/>
    <cellStyle name="Sortie 2 6 4 5" xfId="16565"/>
    <cellStyle name="Sortie 2 6 4 6" xfId="24319"/>
    <cellStyle name="Sortie 2 6 4 7" xfId="26777"/>
    <cellStyle name="Sortie 2 6 4 8" xfId="29650"/>
    <cellStyle name="Sortie 2 6 4 9" xfId="31591"/>
    <cellStyle name="Sortie 2 6 5" xfId="2164"/>
    <cellStyle name="Sortie 2 6 5 10" xfId="31714"/>
    <cellStyle name="Sortie 2 6 5 11" xfId="38455"/>
    <cellStyle name="Sortie 2 6 5 12" xfId="45460"/>
    <cellStyle name="Sortie 2 6 5 13" xfId="51111"/>
    <cellStyle name="Sortie 2 6 5 14" xfId="54342"/>
    <cellStyle name="Sortie 2 6 5 15" xfId="56957"/>
    <cellStyle name="Sortie 2 6 5 2" xfId="4374"/>
    <cellStyle name="Sortie 2 6 5 2 2" xfId="10613"/>
    <cellStyle name="Sortie 2 6 5 2 3" xfId="19539"/>
    <cellStyle name="Sortie 2 6 5 2 4" xfId="33903"/>
    <cellStyle name="Sortie 2 6 5 2 5" xfId="40644"/>
    <cellStyle name="Sortie 2 6 5 2 6" xfId="51112"/>
    <cellStyle name="Sortie 2 6 5 3" xfId="6503"/>
    <cellStyle name="Sortie 2 6 5 3 2" xfId="12730"/>
    <cellStyle name="Sortie 2 6 5 3 3" xfId="17819"/>
    <cellStyle name="Sortie 2 6 5 3 4" xfId="36025"/>
    <cellStyle name="Sortie 2 6 5 3 5" xfId="42761"/>
    <cellStyle name="Sortie 2 6 5 3 6" xfId="51113"/>
    <cellStyle name="Sortie 2 6 5 4" xfId="8424"/>
    <cellStyle name="Sortie 2 6 5 5" xfId="14536"/>
    <cellStyle name="Sortie 2 6 5 6" xfId="16688"/>
    <cellStyle name="Sortie 2 6 5 7" xfId="24442"/>
    <cellStyle name="Sortie 2 6 5 8" xfId="26900"/>
    <cellStyle name="Sortie 2 6 5 9" xfId="29773"/>
    <cellStyle name="Sortie 2 6 6" xfId="3329"/>
    <cellStyle name="Sortie 2 6 6 10" xfId="39617"/>
    <cellStyle name="Sortie 2 6 6 11" xfId="44433"/>
    <cellStyle name="Sortie 2 6 6 12" xfId="51114"/>
    <cellStyle name="Sortie 2 6 6 13" xfId="53315"/>
    <cellStyle name="Sortie 2 6 6 14" xfId="55929"/>
    <cellStyle name="Sortie 2 6 6 2" xfId="5475"/>
    <cellStyle name="Sortie 2 6 6 2 2" xfId="11703"/>
    <cellStyle name="Sortie 2 6 6 2 3" xfId="18243"/>
    <cellStyle name="Sortie 2 6 6 2 4" xfId="34997"/>
    <cellStyle name="Sortie 2 6 6 2 5" xfId="41734"/>
    <cellStyle name="Sortie 2 6 6 2 6" xfId="51115"/>
    <cellStyle name="Sortie 2 6 6 3" xfId="9586"/>
    <cellStyle name="Sortie 2 6 6 4" xfId="13799"/>
    <cellStyle name="Sortie 2 6 6 5" xfId="15661"/>
    <cellStyle name="Sortie 2 6 6 6" xfId="23415"/>
    <cellStyle name="Sortie 2 6 6 7" xfId="25873"/>
    <cellStyle name="Sortie 2 6 6 8" xfId="28746"/>
    <cellStyle name="Sortie 2 6 6 9" xfId="32876"/>
    <cellStyle name="Sortie 2 6 7" xfId="2984"/>
    <cellStyle name="Sortie 2 6 7 2" xfId="9241"/>
    <cellStyle name="Sortie 2 6 7 3" xfId="17974"/>
    <cellStyle name="Sortie 2 6 7 4" xfId="32531"/>
    <cellStyle name="Sortie 2 6 7 5" xfId="39272"/>
    <cellStyle name="Sortie 2 6 7 6" xfId="51116"/>
    <cellStyle name="Sortie 2 6 8" xfId="5153"/>
    <cellStyle name="Sortie 2 6 8 2" xfId="11392"/>
    <cellStyle name="Sortie 2 6 8 3" xfId="17688"/>
    <cellStyle name="Sortie 2 6 8 4" xfId="34682"/>
    <cellStyle name="Sortie 2 6 8 5" xfId="41423"/>
    <cellStyle name="Sortie 2 6 8 6" xfId="51117"/>
    <cellStyle name="Sortie 2 6 9" xfId="7397"/>
    <cellStyle name="Sortie 2 7" xfId="769"/>
    <cellStyle name="Sortie 2 7 10" xfId="15351"/>
    <cellStyle name="Sortie 2 7 11" xfId="22941"/>
    <cellStyle name="Sortie 2 7 12" xfId="25327"/>
    <cellStyle name="Sortie 2 7 13" xfId="28436"/>
    <cellStyle name="Sortie 2 7 14" xfId="30449"/>
    <cellStyle name="Sortie 2 7 15" xfId="37227"/>
    <cellStyle name="Sortie 2 7 16" xfId="44123"/>
    <cellStyle name="Sortie 2 7 17" xfId="51118"/>
    <cellStyle name="Sortie 2 7 18" xfId="53005"/>
    <cellStyle name="Sortie 2 7 19" xfId="55615"/>
    <cellStyle name="Sortie 2 7 2" xfId="1328"/>
    <cellStyle name="Sortie 2 7 2 10" xfId="30911"/>
    <cellStyle name="Sortie 2 7 2 11" xfId="37681"/>
    <cellStyle name="Sortie 2 7 2 12" xfId="44686"/>
    <cellStyle name="Sortie 2 7 2 13" xfId="51119"/>
    <cellStyle name="Sortie 2 7 2 14" xfId="53568"/>
    <cellStyle name="Sortie 2 7 2 15" xfId="56183"/>
    <cellStyle name="Sortie 2 7 2 2" xfId="3582"/>
    <cellStyle name="Sortie 2 7 2 2 2" xfId="9839"/>
    <cellStyle name="Sortie 2 7 2 2 3" xfId="18981"/>
    <cellStyle name="Sortie 2 7 2 2 4" xfId="33129"/>
    <cellStyle name="Sortie 2 7 2 2 5" xfId="39870"/>
    <cellStyle name="Sortie 2 7 2 2 6" xfId="51120"/>
    <cellStyle name="Sortie 2 7 2 3" xfId="5729"/>
    <cellStyle name="Sortie 2 7 2 3 2" xfId="11956"/>
    <cellStyle name="Sortie 2 7 2 3 3" xfId="19348"/>
    <cellStyle name="Sortie 2 7 2 3 4" xfId="35251"/>
    <cellStyle name="Sortie 2 7 2 3 5" xfId="41987"/>
    <cellStyle name="Sortie 2 7 2 3 6" xfId="51121"/>
    <cellStyle name="Sortie 2 7 2 4" xfId="7650"/>
    <cellStyle name="Sortie 2 7 2 5" xfId="14052"/>
    <cellStyle name="Sortie 2 7 2 6" xfId="15914"/>
    <cellStyle name="Sortie 2 7 2 7" xfId="23668"/>
    <cellStyle name="Sortie 2 7 2 8" xfId="26126"/>
    <cellStyle name="Sortie 2 7 2 9" xfId="28999"/>
    <cellStyle name="Sortie 2 7 3" xfId="1548"/>
    <cellStyle name="Sortie 2 7 3 10" xfId="31102"/>
    <cellStyle name="Sortie 2 7 3 11" xfId="37843"/>
    <cellStyle name="Sortie 2 7 3 12" xfId="44848"/>
    <cellStyle name="Sortie 2 7 3 13" xfId="51122"/>
    <cellStyle name="Sortie 2 7 3 14" xfId="53730"/>
    <cellStyle name="Sortie 2 7 3 15" xfId="56345"/>
    <cellStyle name="Sortie 2 7 3 2" xfId="3762"/>
    <cellStyle name="Sortie 2 7 3 2 2" xfId="10001"/>
    <cellStyle name="Sortie 2 7 3 2 3" xfId="20165"/>
    <cellStyle name="Sortie 2 7 3 2 4" xfId="33291"/>
    <cellStyle name="Sortie 2 7 3 2 5" xfId="40032"/>
    <cellStyle name="Sortie 2 7 3 2 6" xfId="51123"/>
    <cellStyle name="Sortie 2 7 3 3" xfId="5891"/>
    <cellStyle name="Sortie 2 7 3 3 2" xfId="12118"/>
    <cellStyle name="Sortie 2 7 3 3 3" xfId="19922"/>
    <cellStyle name="Sortie 2 7 3 3 4" xfId="35413"/>
    <cellStyle name="Sortie 2 7 3 3 5" xfId="42149"/>
    <cellStyle name="Sortie 2 7 3 3 6" xfId="51124"/>
    <cellStyle name="Sortie 2 7 3 4" xfId="7812"/>
    <cellStyle name="Sortie 2 7 3 5" xfId="14214"/>
    <cellStyle name="Sortie 2 7 3 6" xfId="16076"/>
    <cellStyle name="Sortie 2 7 3 7" xfId="23830"/>
    <cellStyle name="Sortie 2 7 3 8" xfId="26288"/>
    <cellStyle name="Sortie 2 7 3 9" xfId="29161"/>
    <cellStyle name="Sortie 2 7 4" xfId="2040"/>
    <cellStyle name="Sortie 2 7 4 10" xfId="38333"/>
    <cellStyle name="Sortie 2 7 4 11" xfId="45338"/>
    <cellStyle name="Sortie 2 7 4 12" xfId="51125"/>
    <cellStyle name="Sortie 2 7 4 13" xfId="54220"/>
    <cellStyle name="Sortie 2 7 4 14" xfId="56835"/>
    <cellStyle name="Sortie 2 7 4 2" xfId="4252"/>
    <cellStyle name="Sortie 2 7 4 2 2" xfId="10491"/>
    <cellStyle name="Sortie 2 7 4 2 3" xfId="17729"/>
    <cellStyle name="Sortie 2 7 4 2 4" xfId="33781"/>
    <cellStyle name="Sortie 2 7 4 2 5" xfId="40522"/>
    <cellStyle name="Sortie 2 7 4 2 6" xfId="51126"/>
    <cellStyle name="Sortie 2 7 4 3" xfId="6381"/>
    <cellStyle name="Sortie 2 7 4 3 2" xfId="12608"/>
    <cellStyle name="Sortie 2 7 4 3 3" xfId="17399"/>
    <cellStyle name="Sortie 2 7 4 3 4" xfId="35903"/>
    <cellStyle name="Sortie 2 7 4 3 5" xfId="42639"/>
    <cellStyle name="Sortie 2 7 4 3 6" xfId="51127"/>
    <cellStyle name="Sortie 2 7 4 4" xfId="8302"/>
    <cellStyle name="Sortie 2 7 4 5" xfId="16566"/>
    <cellStyle name="Sortie 2 7 4 6" xfId="24320"/>
    <cellStyle name="Sortie 2 7 4 7" xfId="26778"/>
    <cellStyle name="Sortie 2 7 4 8" xfId="29651"/>
    <cellStyle name="Sortie 2 7 4 9" xfId="31592"/>
    <cellStyle name="Sortie 2 7 5" xfId="2328"/>
    <cellStyle name="Sortie 2 7 5 10" xfId="31878"/>
    <cellStyle name="Sortie 2 7 5 11" xfId="38619"/>
    <cellStyle name="Sortie 2 7 5 12" xfId="45624"/>
    <cellStyle name="Sortie 2 7 5 13" xfId="51128"/>
    <cellStyle name="Sortie 2 7 5 14" xfId="54506"/>
    <cellStyle name="Sortie 2 7 5 15" xfId="57121"/>
    <cellStyle name="Sortie 2 7 5 2" xfId="4538"/>
    <cellStyle name="Sortie 2 7 5 2 2" xfId="10777"/>
    <cellStyle name="Sortie 2 7 5 2 3" xfId="20053"/>
    <cellStyle name="Sortie 2 7 5 2 4" xfId="34067"/>
    <cellStyle name="Sortie 2 7 5 2 5" xfId="40808"/>
    <cellStyle name="Sortie 2 7 5 2 6" xfId="51129"/>
    <cellStyle name="Sortie 2 7 5 3" xfId="6667"/>
    <cellStyle name="Sortie 2 7 5 3 2" xfId="12894"/>
    <cellStyle name="Sortie 2 7 5 3 3" xfId="20353"/>
    <cellStyle name="Sortie 2 7 5 3 4" xfId="36189"/>
    <cellStyle name="Sortie 2 7 5 3 5" xfId="42925"/>
    <cellStyle name="Sortie 2 7 5 3 6" xfId="51130"/>
    <cellStyle name="Sortie 2 7 5 4" xfId="8588"/>
    <cellStyle name="Sortie 2 7 5 5" xfId="14700"/>
    <cellStyle name="Sortie 2 7 5 6" xfId="16852"/>
    <cellStyle name="Sortie 2 7 5 7" xfId="24606"/>
    <cellStyle name="Sortie 2 7 5 8" xfId="27064"/>
    <cellStyle name="Sortie 2 7 5 9" xfId="29937"/>
    <cellStyle name="Sortie 2 7 6" xfId="3128"/>
    <cellStyle name="Sortie 2 7 6 10" xfId="39416"/>
    <cellStyle name="Sortie 2 7 6 11" xfId="44232"/>
    <cellStyle name="Sortie 2 7 6 12" xfId="51131"/>
    <cellStyle name="Sortie 2 7 6 13" xfId="53114"/>
    <cellStyle name="Sortie 2 7 6 14" xfId="55726"/>
    <cellStyle name="Sortie 2 7 6 2" xfId="5272"/>
    <cellStyle name="Sortie 2 7 6 2 2" xfId="11502"/>
    <cellStyle name="Sortie 2 7 6 2 3" xfId="19808"/>
    <cellStyle name="Sortie 2 7 6 2 4" xfId="34794"/>
    <cellStyle name="Sortie 2 7 6 2 5" xfId="41533"/>
    <cellStyle name="Sortie 2 7 6 2 6" xfId="51132"/>
    <cellStyle name="Sortie 2 7 6 3" xfId="9385"/>
    <cellStyle name="Sortie 2 7 6 4" xfId="13598"/>
    <cellStyle name="Sortie 2 7 6 5" xfId="15460"/>
    <cellStyle name="Sortie 2 7 6 6" xfId="23214"/>
    <cellStyle name="Sortie 2 7 6 7" xfId="25672"/>
    <cellStyle name="Sortie 2 7 6 8" xfId="28545"/>
    <cellStyle name="Sortie 2 7 6 9" xfId="32675"/>
    <cellStyle name="Sortie 2 7 7" xfId="2783"/>
    <cellStyle name="Sortie 2 7 7 2" xfId="9040"/>
    <cellStyle name="Sortie 2 7 7 3" xfId="19514"/>
    <cellStyle name="Sortie 2 7 7 4" xfId="32330"/>
    <cellStyle name="Sortie 2 7 7 5" xfId="39071"/>
    <cellStyle name="Sortie 2 7 7 6" xfId="51133"/>
    <cellStyle name="Sortie 2 7 8" xfId="5154"/>
    <cellStyle name="Sortie 2 7 8 2" xfId="11393"/>
    <cellStyle name="Sortie 2 7 8 3" xfId="19397"/>
    <cellStyle name="Sortie 2 7 8 4" xfId="34683"/>
    <cellStyle name="Sortie 2 7 8 5" xfId="41424"/>
    <cellStyle name="Sortie 2 7 8 6" xfId="51134"/>
    <cellStyle name="Sortie 2 7 9" xfId="7196"/>
    <cellStyle name="Sortie 2 8" xfId="910"/>
    <cellStyle name="Sortie 2 8 10" xfId="15352"/>
    <cellStyle name="Sortie 2 8 11" xfId="23082"/>
    <cellStyle name="Sortie 2 8 12" xfId="25468"/>
    <cellStyle name="Sortie 2 8 13" xfId="28437"/>
    <cellStyle name="Sortie 2 8 14" xfId="30590"/>
    <cellStyle name="Sortie 2 8 15" xfId="37368"/>
    <cellStyle name="Sortie 2 8 16" xfId="44124"/>
    <cellStyle name="Sortie 2 8 17" xfId="51135"/>
    <cellStyle name="Sortie 2 8 18" xfId="53006"/>
    <cellStyle name="Sortie 2 8 19" xfId="55616"/>
    <cellStyle name="Sortie 2 8 2" xfId="1329"/>
    <cellStyle name="Sortie 2 8 2 10" xfId="30912"/>
    <cellStyle name="Sortie 2 8 2 11" xfId="37682"/>
    <cellStyle name="Sortie 2 8 2 12" xfId="44687"/>
    <cellStyle name="Sortie 2 8 2 13" xfId="51136"/>
    <cellStyle name="Sortie 2 8 2 14" xfId="53569"/>
    <cellStyle name="Sortie 2 8 2 15" xfId="56184"/>
    <cellStyle name="Sortie 2 8 2 2" xfId="3583"/>
    <cellStyle name="Sortie 2 8 2 2 2" xfId="9840"/>
    <cellStyle name="Sortie 2 8 2 2 3" xfId="18047"/>
    <cellStyle name="Sortie 2 8 2 2 4" xfId="33130"/>
    <cellStyle name="Sortie 2 8 2 2 5" xfId="39871"/>
    <cellStyle name="Sortie 2 8 2 2 6" xfId="51137"/>
    <cellStyle name="Sortie 2 8 2 3" xfId="5730"/>
    <cellStyle name="Sortie 2 8 2 3 2" xfId="11957"/>
    <cellStyle name="Sortie 2 8 2 3 3" xfId="18432"/>
    <cellStyle name="Sortie 2 8 2 3 4" xfId="35252"/>
    <cellStyle name="Sortie 2 8 2 3 5" xfId="41988"/>
    <cellStyle name="Sortie 2 8 2 3 6" xfId="51138"/>
    <cellStyle name="Sortie 2 8 2 4" xfId="7651"/>
    <cellStyle name="Sortie 2 8 2 5" xfId="14053"/>
    <cellStyle name="Sortie 2 8 2 6" xfId="15915"/>
    <cellStyle name="Sortie 2 8 2 7" xfId="23669"/>
    <cellStyle name="Sortie 2 8 2 8" xfId="26127"/>
    <cellStyle name="Sortie 2 8 2 9" xfId="29000"/>
    <cellStyle name="Sortie 2 8 3" xfId="1689"/>
    <cellStyle name="Sortie 2 8 3 10" xfId="31243"/>
    <cellStyle name="Sortie 2 8 3 11" xfId="37984"/>
    <cellStyle name="Sortie 2 8 3 12" xfId="44989"/>
    <cellStyle name="Sortie 2 8 3 13" xfId="51139"/>
    <cellStyle name="Sortie 2 8 3 14" xfId="53871"/>
    <cellStyle name="Sortie 2 8 3 15" xfId="56486"/>
    <cellStyle name="Sortie 2 8 3 2" xfId="3903"/>
    <cellStyle name="Sortie 2 8 3 2 2" xfId="10142"/>
    <cellStyle name="Sortie 2 8 3 2 3" xfId="19591"/>
    <cellStyle name="Sortie 2 8 3 2 4" xfId="33432"/>
    <cellStyle name="Sortie 2 8 3 2 5" xfId="40173"/>
    <cellStyle name="Sortie 2 8 3 2 6" xfId="51140"/>
    <cellStyle name="Sortie 2 8 3 3" xfId="6032"/>
    <cellStyle name="Sortie 2 8 3 3 2" xfId="12259"/>
    <cellStyle name="Sortie 2 8 3 3 3" xfId="19393"/>
    <cellStyle name="Sortie 2 8 3 3 4" xfId="35554"/>
    <cellStyle name="Sortie 2 8 3 3 5" xfId="42290"/>
    <cellStyle name="Sortie 2 8 3 3 6" xfId="51141"/>
    <cellStyle name="Sortie 2 8 3 4" xfId="7953"/>
    <cellStyle name="Sortie 2 8 3 5" xfId="14355"/>
    <cellStyle name="Sortie 2 8 3 6" xfId="16217"/>
    <cellStyle name="Sortie 2 8 3 7" xfId="23971"/>
    <cellStyle name="Sortie 2 8 3 8" xfId="26429"/>
    <cellStyle name="Sortie 2 8 3 9" xfId="29302"/>
    <cellStyle name="Sortie 2 8 4" xfId="2041"/>
    <cellStyle name="Sortie 2 8 4 10" xfId="38334"/>
    <cellStyle name="Sortie 2 8 4 11" xfId="45339"/>
    <cellStyle name="Sortie 2 8 4 12" xfId="51142"/>
    <cellStyle name="Sortie 2 8 4 13" xfId="54221"/>
    <cellStyle name="Sortie 2 8 4 14" xfId="56836"/>
    <cellStyle name="Sortie 2 8 4 2" xfId="4253"/>
    <cellStyle name="Sortie 2 8 4 2 2" xfId="10492"/>
    <cellStyle name="Sortie 2 8 4 2 3" xfId="19484"/>
    <cellStyle name="Sortie 2 8 4 2 4" xfId="33782"/>
    <cellStyle name="Sortie 2 8 4 2 5" xfId="40523"/>
    <cellStyle name="Sortie 2 8 4 2 6" xfId="51143"/>
    <cellStyle name="Sortie 2 8 4 3" xfId="6382"/>
    <cellStyle name="Sortie 2 8 4 3 2" xfId="12609"/>
    <cellStyle name="Sortie 2 8 4 3 3" xfId="17398"/>
    <cellStyle name="Sortie 2 8 4 3 4" xfId="35904"/>
    <cellStyle name="Sortie 2 8 4 3 5" xfId="42640"/>
    <cellStyle name="Sortie 2 8 4 3 6" xfId="51144"/>
    <cellStyle name="Sortie 2 8 4 4" xfId="8303"/>
    <cellStyle name="Sortie 2 8 4 5" xfId="16567"/>
    <cellStyle name="Sortie 2 8 4 6" xfId="24321"/>
    <cellStyle name="Sortie 2 8 4 7" xfId="26779"/>
    <cellStyle name="Sortie 2 8 4 8" xfId="29652"/>
    <cellStyle name="Sortie 2 8 4 9" xfId="31593"/>
    <cellStyle name="Sortie 2 8 5" xfId="2202"/>
    <cellStyle name="Sortie 2 8 5 10" xfId="31752"/>
    <cellStyle name="Sortie 2 8 5 11" xfId="38493"/>
    <cellStyle name="Sortie 2 8 5 12" xfId="45498"/>
    <cellStyle name="Sortie 2 8 5 13" xfId="51145"/>
    <cellStyle name="Sortie 2 8 5 14" xfId="54380"/>
    <cellStyle name="Sortie 2 8 5 15" xfId="56995"/>
    <cellStyle name="Sortie 2 8 5 2" xfId="4412"/>
    <cellStyle name="Sortie 2 8 5 2 2" xfId="10651"/>
    <cellStyle name="Sortie 2 8 5 2 3" xfId="18226"/>
    <cellStyle name="Sortie 2 8 5 2 4" xfId="33941"/>
    <cellStyle name="Sortie 2 8 5 2 5" xfId="40682"/>
    <cellStyle name="Sortie 2 8 5 2 6" xfId="51146"/>
    <cellStyle name="Sortie 2 8 5 3" xfId="6541"/>
    <cellStyle name="Sortie 2 8 5 3 2" xfId="12768"/>
    <cellStyle name="Sortie 2 8 5 3 3" xfId="17321"/>
    <cellStyle name="Sortie 2 8 5 3 4" xfId="36063"/>
    <cellStyle name="Sortie 2 8 5 3 5" xfId="42799"/>
    <cellStyle name="Sortie 2 8 5 3 6" xfId="51147"/>
    <cellStyle name="Sortie 2 8 5 4" xfId="8462"/>
    <cellStyle name="Sortie 2 8 5 5" xfId="14574"/>
    <cellStyle name="Sortie 2 8 5 6" xfId="16726"/>
    <cellStyle name="Sortie 2 8 5 7" xfId="24480"/>
    <cellStyle name="Sortie 2 8 5 8" xfId="26938"/>
    <cellStyle name="Sortie 2 8 5 9" xfId="29811"/>
    <cellStyle name="Sortie 2 8 6" xfId="3269"/>
    <cellStyle name="Sortie 2 8 6 10" xfId="39557"/>
    <cellStyle name="Sortie 2 8 6 11" xfId="44373"/>
    <cellStyle name="Sortie 2 8 6 12" xfId="51148"/>
    <cellStyle name="Sortie 2 8 6 13" xfId="53255"/>
    <cellStyle name="Sortie 2 8 6 14" xfId="55867"/>
    <cellStyle name="Sortie 2 8 6 2" xfId="5413"/>
    <cellStyle name="Sortie 2 8 6 2 2" xfId="11643"/>
    <cellStyle name="Sortie 2 8 6 2 3" xfId="17972"/>
    <cellStyle name="Sortie 2 8 6 2 4" xfId="34935"/>
    <cellStyle name="Sortie 2 8 6 2 5" xfId="41674"/>
    <cellStyle name="Sortie 2 8 6 2 6" xfId="51149"/>
    <cellStyle name="Sortie 2 8 6 3" xfId="9526"/>
    <cellStyle name="Sortie 2 8 6 4" xfId="13739"/>
    <cellStyle name="Sortie 2 8 6 5" xfId="15601"/>
    <cellStyle name="Sortie 2 8 6 6" xfId="23355"/>
    <cellStyle name="Sortie 2 8 6 7" xfId="25813"/>
    <cellStyle name="Sortie 2 8 6 8" xfId="28686"/>
    <cellStyle name="Sortie 2 8 6 9" xfId="32816"/>
    <cellStyle name="Sortie 2 8 7" xfId="2924"/>
    <cellStyle name="Sortie 2 8 7 2" xfId="9181"/>
    <cellStyle name="Sortie 2 8 7 3" xfId="18663"/>
    <cellStyle name="Sortie 2 8 7 4" xfId="32471"/>
    <cellStyle name="Sortie 2 8 7 5" xfId="39212"/>
    <cellStyle name="Sortie 2 8 7 6" xfId="51150"/>
    <cellStyle name="Sortie 2 8 8" xfId="5155"/>
    <cellStyle name="Sortie 2 8 8 2" xfId="11394"/>
    <cellStyle name="Sortie 2 8 8 3" xfId="20178"/>
    <cellStyle name="Sortie 2 8 8 4" xfId="34684"/>
    <cellStyle name="Sortie 2 8 8 5" xfId="41425"/>
    <cellStyle name="Sortie 2 8 8 6" xfId="51151"/>
    <cellStyle name="Sortie 2 8 9" xfId="7337"/>
    <cellStyle name="Sortie 2 9" xfId="951"/>
    <cellStyle name="Sortie 2 9 10" xfId="15353"/>
    <cellStyle name="Sortie 2 9 11" xfId="23118"/>
    <cellStyle name="Sortie 2 9 12" xfId="25504"/>
    <cellStyle name="Sortie 2 9 13" xfId="28438"/>
    <cellStyle name="Sortie 2 9 14" xfId="30631"/>
    <cellStyle name="Sortie 2 9 15" xfId="37404"/>
    <cellStyle name="Sortie 2 9 16" xfId="44125"/>
    <cellStyle name="Sortie 2 9 17" xfId="51152"/>
    <cellStyle name="Sortie 2 9 18" xfId="53007"/>
    <cellStyle name="Sortie 2 9 19" xfId="55617"/>
    <cellStyle name="Sortie 2 9 2" xfId="1330"/>
    <cellStyle name="Sortie 2 9 2 10" xfId="30913"/>
    <cellStyle name="Sortie 2 9 2 11" xfId="37683"/>
    <cellStyle name="Sortie 2 9 2 12" xfId="44688"/>
    <cellStyle name="Sortie 2 9 2 13" xfId="51153"/>
    <cellStyle name="Sortie 2 9 2 14" xfId="53570"/>
    <cellStyle name="Sortie 2 9 2 15" xfId="56185"/>
    <cellStyle name="Sortie 2 9 2 2" xfId="3584"/>
    <cellStyle name="Sortie 2 9 2 2 2" xfId="9841"/>
    <cellStyle name="Sortie 2 9 2 2 3" xfId="19715"/>
    <cellStyle name="Sortie 2 9 2 2 4" xfId="33131"/>
    <cellStyle name="Sortie 2 9 2 2 5" xfId="39872"/>
    <cellStyle name="Sortie 2 9 2 2 6" xfId="51154"/>
    <cellStyle name="Sortie 2 9 2 3" xfId="5731"/>
    <cellStyle name="Sortie 2 9 2 3 2" xfId="11958"/>
    <cellStyle name="Sortie 2 9 2 3 3" xfId="20187"/>
    <cellStyle name="Sortie 2 9 2 3 4" xfId="35253"/>
    <cellStyle name="Sortie 2 9 2 3 5" xfId="41989"/>
    <cellStyle name="Sortie 2 9 2 3 6" xfId="51155"/>
    <cellStyle name="Sortie 2 9 2 4" xfId="7652"/>
    <cellStyle name="Sortie 2 9 2 5" xfId="14054"/>
    <cellStyle name="Sortie 2 9 2 6" xfId="15916"/>
    <cellStyle name="Sortie 2 9 2 7" xfId="23670"/>
    <cellStyle name="Sortie 2 9 2 8" xfId="26128"/>
    <cellStyle name="Sortie 2 9 2 9" xfId="29001"/>
    <cellStyle name="Sortie 2 9 3" xfId="1725"/>
    <cellStyle name="Sortie 2 9 3 10" xfId="31279"/>
    <cellStyle name="Sortie 2 9 3 11" xfId="38020"/>
    <cellStyle name="Sortie 2 9 3 12" xfId="45025"/>
    <cellStyle name="Sortie 2 9 3 13" xfId="51156"/>
    <cellStyle name="Sortie 2 9 3 14" xfId="53907"/>
    <cellStyle name="Sortie 2 9 3 15" xfId="56522"/>
    <cellStyle name="Sortie 2 9 3 2" xfId="3939"/>
    <cellStyle name="Sortie 2 9 3 2 2" xfId="10178"/>
    <cellStyle name="Sortie 2 9 3 2 3" xfId="18191"/>
    <cellStyle name="Sortie 2 9 3 2 4" xfId="33468"/>
    <cellStyle name="Sortie 2 9 3 2 5" xfId="40209"/>
    <cellStyle name="Sortie 2 9 3 2 6" xfId="51157"/>
    <cellStyle name="Sortie 2 9 3 3" xfId="6068"/>
    <cellStyle name="Sortie 2 9 3 3 2" xfId="12295"/>
    <cellStyle name="Sortie 2 9 3 3 3" xfId="19340"/>
    <cellStyle name="Sortie 2 9 3 3 4" xfId="35590"/>
    <cellStyle name="Sortie 2 9 3 3 5" xfId="42326"/>
    <cellStyle name="Sortie 2 9 3 3 6" xfId="51158"/>
    <cellStyle name="Sortie 2 9 3 4" xfId="7989"/>
    <cellStyle name="Sortie 2 9 3 5" xfId="14391"/>
    <cellStyle name="Sortie 2 9 3 6" xfId="16253"/>
    <cellStyle name="Sortie 2 9 3 7" xfId="24007"/>
    <cellStyle name="Sortie 2 9 3 8" xfId="26465"/>
    <cellStyle name="Sortie 2 9 3 9" xfId="29338"/>
    <cellStyle name="Sortie 2 9 4" xfId="2042"/>
    <cellStyle name="Sortie 2 9 4 10" xfId="38335"/>
    <cellStyle name="Sortie 2 9 4 11" xfId="45340"/>
    <cellStyle name="Sortie 2 9 4 12" xfId="51159"/>
    <cellStyle name="Sortie 2 9 4 13" xfId="54222"/>
    <cellStyle name="Sortie 2 9 4 14" xfId="56837"/>
    <cellStyle name="Sortie 2 9 4 2" xfId="4254"/>
    <cellStyle name="Sortie 2 9 4 2 2" xfId="10493"/>
    <cellStyle name="Sortie 2 9 4 2 3" xfId="18510"/>
    <cellStyle name="Sortie 2 9 4 2 4" xfId="33783"/>
    <cellStyle name="Sortie 2 9 4 2 5" xfId="40524"/>
    <cellStyle name="Sortie 2 9 4 2 6" xfId="51160"/>
    <cellStyle name="Sortie 2 9 4 3" xfId="6383"/>
    <cellStyle name="Sortie 2 9 4 3 2" xfId="12610"/>
    <cellStyle name="Sortie 2 9 4 3 3" xfId="17397"/>
    <cellStyle name="Sortie 2 9 4 3 4" xfId="35905"/>
    <cellStyle name="Sortie 2 9 4 3 5" xfId="42641"/>
    <cellStyle name="Sortie 2 9 4 3 6" xfId="51161"/>
    <cellStyle name="Sortie 2 9 4 4" xfId="8304"/>
    <cellStyle name="Sortie 2 9 4 5" xfId="16568"/>
    <cellStyle name="Sortie 2 9 4 6" xfId="24322"/>
    <cellStyle name="Sortie 2 9 4 7" xfId="26780"/>
    <cellStyle name="Sortie 2 9 4 8" xfId="29653"/>
    <cellStyle name="Sortie 2 9 4 9" xfId="31594"/>
    <cellStyle name="Sortie 2 9 5" xfId="2187"/>
    <cellStyle name="Sortie 2 9 5 10" xfId="31737"/>
    <cellStyle name="Sortie 2 9 5 11" xfId="38478"/>
    <cellStyle name="Sortie 2 9 5 12" xfId="45483"/>
    <cellStyle name="Sortie 2 9 5 13" xfId="51162"/>
    <cellStyle name="Sortie 2 9 5 14" xfId="54365"/>
    <cellStyle name="Sortie 2 9 5 15" xfId="56980"/>
    <cellStyle name="Sortie 2 9 5 2" xfId="4397"/>
    <cellStyle name="Sortie 2 9 5 2 2" xfId="10636"/>
    <cellStyle name="Sortie 2 9 5 2 3" xfId="19115"/>
    <cellStyle name="Sortie 2 9 5 2 4" xfId="33926"/>
    <cellStyle name="Sortie 2 9 5 2 5" xfId="40667"/>
    <cellStyle name="Sortie 2 9 5 2 6" xfId="51163"/>
    <cellStyle name="Sortie 2 9 5 3" xfId="6526"/>
    <cellStyle name="Sortie 2 9 5 3 2" xfId="12753"/>
    <cellStyle name="Sortie 2 9 5 3 3" xfId="17334"/>
    <cellStyle name="Sortie 2 9 5 3 4" xfId="36048"/>
    <cellStyle name="Sortie 2 9 5 3 5" xfId="42784"/>
    <cellStyle name="Sortie 2 9 5 3 6" xfId="51164"/>
    <cellStyle name="Sortie 2 9 5 4" xfId="8447"/>
    <cellStyle name="Sortie 2 9 5 5" xfId="14559"/>
    <cellStyle name="Sortie 2 9 5 6" xfId="16711"/>
    <cellStyle name="Sortie 2 9 5 7" xfId="24465"/>
    <cellStyle name="Sortie 2 9 5 8" xfId="26923"/>
    <cellStyle name="Sortie 2 9 5 9" xfId="29796"/>
    <cellStyle name="Sortie 2 9 6" xfId="3305"/>
    <cellStyle name="Sortie 2 9 6 10" xfId="39593"/>
    <cellStyle name="Sortie 2 9 6 11" xfId="44409"/>
    <cellStyle name="Sortie 2 9 6 12" xfId="51165"/>
    <cellStyle name="Sortie 2 9 6 13" xfId="53291"/>
    <cellStyle name="Sortie 2 9 6 14" xfId="55905"/>
    <cellStyle name="Sortie 2 9 6 2" xfId="5451"/>
    <cellStyle name="Sortie 2 9 6 2 2" xfId="11679"/>
    <cellStyle name="Sortie 2 9 6 2 3" xfId="17693"/>
    <cellStyle name="Sortie 2 9 6 2 4" xfId="34973"/>
    <cellStyle name="Sortie 2 9 6 2 5" xfId="41710"/>
    <cellStyle name="Sortie 2 9 6 2 6" xfId="51166"/>
    <cellStyle name="Sortie 2 9 6 3" xfId="9562"/>
    <cellStyle name="Sortie 2 9 6 4" xfId="13775"/>
    <cellStyle name="Sortie 2 9 6 5" xfId="15637"/>
    <cellStyle name="Sortie 2 9 6 6" xfId="23391"/>
    <cellStyle name="Sortie 2 9 6 7" xfId="25849"/>
    <cellStyle name="Sortie 2 9 6 8" xfId="28722"/>
    <cellStyle name="Sortie 2 9 6 9" xfId="32852"/>
    <cellStyle name="Sortie 2 9 7" xfId="2960"/>
    <cellStyle name="Sortie 2 9 7 2" xfId="9217"/>
    <cellStyle name="Sortie 2 9 7 3" xfId="19229"/>
    <cellStyle name="Sortie 2 9 7 4" xfId="32507"/>
    <cellStyle name="Sortie 2 9 7 5" xfId="39248"/>
    <cellStyle name="Sortie 2 9 7 6" xfId="51167"/>
    <cellStyle name="Sortie 2 9 8" xfId="5156"/>
    <cellStyle name="Sortie 2 9 8 2" xfId="11395"/>
    <cellStyle name="Sortie 2 9 8 3" xfId="18390"/>
    <cellStyle name="Sortie 2 9 8 4" xfId="34685"/>
    <cellStyle name="Sortie 2 9 8 5" xfId="41426"/>
    <cellStyle name="Sortie 2 9 8 6" xfId="51168"/>
    <cellStyle name="Sortie 2 9 9" xfId="7373"/>
    <cellStyle name="Sortie 20" xfId="2671"/>
    <cellStyle name="Sortie 20 10" xfId="32220"/>
    <cellStyle name="Sortie 20 11" xfId="38961"/>
    <cellStyle name="Sortie 20 12" xfId="45966"/>
    <cellStyle name="Sortie 20 13" xfId="51169"/>
    <cellStyle name="Sortie 20 14" xfId="54848"/>
    <cellStyle name="Sortie 20 15" xfId="57463"/>
    <cellStyle name="Sortie 20 2" xfId="4863"/>
    <cellStyle name="Sortie 20 2 2" xfId="11102"/>
    <cellStyle name="Sortie 20 2 3" xfId="19100"/>
    <cellStyle name="Sortie 20 2 4" xfId="34392"/>
    <cellStyle name="Sortie 20 2 5" xfId="41133"/>
    <cellStyle name="Sortie 20 2 6" xfId="51170"/>
    <cellStyle name="Sortie 20 3" xfId="7009"/>
    <cellStyle name="Sortie 20 3 2" xfId="13236"/>
    <cellStyle name="Sortie 20 3 3" xfId="20574"/>
    <cellStyle name="Sortie 20 3 4" xfId="36531"/>
    <cellStyle name="Sortie 20 3 5" xfId="43267"/>
    <cellStyle name="Sortie 20 3 6" xfId="51171"/>
    <cellStyle name="Sortie 20 4" xfId="8930"/>
    <cellStyle name="Sortie 20 5" xfId="15042"/>
    <cellStyle name="Sortie 20 6" xfId="17194"/>
    <cellStyle name="Sortie 20 7" xfId="24948"/>
    <cellStyle name="Sortie 20 8" xfId="27406"/>
    <cellStyle name="Sortie 20 9" xfId="30279"/>
    <cellStyle name="Sortie 21" xfId="2717"/>
    <cellStyle name="Sortie 21 10" xfId="39005"/>
    <cellStyle name="Sortie 21 11" xfId="46010"/>
    <cellStyle name="Sortie 21 12" xfId="51172"/>
    <cellStyle name="Sortie 21 13" xfId="54892"/>
    <cellStyle name="Sortie 21 14" xfId="57507"/>
    <cellStyle name="Sortie 21 2" xfId="7053"/>
    <cellStyle name="Sortie 21 2 2" xfId="13280"/>
    <cellStyle name="Sortie 21 2 3" xfId="20609"/>
    <cellStyle name="Sortie 21 2 4" xfId="36575"/>
    <cellStyle name="Sortie 21 2 5" xfId="43311"/>
    <cellStyle name="Sortie 21 2 6" xfId="51173"/>
    <cellStyle name="Sortie 21 3" xfId="8974"/>
    <cellStyle name="Sortie 21 4" xfId="15086"/>
    <cellStyle name="Sortie 21 5" xfId="17238"/>
    <cellStyle name="Sortie 21 6" xfId="24992"/>
    <cellStyle name="Sortie 21 7" xfId="27450"/>
    <cellStyle name="Sortie 21 8" xfId="30323"/>
    <cellStyle name="Sortie 21 9" xfId="32264"/>
    <cellStyle name="Sortie 22" xfId="4970"/>
    <cellStyle name="Sortie 22 2" xfId="11209"/>
    <cellStyle name="Sortie 22 3" xfId="17536"/>
    <cellStyle name="Sortie 22 4" xfId="34499"/>
    <cellStyle name="Sortie 22 5" xfId="41240"/>
    <cellStyle name="Sortie 22 6" xfId="51174"/>
    <cellStyle name="Sortie 23" xfId="7162"/>
    <cellStyle name="Sortie 24" xfId="15167"/>
    <cellStyle name="Sortie 25" xfId="22908"/>
    <cellStyle name="Sortie 26" xfId="25294"/>
    <cellStyle name="Sortie 27" xfId="28252"/>
    <cellStyle name="Sortie 28" xfId="30414"/>
    <cellStyle name="Sortie 29" xfId="37194"/>
    <cellStyle name="Sortie 3" xfId="645"/>
    <cellStyle name="Sortie 3 10" xfId="1084"/>
    <cellStyle name="Sortie 3 10 10" xfId="30730"/>
    <cellStyle name="Sortie 3 10 11" xfId="37500"/>
    <cellStyle name="Sortie 3 10 12" xfId="44505"/>
    <cellStyle name="Sortie 3 10 13" xfId="51176"/>
    <cellStyle name="Sortie 3 10 14" xfId="53387"/>
    <cellStyle name="Sortie 3 10 15" xfId="56002"/>
    <cellStyle name="Sortie 3 10 2" xfId="3401"/>
    <cellStyle name="Sortie 3 10 2 2" xfId="9658"/>
    <cellStyle name="Sortie 3 10 2 3" xfId="19506"/>
    <cellStyle name="Sortie 3 10 2 4" xfId="32948"/>
    <cellStyle name="Sortie 3 10 2 5" xfId="39689"/>
    <cellStyle name="Sortie 3 10 2 6" xfId="51177"/>
    <cellStyle name="Sortie 3 10 3" xfId="5548"/>
    <cellStyle name="Sortie 3 10 3 2" xfId="11775"/>
    <cellStyle name="Sortie 3 10 3 3" xfId="18960"/>
    <cellStyle name="Sortie 3 10 3 4" xfId="35070"/>
    <cellStyle name="Sortie 3 10 3 5" xfId="41806"/>
    <cellStyle name="Sortie 3 10 3 6" xfId="51178"/>
    <cellStyle name="Sortie 3 10 4" xfId="7469"/>
    <cellStyle name="Sortie 3 10 5" xfId="13871"/>
    <cellStyle name="Sortie 3 10 6" xfId="15733"/>
    <cellStyle name="Sortie 3 10 7" xfId="23487"/>
    <cellStyle name="Sortie 3 10 8" xfId="25945"/>
    <cellStyle name="Sortie 3 10 9" xfId="28818"/>
    <cellStyle name="Sortie 3 11" xfId="1518"/>
    <cellStyle name="Sortie 3 11 10" xfId="31072"/>
    <cellStyle name="Sortie 3 11 11" xfId="37813"/>
    <cellStyle name="Sortie 3 11 12" xfId="44818"/>
    <cellStyle name="Sortie 3 11 13" xfId="51179"/>
    <cellStyle name="Sortie 3 11 14" xfId="53700"/>
    <cellStyle name="Sortie 3 11 15" xfId="56315"/>
    <cellStyle name="Sortie 3 11 2" xfId="3732"/>
    <cellStyle name="Sortie 3 11 2 2" xfId="9971"/>
    <cellStyle name="Sortie 3 11 2 3" xfId="19379"/>
    <cellStyle name="Sortie 3 11 2 4" xfId="33261"/>
    <cellStyle name="Sortie 3 11 2 5" xfId="40002"/>
    <cellStyle name="Sortie 3 11 2 6" xfId="51180"/>
    <cellStyle name="Sortie 3 11 3" xfId="5861"/>
    <cellStyle name="Sortie 3 11 3 2" xfId="12088"/>
    <cellStyle name="Sortie 3 11 3 3" xfId="18951"/>
    <cellStyle name="Sortie 3 11 3 4" xfId="35383"/>
    <cellStyle name="Sortie 3 11 3 5" xfId="42119"/>
    <cellStyle name="Sortie 3 11 3 6" xfId="51181"/>
    <cellStyle name="Sortie 3 11 4" xfId="7782"/>
    <cellStyle name="Sortie 3 11 5" xfId="14184"/>
    <cellStyle name="Sortie 3 11 6" xfId="16046"/>
    <cellStyle name="Sortie 3 11 7" xfId="23800"/>
    <cellStyle name="Sortie 3 11 8" xfId="26258"/>
    <cellStyle name="Sortie 3 11 9" xfId="29131"/>
    <cellStyle name="Sortie 3 12" xfId="1859"/>
    <cellStyle name="Sortie 3 12 10" xfId="38152"/>
    <cellStyle name="Sortie 3 12 11" xfId="45157"/>
    <cellStyle name="Sortie 3 12 12" xfId="51182"/>
    <cellStyle name="Sortie 3 12 13" xfId="54039"/>
    <cellStyle name="Sortie 3 12 14" xfId="56654"/>
    <cellStyle name="Sortie 3 12 2" xfId="4071"/>
    <cellStyle name="Sortie 3 12 2 2" xfId="10310"/>
    <cellStyle name="Sortie 3 12 2 3" xfId="19309"/>
    <cellStyle name="Sortie 3 12 2 4" xfId="33600"/>
    <cellStyle name="Sortie 3 12 2 5" xfId="40341"/>
    <cellStyle name="Sortie 3 12 2 6" xfId="51183"/>
    <cellStyle name="Sortie 3 12 3" xfId="6200"/>
    <cellStyle name="Sortie 3 12 3 2" xfId="12427"/>
    <cellStyle name="Sortie 3 12 3 3" xfId="17515"/>
    <cellStyle name="Sortie 3 12 3 4" xfId="35722"/>
    <cellStyle name="Sortie 3 12 3 5" xfId="42458"/>
    <cellStyle name="Sortie 3 12 3 6" xfId="51184"/>
    <cellStyle name="Sortie 3 12 4" xfId="8121"/>
    <cellStyle name="Sortie 3 12 5" xfId="16385"/>
    <cellStyle name="Sortie 3 12 6" xfId="24139"/>
    <cellStyle name="Sortie 3 12 7" xfId="26597"/>
    <cellStyle name="Sortie 3 12 8" xfId="29470"/>
    <cellStyle name="Sortie 3 12 9" xfId="31411"/>
    <cellStyle name="Sortie 3 13" xfId="2395"/>
    <cellStyle name="Sortie 3 13 10" xfId="31945"/>
    <cellStyle name="Sortie 3 13 11" xfId="38686"/>
    <cellStyle name="Sortie 3 13 12" xfId="45691"/>
    <cellStyle name="Sortie 3 13 13" xfId="51185"/>
    <cellStyle name="Sortie 3 13 14" xfId="54573"/>
    <cellStyle name="Sortie 3 13 15" xfId="57188"/>
    <cellStyle name="Sortie 3 13 2" xfId="4605"/>
    <cellStyle name="Sortie 3 13 2 2" xfId="10844"/>
    <cellStyle name="Sortie 3 13 2 3" xfId="18435"/>
    <cellStyle name="Sortie 3 13 2 4" xfId="34134"/>
    <cellStyle name="Sortie 3 13 2 5" xfId="40875"/>
    <cellStyle name="Sortie 3 13 2 6" xfId="51186"/>
    <cellStyle name="Sortie 3 13 3" xfId="6734"/>
    <cellStyle name="Sortie 3 13 3 2" xfId="12961"/>
    <cellStyle name="Sortie 3 13 3 3" xfId="20408"/>
    <cellStyle name="Sortie 3 13 3 4" xfId="36256"/>
    <cellStyle name="Sortie 3 13 3 5" xfId="42992"/>
    <cellStyle name="Sortie 3 13 3 6" xfId="51187"/>
    <cellStyle name="Sortie 3 13 4" xfId="8655"/>
    <cellStyle name="Sortie 3 13 5" xfId="14767"/>
    <cellStyle name="Sortie 3 13 6" xfId="16919"/>
    <cellStyle name="Sortie 3 13 7" xfId="24673"/>
    <cellStyle name="Sortie 3 13 8" xfId="27131"/>
    <cellStyle name="Sortie 3 13 9" xfId="30004"/>
    <cellStyle name="Sortie 3 14" xfId="2659"/>
    <cellStyle name="Sortie 3 14 10" xfId="32208"/>
    <cellStyle name="Sortie 3 14 11" xfId="38949"/>
    <cellStyle name="Sortie 3 14 12" xfId="45954"/>
    <cellStyle name="Sortie 3 14 13" xfId="51188"/>
    <cellStyle name="Sortie 3 14 14" xfId="54836"/>
    <cellStyle name="Sortie 3 14 15" xfId="57451"/>
    <cellStyle name="Sortie 3 14 2" xfId="4851"/>
    <cellStyle name="Sortie 3 14 2 2" xfId="11090"/>
    <cellStyle name="Sortie 3 14 2 3" xfId="19674"/>
    <cellStyle name="Sortie 3 14 2 4" xfId="34380"/>
    <cellStyle name="Sortie 3 14 2 5" xfId="41121"/>
    <cellStyle name="Sortie 3 14 2 6" xfId="51189"/>
    <cellStyle name="Sortie 3 14 3" xfId="6997"/>
    <cellStyle name="Sortie 3 14 3 2" xfId="13224"/>
    <cellStyle name="Sortie 3 14 3 3" xfId="20564"/>
    <cellStyle name="Sortie 3 14 3 4" xfId="36519"/>
    <cellStyle name="Sortie 3 14 3 5" xfId="43255"/>
    <cellStyle name="Sortie 3 14 3 6" xfId="51190"/>
    <cellStyle name="Sortie 3 14 4" xfId="8918"/>
    <cellStyle name="Sortie 3 14 5" xfId="15030"/>
    <cellStyle name="Sortie 3 14 6" xfId="17182"/>
    <cellStyle name="Sortie 3 14 7" xfId="24936"/>
    <cellStyle name="Sortie 3 14 8" xfId="27394"/>
    <cellStyle name="Sortie 3 14 9" xfId="30267"/>
    <cellStyle name="Sortie 3 15" xfId="2654"/>
    <cellStyle name="Sortie 3 15 10" xfId="32203"/>
    <cellStyle name="Sortie 3 15 11" xfId="38944"/>
    <cellStyle name="Sortie 3 15 12" xfId="45949"/>
    <cellStyle name="Sortie 3 15 13" xfId="51191"/>
    <cellStyle name="Sortie 3 15 14" xfId="54831"/>
    <cellStyle name="Sortie 3 15 15" xfId="57446"/>
    <cellStyle name="Sortie 3 15 2" xfId="4846"/>
    <cellStyle name="Sortie 3 15 2 2" xfId="11085"/>
    <cellStyle name="Sortie 3 15 2 3" xfId="19101"/>
    <cellStyle name="Sortie 3 15 2 4" xfId="34375"/>
    <cellStyle name="Sortie 3 15 2 5" xfId="41116"/>
    <cellStyle name="Sortie 3 15 2 6" xfId="51192"/>
    <cellStyle name="Sortie 3 15 3" xfId="6992"/>
    <cellStyle name="Sortie 3 15 3 2" xfId="13219"/>
    <cellStyle name="Sortie 3 15 3 3" xfId="20559"/>
    <cellStyle name="Sortie 3 15 3 4" xfId="36514"/>
    <cellStyle name="Sortie 3 15 3 5" xfId="43250"/>
    <cellStyle name="Sortie 3 15 3 6" xfId="51193"/>
    <cellStyle name="Sortie 3 15 4" xfId="8913"/>
    <cellStyle name="Sortie 3 15 5" xfId="15025"/>
    <cellStyle name="Sortie 3 15 6" xfId="17177"/>
    <cellStyle name="Sortie 3 15 7" xfId="24931"/>
    <cellStyle name="Sortie 3 15 8" xfId="27389"/>
    <cellStyle name="Sortie 3 15 9" xfId="30262"/>
    <cellStyle name="Sortie 3 16" xfId="2694"/>
    <cellStyle name="Sortie 3 16 10" xfId="32241"/>
    <cellStyle name="Sortie 3 16 11" xfId="38982"/>
    <cellStyle name="Sortie 3 16 12" xfId="45987"/>
    <cellStyle name="Sortie 3 16 13" xfId="51194"/>
    <cellStyle name="Sortie 3 16 14" xfId="54869"/>
    <cellStyle name="Sortie 3 16 15" xfId="57484"/>
    <cellStyle name="Sortie 3 16 2" xfId="4884"/>
    <cellStyle name="Sortie 3 16 2 2" xfId="11123"/>
    <cellStyle name="Sortie 3 16 2 3" xfId="17992"/>
    <cellStyle name="Sortie 3 16 2 4" xfId="34413"/>
    <cellStyle name="Sortie 3 16 2 5" xfId="41154"/>
    <cellStyle name="Sortie 3 16 2 6" xfId="51195"/>
    <cellStyle name="Sortie 3 16 3" xfId="7030"/>
    <cellStyle name="Sortie 3 16 3 2" xfId="13257"/>
    <cellStyle name="Sortie 3 16 3 3" xfId="20590"/>
    <cellStyle name="Sortie 3 16 3 4" xfId="36552"/>
    <cellStyle name="Sortie 3 16 3 5" xfId="43288"/>
    <cellStyle name="Sortie 3 16 3 6" xfId="51196"/>
    <cellStyle name="Sortie 3 16 4" xfId="8951"/>
    <cellStyle name="Sortie 3 16 5" xfId="15063"/>
    <cellStyle name="Sortie 3 16 6" xfId="17215"/>
    <cellStyle name="Sortie 3 16 7" xfId="24969"/>
    <cellStyle name="Sortie 3 16 8" xfId="27427"/>
    <cellStyle name="Sortie 3 16 9" xfId="30300"/>
    <cellStyle name="Sortie 3 17" xfId="2645"/>
    <cellStyle name="Sortie 3 17 10" xfId="32194"/>
    <cellStyle name="Sortie 3 17 11" xfId="38935"/>
    <cellStyle name="Sortie 3 17 12" xfId="45940"/>
    <cellStyle name="Sortie 3 17 13" xfId="51197"/>
    <cellStyle name="Sortie 3 17 14" xfId="54822"/>
    <cellStyle name="Sortie 3 17 15" xfId="57437"/>
    <cellStyle name="Sortie 3 17 2" xfId="4837"/>
    <cellStyle name="Sortie 3 17 2 2" xfId="11076"/>
    <cellStyle name="Sortie 3 17 2 3" xfId="17681"/>
    <cellStyle name="Sortie 3 17 2 4" xfId="34366"/>
    <cellStyle name="Sortie 3 17 2 5" xfId="41107"/>
    <cellStyle name="Sortie 3 17 2 6" xfId="51198"/>
    <cellStyle name="Sortie 3 17 3" xfId="6983"/>
    <cellStyle name="Sortie 3 17 3 2" xfId="13210"/>
    <cellStyle name="Sortie 3 17 3 3" xfId="20552"/>
    <cellStyle name="Sortie 3 17 3 4" xfId="36505"/>
    <cellStyle name="Sortie 3 17 3 5" xfId="43241"/>
    <cellStyle name="Sortie 3 17 3 6" xfId="51199"/>
    <cellStyle name="Sortie 3 17 4" xfId="8904"/>
    <cellStyle name="Sortie 3 17 5" xfId="15016"/>
    <cellStyle name="Sortie 3 17 6" xfId="17168"/>
    <cellStyle name="Sortie 3 17 7" xfId="24922"/>
    <cellStyle name="Sortie 3 17 8" xfId="27380"/>
    <cellStyle name="Sortie 3 17 9" xfId="30253"/>
    <cellStyle name="Sortie 3 18" xfId="2709"/>
    <cellStyle name="Sortie 3 18 10" xfId="32256"/>
    <cellStyle name="Sortie 3 18 11" xfId="38997"/>
    <cellStyle name="Sortie 3 18 12" xfId="46002"/>
    <cellStyle name="Sortie 3 18 13" xfId="51200"/>
    <cellStyle name="Sortie 3 18 14" xfId="54884"/>
    <cellStyle name="Sortie 3 18 15" xfId="57499"/>
    <cellStyle name="Sortie 3 18 2" xfId="4899"/>
    <cellStyle name="Sortie 3 18 2 2" xfId="11138"/>
    <cellStyle name="Sortie 3 18 2 3" xfId="19955"/>
    <cellStyle name="Sortie 3 18 2 4" xfId="34428"/>
    <cellStyle name="Sortie 3 18 2 5" xfId="41169"/>
    <cellStyle name="Sortie 3 18 2 6" xfId="51201"/>
    <cellStyle name="Sortie 3 18 3" xfId="7045"/>
    <cellStyle name="Sortie 3 18 3 2" xfId="13272"/>
    <cellStyle name="Sortie 3 18 3 3" xfId="20603"/>
    <cellStyle name="Sortie 3 18 3 4" xfId="36567"/>
    <cellStyle name="Sortie 3 18 3 5" xfId="43303"/>
    <cellStyle name="Sortie 3 18 3 6" xfId="51202"/>
    <cellStyle name="Sortie 3 18 4" xfId="8966"/>
    <cellStyle name="Sortie 3 18 5" xfId="15078"/>
    <cellStyle name="Sortie 3 18 6" xfId="17230"/>
    <cellStyle name="Sortie 3 18 7" xfId="24984"/>
    <cellStyle name="Sortie 3 18 8" xfId="27442"/>
    <cellStyle name="Sortie 3 18 9" xfId="30315"/>
    <cellStyle name="Sortie 3 19" xfId="2674"/>
    <cellStyle name="Sortie 3 19 10" xfId="32223"/>
    <cellStyle name="Sortie 3 19 11" xfId="38964"/>
    <cellStyle name="Sortie 3 19 12" xfId="45969"/>
    <cellStyle name="Sortie 3 19 13" xfId="51203"/>
    <cellStyle name="Sortie 3 19 14" xfId="54851"/>
    <cellStyle name="Sortie 3 19 15" xfId="57466"/>
    <cellStyle name="Sortie 3 19 2" xfId="4866"/>
    <cellStyle name="Sortie 3 19 2 2" xfId="11105"/>
    <cellStyle name="Sortie 3 19 2 3" xfId="18945"/>
    <cellStyle name="Sortie 3 19 2 4" xfId="34395"/>
    <cellStyle name="Sortie 3 19 2 5" xfId="41136"/>
    <cellStyle name="Sortie 3 19 2 6" xfId="51204"/>
    <cellStyle name="Sortie 3 19 3" xfId="7012"/>
    <cellStyle name="Sortie 3 19 3 2" xfId="13239"/>
    <cellStyle name="Sortie 3 19 3 3" xfId="20577"/>
    <cellStyle name="Sortie 3 19 3 4" xfId="36534"/>
    <cellStyle name="Sortie 3 19 3 5" xfId="43270"/>
    <cellStyle name="Sortie 3 19 3 6" xfId="51205"/>
    <cellStyle name="Sortie 3 19 4" xfId="8933"/>
    <cellStyle name="Sortie 3 19 5" xfId="15045"/>
    <cellStyle name="Sortie 3 19 6" xfId="17197"/>
    <cellStyle name="Sortie 3 19 7" xfId="24951"/>
    <cellStyle name="Sortie 3 19 8" xfId="27409"/>
    <cellStyle name="Sortie 3 19 9" xfId="30282"/>
    <cellStyle name="Sortie 3 2" xfId="646"/>
    <cellStyle name="Sortie 3 2 10" xfId="1519"/>
    <cellStyle name="Sortie 3 2 10 10" xfId="31073"/>
    <cellStyle name="Sortie 3 2 10 11" xfId="37814"/>
    <cellStyle name="Sortie 3 2 10 12" xfId="44819"/>
    <cellStyle name="Sortie 3 2 10 13" xfId="51207"/>
    <cellStyle name="Sortie 3 2 10 14" xfId="53701"/>
    <cellStyle name="Sortie 3 2 10 15" xfId="56316"/>
    <cellStyle name="Sortie 3 2 10 2" xfId="3733"/>
    <cellStyle name="Sortie 3 2 10 2 2" xfId="9972"/>
    <cellStyle name="Sortie 3 2 10 2 3" xfId="18464"/>
    <cellStyle name="Sortie 3 2 10 2 4" xfId="33262"/>
    <cellStyle name="Sortie 3 2 10 2 5" xfId="40003"/>
    <cellStyle name="Sortie 3 2 10 2 6" xfId="51208"/>
    <cellStyle name="Sortie 3 2 10 3" xfId="5862"/>
    <cellStyle name="Sortie 3 2 10 3 2" xfId="12089"/>
    <cellStyle name="Sortie 3 2 10 3 3" xfId="18016"/>
    <cellStyle name="Sortie 3 2 10 3 4" xfId="35384"/>
    <cellStyle name="Sortie 3 2 10 3 5" xfId="42120"/>
    <cellStyle name="Sortie 3 2 10 3 6" xfId="51209"/>
    <cellStyle name="Sortie 3 2 10 4" xfId="7783"/>
    <cellStyle name="Sortie 3 2 10 5" xfId="14185"/>
    <cellStyle name="Sortie 3 2 10 6" xfId="16047"/>
    <cellStyle name="Sortie 3 2 10 7" xfId="23801"/>
    <cellStyle name="Sortie 3 2 10 8" xfId="26259"/>
    <cellStyle name="Sortie 3 2 10 9" xfId="29132"/>
    <cellStyle name="Sortie 3 2 11" xfId="1860"/>
    <cellStyle name="Sortie 3 2 11 10" xfId="38153"/>
    <cellStyle name="Sortie 3 2 11 11" xfId="45158"/>
    <cellStyle name="Sortie 3 2 11 12" xfId="51210"/>
    <cellStyle name="Sortie 3 2 11 13" xfId="54040"/>
    <cellStyle name="Sortie 3 2 11 14" xfId="56655"/>
    <cellStyle name="Sortie 3 2 11 2" xfId="4072"/>
    <cellStyle name="Sortie 3 2 11 2 2" xfId="10311"/>
    <cellStyle name="Sortie 3 2 11 2 3" xfId="18387"/>
    <cellStyle name="Sortie 3 2 11 2 4" xfId="33601"/>
    <cellStyle name="Sortie 3 2 11 2 5" xfId="40342"/>
    <cellStyle name="Sortie 3 2 11 2 6" xfId="51211"/>
    <cellStyle name="Sortie 3 2 11 3" xfId="6201"/>
    <cellStyle name="Sortie 3 2 11 3 2" xfId="12428"/>
    <cellStyle name="Sortie 3 2 11 3 3" xfId="17514"/>
    <cellStyle name="Sortie 3 2 11 3 4" xfId="35723"/>
    <cellStyle name="Sortie 3 2 11 3 5" xfId="42459"/>
    <cellStyle name="Sortie 3 2 11 3 6" xfId="51212"/>
    <cellStyle name="Sortie 3 2 11 4" xfId="8122"/>
    <cellStyle name="Sortie 3 2 11 5" xfId="16386"/>
    <cellStyle name="Sortie 3 2 11 6" xfId="24140"/>
    <cellStyle name="Sortie 3 2 11 7" xfId="26598"/>
    <cellStyle name="Sortie 3 2 11 8" xfId="29471"/>
    <cellStyle name="Sortie 3 2 11 9" xfId="31412"/>
    <cellStyle name="Sortie 3 2 12" xfId="2394"/>
    <cellStyle name="Sortie 3 2 12 10" xfId="31944"/>
    <cellStyle name="Sortie 3 2 12 11" xfId="38685"/>
    <cellStyle name="Sortie 3 2 12 12" xfId="45690"/>
    <cellStyle name="Sortie 3 2 12 13" xfId="51213"/>
    <cellStyle name="Sortie 3 2 12 14" xfId="54572"/>
    <cellStyle name="Sortie 3 2 12 15" xfId="57187"/>
    <cellStyle name="Sortie 3 2 12 2" xfId="4604"/>
    <cellStyle name="Sortie 3 2 12 2 2" xfId="10843"/>
    <cellStyle name="Sortie 3 2 12 2 3" xfId="19350"/>
    <cellStyle name="Sortie 3 2 12 2 4" xfId="34133"/>
    <cellStyle name="Sortie 3 2 12 2 5" xfId="40874"/>
    <cellStyle name="Sortie 3 2 12 2 6" xfId="51214"/>
    <cellStyle name="Sortie 3 2 12 3" xfId="6733"/>
    <cellStyle name="Sortie 3 2 12 3 2" xfId="12960"/>
    <cellStyle name="Sortie 3 2 12 3 3" xfId="20407"/>
    <cellStyle name="Sortie 3 2 12 3 4" xfId="36255"/>
    <cellStyle name="Sortie 3 2 12 3 5" xfId="42991"/>
    <cellStyle name="Sortie 3 2 12 3 6" xfId="51215"/>
    <cellStyle name="Sortie 3 2 12 4" xfId="8654"/>
    <cellStyle name="Sortie 3 2 12 5" xfId="14766"/>
    <cellStyle name="Sortie 3 2 12 6" xfId="16918"/>
    <cellStyle name="Sortie 3 2 12 7" xfId="24672"/>
    <cellStyle name="Sortie 3 2 12 8" xfId="27130"/>
    <cellStyle name="Sortie 3 2 12 9" xfId="30003"/>
    <cellStyle name="Sortie 3 2 13" xfId="2660"/>
    <cellStyle name="Sortie 3 2 13 10" xfId="32209"/>
    <cellStyle name="Sortie 3 2 13 11" xfId="38950"/>
    <cellStyle name="Sortie 3 2 13 12" xfId="45955"/>
    <cellStyle name="Sortie 3 2 13 13" xfId="51216"/>
    <cellStyle name="Sortie 3 2 13 14" xfId="54837"/>
    <cellStyle name="Sortie 3 2 13 15" xfId="57452"/>
    <cellStyle name="Sortie 3 2 13 2" xfId="4852"/>
    <cellStyle name="Sortie 3 2 13 2 2" xfId="11091"/>
    <cellStyle name="Sortie 3 2 13 2 3" xfId="18819"/>
    <cellStyle name="Sortie 3 2 13 2 4" xfId="34381"/>
    <cellStyle name="Sortie 3 2 13 2 5" xfId="41122"/>
    <cellStyle name="Sortie 3 2 13 2 6" xfId="51217"/>
    <cellStyle name="Sortie 3 2 13 3" xfId="6998"/>
    <cellStyle name="Sortie 3 2 13 3 2" xfId="13225"/>
    <cellStyle name="Sortie 3 2 13 3 3" xfId="20565"/>
    <cellStyle name="Sortie 3 2 13 3 4" xfId="36520"/>
    <cellStyle name="Sortie 3 2 13 3 5" xfId="43256"/>
    <cellStyle name="Sortie 3 2 13 3 6" xfId="51218"/>
    <cellStyle name="Sortie 3 2 13 4" xfId="8919"/>
    <cellStyle name="Sortie 3 2 13 5" xfId="15031"/>
    <cellStyle name="Sortie 3 2 13 6" xfId="17183"/>
    <cellStyle name="Sortie 3 2 13 7" xfId="24937"/>
    <cellStyle name="Sortie 3 2 13 8" xfId="27395"/>
    <cellStyle name="Sortie 3 2 13 9" xfId="30268"/>
    <cellStyle name="Sortie 3 2 14" xfId="2655"/>
    <cellStyle name="Sortie 3 2 14 10" xfId="32204"/>
    <cellStyle name="Sortie 3 2 14 11" xfId="38945"/>
    <cellStyle name="Sortie 3 2 14 12" xfId="45950"/>
    <cellStyle name="Sortie 3 2 14 13" xfId="51219"/>
    <cellStyle name="Sortie 3 2 14 14" xfId="54832"/>
    <cellStyle name="Sortie 3 2 14 15" xfId="57447"/>
    <cellStyle name="Sortie 3 2 14 2" xfId="4847"/>
    <cellStyle name="Sortie 3 2 14 2 2" xfId="11086"/>
    <cellStyle name="Sortie 3 2 14 2 3" xfId="18165"/>
    <cellStyle name="Sortie 3 2 14 2 4" xfId="34376"/>
    <cellStyle name="Sortie 3 2 14 2 5" xfId="41117"/>
    <cellStyle name="Sortie 3 2 14 2 6" xfId="51220"/>
    <cellStyle name="Sortie 3 2 14 3" xfId="6993"/>
    <cellStyle name="Sortie 3 2 14 3 2" xfId="13220"/>
    <cellStyle name="Sortie 3 2 14 3 3" xfId="20560"/>
    <cellStyle name="Sortie 3 2 14 3 4" xfId="36515"/>
    <cellStyle name="Sortie 3 2 14 3 5" xfId="43251"/>
    <cellStyle name="Sortie 3 2 14 3 6" xfId="51221"/>
    <cellStyle name="Sortie 3 2 14 4" xfId="8914"/>
    <cellStyle name="Sortie 3 2 14 5" xfId="15026"/>
    <cellStyle name="Sortie 3 2 14 6" xfId="17178"/>
    <cellStyle name="Sortie 3 2 14 7" xfId="24932"/>
    <cellStyle name="Sortie 3 2 14 8" xfId="27390"/>
    <cellStyle name="Sortie 3 2 14 9" xfId="30263"/>
    <cellStyle name="Sortie 3 2 15" xfId="2695"/>
    <cellStyle name="Sortie 3 2 15 10" xfId="32242"/>
    <cellStyle name="Sortie 3 2 15 11" xfId="38983"/>
    <cellStyle name="Sortie 3 2 15 12" xfId="45988"/>
    <cellStyle name="Sortie 3 2 15 13" xfId="51222"/>
    <cellStyle name="Sortie 3 2 15 14" xfId="54870"/>
    <cellStyle name="Sortie 3 2 15 15" xfId="57485"/>
    <cellStyle name="Sortie 3 2 15 2" xfId="4885"/>
    <cellStyle name="Sortie 3 2 15 2 2" xfId="11124"/>
    <cellStyle name="Sortie 3 2 15 2 3" xfId="19673"/>
    <cellStyle name="Sortie 3 2 15 2 4" xfId="34414"/>
    <cellStyle name="Sortie 3 2 15 2 5" xfId="41155"/>
    <cellStyle name="Sortie 3 2 15 2 6" xfId="51223"/>
    <cellStyle name="Sortie 3 2 15 3" xfId="7031"/>
    <cellStyle name="Sortie 3 2 15 3 2" xfId="13258"/>
    <cellStyle name="Sortie 3 2 15 3 3" xfId="20591"/>
    <cellStyle name="Sortie 3 2 15 3 4" xfId="36553"/>
    <cellStyle name="Sortie 3 2 15 3 5" xfId="43289"/>
    <cellStyle name="Sortie 3 2 15 3 6" xfId="51224"/>
    <cellStyle name="Sortie 3 2 15 4" xfId="8952"/>
    <cellStyle name="Sortie 3 2 15 5" xfId="15064"/>
    <cellStyle name="Sortie 3 2 15 6" xfId="17216"/>
    <cellStyle name="Sortie 3 2 15 7" xfId="24970"/>
    <cellStyle name="Sortie 3 2 15 8" xfId="27428"/>
    <cellStyle name="Sortie 3 2 15 9" xfId="30301"/>
    <cellStyle name="Sortie 3 2 16" xfId="2646"/>
    <cellStyle name="Sortie 3 2 16 10" xfId="32195"/>
    <cellStyle name="Sortie 3 2 16 11" xfId="38936"/>
    <cellStyle name="Sortie 3 2 16 12" xfId="45941"/>
    <cellStyle name="Sortie 3 2 16 13" xfId="51225"/>
    <cellStyle name="Sortie 3 2 16 14" xfId="54823"/>
    <cellStyle name="Sortie 3 2 16 15" xfId="57438"/>
    <cellStyle name="Sortie 3 2 16 2" xfId="4838"/>
    <cellStyle name="Sortie 3 2 16 2 2" xfId="11077"/>
    <cellStyle name="Sortie 3 2 16 2 3" xfId="19461"/>
    <cellStyle name="Sortie 3 2 16 2 4" xfId="34367"/>
    <cellStyle name="Sortie 3 2 16 2 5" xfId="41108"/>
    <cellStyle name="Sortie 3 2 16 2 6" xfId="51226"/>
    <cellStyle name="Sortie 3 2 16 3" xfId="6984"/>
    <cellStyle name="Sortie 3 2 16 3 2" xfId="13211"/>
    <cellStyle name="Sortie 3 2 16 3 3" xfId="20553"/>
    <cellStyle name="Sortie 3 2 16 3 4" xfId="36506"/>
    <cellStyle name="Sortie 3 2 16 3 5" xfId="43242"/>
    <cellStyle name="Sortie 3 2 16 3 6" xfId="51227"/>
    <cellStyle name="Sortie 3 2 16 4" xfId="8905"/>
    <cellStyle name="Sortie 3 2 16 5" xfId="15017"/>
    <cellStyle name="Sortie 3 2 16 6" xfId="17169"/>
    <cellStyle name="Sortie 3 2 16 7" xfId="24923"/>
    <cellStyle name="Sortie 3 2 16 8" xfId="27381"/>
    <cellStyle name="Sortie 3 2 16 9" xfId="30254"/>
    <cellStyle name="Sortie 3 2 17" xfId="2710"/>
    <cellStyle name="Sortie 3 2 17 10" xfId="32257"/>
    <cellStyle name="Sortie 3 2 17 11" xfId="38998"/>
    <cellStyle name="Sortie 3 2 17 12" xfId="46003"/>
    <cellStyle name="Sortie 3 2 17 13" xfId="51228"/>
    <cellStyle name="Sortie 3 2 17 14" xfId="54885"/>
    <cellStyle name="Sortie 3 2 17 15" xfId="57500"/>
    <cellStyle name="Sortie 3 2 17 2" xfId="4900"/>
    <cellStyle name="Sortie 3 2 17 2 2" xfId="11139"/>
    <cellStyle name="Sortie 3 2 17 2 3" xfId="19098"/>
    <cellStyle name="Sortie 3 2 17 2 4" xfId="34429"/>
    <cellStyle name="Sortie 3 2 17 2 5" xfId="41170"/>
    <cellStyle name="Sortie 3 2 17 2 6" xfId="51229"/>
    <cellStyle name="Sortie 3 2 17 3" xfId="7046"/>
    <cellStyle name="Sortie 3 2 17 3 2" xfId="13273"/>
    <cellStyle name="Sortie 3 2 17 3 3" xfId="20604"/>
    <cellStyle name="Sortie 3 2 17 3 4" xfId="36568"/>
    <cellStyle name="Sortie 3 2 17 3 5" xfId="43304"/>
    <cellStyle name="Sortie 3 2 17 3 6" xfId="51230"/>
    <cellStyle name="Sortie 3 2 17 4" xfId="8967"/>
    <cellStyle name="Sortie 3 2 17 5" xfId="15079"/>
    <cellStyle name="Sortie 3 2 17 6" xfId="17231"/>
    <cellStyle name="Sortie 3 2 17 7" xfId="24985"/>
    <cellStyle name="Sortie 3 2 17 8" xfId="27443"/>
    <cellStyle name="Sortie 3 2 17 9" xfId="30316"/>
    <cellStyle name="Sortie 3 2 18" xfId="2675"/>
    <cellStyle name="Sortie 3 2 18 10" xfId="32224"/>
    <cellStyle name="Sortie 3 2 18 11" xfId="38965"/>
    <cellStyle name="Sortie 3 2 18 12" xfId="45970"/>
    <cellStyle name="Sortie 3 2 18 13" xfId="51231"/>
    <cellStyle name="Sortie 3 2 18 14" xfId="54852"/>
    <cellStyle name="Sortie 3 2 18 15" xfId="57467"/>
    <cellStyle name="Sortie 3 2 18 2" xfId="4867"/>
    <cellStyle name="Sortie 3 2 18 2 2" xfId="11106"/>
    <cellStyle name="Sortie 3 2 18 2 3" xfId="18007"/>
    <cellStyle name="Sortie 3 2 18 2 4" xfId="34396"/>
    <cellStyle name="Sortie 3 2 18 2 5" xfId="41137"/>
    <cellStyle name="Sortie 3 2 18 2 6" xfId="51232"/>
    <cellStyle name="Sortie 3 2 18 3" xfId="7013"/>
    <cellStyle name="Sortie 3 2 18 3 2" xfId="13240"/>
    <cellStyle name="Sortie 3 2 18 3 3" xfId="20578"/>
    <cellStyle name="Sortie 3 2 18 3 4" xfId="36535"/>
    <cellStyle name="Sortie 3 2 18 3 5" xfId="43271"/>
    <cellStyle name="Sortie 3 2 18 3 6" xfId="51233"/>
    <cellStyle name="Sortie 3 2 18 4" xfId="8934"/>
    <cellStyle name="Sortie 3 2 18 5" xfId="15046"/>
    <cellStyle name="Sortie 3 2 18 6" xfId="17198"/>
    <cellStyle name="Sortie 3 2 18 7" xfId="24952"/>
    <cellStyle name="Sortie 3 2 18 8" xfId="27410"/>
    <cellStyle name="Sortie 3 2 18 9" xfId="30283"/>
    <cellStyle name="Sortie 3 2 19" xfId="2721"/>
    <cellStyle name="Sortie 3 2 19 10" xfId="39009"/>
    <cellStyle name="Sortie 3 2 19 11" xfId="46014"/>
    <cellStyle name="Sortie 3 2 19 12" xfId="51234"/>
    <cellStyle name="Sortie 3 2 19 13" xfId="54896"/>
    <cellStyle name="Sortie 3 2 19 14" xfId="57511"/>
    <cellStyle name="Sortie 3 2 19 2" xfId="7057"/>
    <cellStyle name="Sortie 3 2 19 2 2" xfId="13284"/>
    <cellStyle name="Sortie 3 2 19 2 3" xfId="20613"/>
    <cellStyle name="Sortie 3 2 19 2 4" xfId="36579"/>
    <cellStyle name="Sortie 3 2 19 2 5" xfId="43315"/>
    <cellStyle name="Sortie 3 2 19 2 6" xfId="51235"/>
    <cellStyle name="Sortie 3 2 19 3" xfId="8978"/>
    <cellStyle name="Sortie 3 2 19 4" xfId="15090"/>
    <cellStyle name="Sortie 3 2 19 5" xfId="17242"/>
    <cellStyle name="Sortie 3 2 19 6" xfId="24996"/>
    <cellStyle name="Sortie 3 2 19 7" xfId="27454"/>
    <cellStyle name="Sortie 3 2 19 8" xfId="30327"/>
    <cellStyle name="Sortie 3 2 19 9" xfId="32268"/>
    <cellStyle name="Sortie 3 2 2" xfId="935"/>
    <cellStyle name="Sortie 3 2 2 10" xfId="15354"/>
    <cellStyle name="Sortie 3 2 2 11" xfId="23107"/>
    <cellStyle name="Sortie 3 2 2 12" xfId="25493"/>
    <cellStyle name="Sortie 3 2 2 13" xfId="28439"/>
    <cellStyle name="Sortie 3 2 2 14" xfId="30615"/>
    <cellStyle name="Sortie 3 2 2 15" xfId="37393"/>
    <cellStyle name="Sortie 3 2 2 16" xfId="44126"/>
    <cellStyle name="Sortie 3 2 2 17" xfId="51236"/>
    <cellStyle name="Sortie 3 2 2 18" xfId="53008"/>
    <cellStyle name="Sortie 3 2 2 19" xfId="55618"/>
    <cellStyle name="Sortie 3 2 2 2" xfId="1331"/>
    <cellStyle name="Sortie 3 2 2 2 10" xfId="30914"/>
    <cellStyle name="Sortie 3 2 2 2 11" xfId="37684"/>
    <cellStyle name="Sortie 3 2 2 2 12" xfId="44689"/>
    <cellStyle name="Sortie 3 2 2 2 13" xfId="51237"/>
    <cellStyle name="Sortie 3 2 2 2 14" xfId="53571"/>
    <cellStyle name="Sortie 3 2 2 2 15" xfId="56186"/>
    <cellStyle name="Sortie 3 2 2 2 2" xfId="3585"/>
    <cellStyle name="Sortie 3 2 2 2 2 2" xfId="9842"/>
    <cellStyle name="Sortie 3 2 2 2 2 3" xfId="18855"/>
    <cellStyle name="Sortie 3 2 2 2 2 4" xfId="33132"/>
    <cellStyle name="Sortie 3 2 2 2 2 5" xfId="39873"/>
    <cellStyle name="Sortie 3 2 2 2 2 6" xfId="51238"/>
    <cellStyle name="Sortie 3 2 2 2 3" xfId="5732"/>
    <cellStyle name="Sortie 3 2 2 2 3 2" xfId="11959"/>
    <cellStyle name="Sortie 3 2 2 2 3 3" xfId="19319"/>
    <cellStyle name="Sortie 3 2 2 2 3 4" xfId="35254"/>
    <cellStyle name="Sortie 3 2 2 2 3 5" xfId="41990"/>
    <cellStyle name="Sortie 3 2 2 2 3 6" xfId="51239"/>
    <cellStyle name="Sortie 3 2 2 2 4" xfId="7653"/>
    <cellStyle name="Sortie 3 2 2 2 5" xfId="14055"/>
    <cellStyle name="Sortie 3 2 2 2 6" xfId="15917"/>
    <cellStyle name="Sortie 3 2 2 2 7" xfId="23671"/>
    <cellStyle name="Sortie 3 2 2 2 8" xfId="26129"/>
    <cellStyle name="Sortie 3 2 2 2 9" xfId="29002"/>
    <cellStyle name="Sortie 3 2 2 3" xfId="1714"/>
    <cellStyle name="Sortie 3 2 2 3 10" xfId="31268"/>
    <cellStyle name="Sortie 3 2 2 3 11" xfId="38009"/>
    <cellStyle name="Sortie 3 2 2 3 12" xfId="45014"/>
    <cellStyle name="Sortie 3 2 2 3 13" xfId="51240"/>
    <cellStyle name="Sortie 3 2 2 3 14" xfId="53896"/>
    <cellStyle name="Sortie 3 2 2 3 15" xfId="56511"/>
    <cellStyle name="Sortie 3 2 2 3 2" xfId="3928"/>
    <cellStyle name="Sortie 3 2 2 3 2 2" xfId="10167"/>
    <cellStyle name="Sortie 3 2 2 3 2 3" xfId="18757"/>
    <cellStyle name="Sortie 3 2 2 3 2 4" xfId="33457"/>
    <cellStyle name="Sortie 3 2 2 3 2 5" xfId="40198"/>
    <cellStyle name="Sortie 3 2 2 3 2 6" xfId="51241"/>
    <cellStyle name="Sortie 3 2 2 3 3" xfId="6057"/>
    <cellStyle name="Sortie 3 2 2 3 3 2" xfId="12284"/>
    <cellStyle name="Sortie 3 2 2 3 3 3" xfId="18393"/>
    <cellStyle name="Sortie 3 2 2 3 3 4" xfId="35579"/>
    <cellStyle name="Sortie 3 2 2 3 3 5" xfId="42315"/>
    <cellStyle name="Sortie 3 2 2 3 3 6" xfId="51242"/>
    <cellStyle name="Sortie 3 2 2 3 4" xfId="7978"/>
    <cellStyle name="Sortie 3 2 2 3 5" xfId="14380"/>
    <cellStyle name="Sortie 3 2 2 3 6" xfId="16242"/>
    <cellStyle name="Sortie 3 2 2 3 7" xfId="23996"/>
    <cellStyle name="Sortie 3 2 2 3 8" xfId="26454"/>
    <cellStyle name="Sortie 3 2 2 3 9" xfId="29327"/>
    <cellStyle name="Sortie 3 2 2 4" xfId="2043"/>
    <cellStyle name="Sortie 3 2 2 4 10" xfId="38336"/>
    <cellStyle name="Sortie 3 2 2 4 11" xfId="45341"/>
    <cellStyle name="Sortie 3 2 2 4 12" xfId="51243"/>
    <cellStyle name="Sortie 3 2 2 4 13" xfId="54223"/>
    <cellStyle name="Sortie 3 2 2 4 14" xfId="56838"/>
    <cellStyle name="Sortie 3 2 2 4 2" xfId="4255"/>
    <cellStyle name="Sortie 3 2 2 4 2 2" xfId="10494"/>
    <cellStyle name="Sortie 3 2 2 4 2 3" xfId="19542"/>
    <cellStyle name="Sortie 3 2 2 4 2 4" xfId="33784"/>
    <cellStyle name="Sortie 3 2 2 4 2 5" xfId="40525"/>
    <cellStyle name="Sortie 3 2 2 4 2 6" xfId="51244"/>
    <cellStyle name="Sortie 3 2 2 4 3" xfId="6384"/>
    <cellStyle name="Sortie 3 2 2 4 3 2" xfId="12611"/>
    <cellStyle name="Sortie 3 2 2 4 3 3" xfId="17396"/>
    <cellStyle name="Sortie 3 2 2 4 3 4" xfId="35906"/>
    <cellStyle name="Sortie 3 2 2 4 3 5" xfId="42642"/>
    <cellStyle name="Sortie 3 2 2 4 3 6" xfId="51245"/>
    <cellStyle name="Sortie 3 2 2 4 4" xfId="8305"/>
    <cellStyle name="Sortie 3 2 2 4 5" xfId="16569"/>
    <cellStyle name="Sortie 3 2 2 4 6" xfId="24323"/>
    <cellStyle name="Sortie 3 2 2 4 7" xfId="26781"/>
    <cellStyle name="Sortie 3 2 2 4 8" xfId="29654"/>
    <cellStyle name="Sortie 3 2 2 4 9" xfId="31595"/>
    <cellStyle name="Sortie 3 2 2 5" xfId="2377"/>
    <cellStyle name="Sortie 3 2 2 5 10" xfId="31927"/>
    <cellStyle name="Sortie 3 2 2 5 11" xfId="38668"/>
    <cellStyle name="Sortie 3 2 2 5 12" xfId="45673"/>
    <cellStyle name="Sortie 3 2 2 5 13" xfId="51246"/>
    <cellStyle name="Sortie 3 2 2 5 14" xfId="54555"/>
    <cellStyle name="Sortie 3 2 2 5 15" xfId="57170"/>
    <cellStyle name="Sortie 3 2 2 5 2" xfId="4587"/>
    <cellStyle name="Sortie 3 2 2 5 2 2" xfId="10826"/>
    <cellStyle name="Sortie 3 2 2 5 2 3" xfId="17711"/>
    <cellStyle name="Sortie 3 2 2 5 2 4" xfId="34116"/>
    <cellStyle name="Sortie 3 2 2 5 2 5" xfId="40857"/>
    <cellStyle name="Sortie 3 2 2 5 2 6" xfId="51247"/>
    <cellStyle name="Sortie 3 2 2 5 3" xfId="6716"/>
    <cellStyle name="Sortie 3 2 2 5 3 2" xfId="12943"/>
    <cellStyle name="Sortie 3 2 2 5 3 3" xfId="20392"/>
    <cellStyle name="Sortie 3 2 2 5 3 4" xfId="36238"/>
    <cellStyle name="Sortie 3 2 2 5 3 5" xfId="42974"/>
    <cellStyle name="Sortie 3 2 2 5 3 6" xfId="51248"/>
    <cellStyle name="Sortie 3 2 2 5 4" xfId="8637"/>
    <cellStyle name="Sortie 3 2 2 5 5" xfId="14749"/>
    <cellStyle name="Sortie 3 2 2 5 6" xfId="16901"/>
    <cellStyle name="Sortie 3 2 2 5 7" xfId="24655"/>
    <cellStyle name="Sortie 3 2 2 5 8" xfId="27113"/>
    <cellStyle name="Sortie 3 2 2 5 9" xfId="29986"/>
    <cellStyle name="Sortie 3 2 2 6" xfId="3294"/>
    <cellStyle name="Sortie 3 2 2 6 10" xfId="39582"/>
    <cellStyle name="Sortie 3 2 2 6 11" xfId="44398"/>
    <cellStyle name="Sortie 3 2 2 6 12" xfId="51249"/>
    <cellStyle name="Sortie 3 2 2 6 13" xfId="53280"/>
    <cellStyle name="Sortie 3 2 2 6 14" xfId="55892"/>
    <cellStyle name="Sortie 3 2 2 6 2" xfId="5438"/>
    <cellStyle name="Sortie 3 2 2 6 2 2" xfId="11668"/>
    <cellStyle name="Sortie 3 2 2 6 2 3" xfId="18695"/>
    <cellStyle name="Sortie 3 2 2 6 2 4" xfId="34960"/>
    <cellStyle name="Sortie 3 2 2 6 2 5" xfId="41699"/>
    <cellStyle name="Sortie 3 2 2 6 2 6" xfId="51250"/>
    <cellStyle name="Sortie 3 2 2 6 3" xfId="9551"/>
    <cellStyle name="Sortie 3 2 2 6 4" xfId="13764"/>
    <cellStyle name="Sortie 3 2 2 6 5" xfId="15626"/>
    <cellStyle name="Sortie 3 2 2 6 6" xfId="23380"/>
    <cellStyle name="Sortie 3 2 2 6 7" xfId="25838"/>
    <cellStyle name="Sortie 3 2 2 6 8" xfId="28711"/>
    <cellStyle name="Sortie 3 2 2 6 9" xfId="32841"/>
    <cellStyle name="Sortie 3 2 2 7" xfId="2949"/>
    <cellStyle name="Sortie 3 2 2 7 2" xfId="9206"/>
    <cellStyle name="Sortie 3 2 2 7 3" xfId="18909"/>
    <cellStyle name="Sortie 3 2 2 7 4" xfId="32496"/>
    <cellStyle name="Sortie 3 2 2 7 5" xfId="39237"/>
    <cellStyle name="Sortie 3 2 2 7 6" xfId="51251"/>
    <cellStyle name="Sortie 3 2 2 8" xfId="5157"/>
    <cellStyle name="Sortie 3 2 2 8 2" xfId="11396"/>
    <cellStyle name="Sortie 3 2 2 8 3" xfId="20243"/>
    <cellStyle name="Sortie 3 2 2 8 4" xfId="34686"/>
    <cellStyle name="Sortie 3 2 2 8 5" xfId="41427"/>
    <cellStyle name="Sortie 3 2 2 8 6" xfId="51252"/>
    <cellStyle name="Sortie 3 2 2 9" xfId="7362"/>
    <cellStyle name="Sortie 3 2 20" xfId="4974"/>
    <cellStyle name="Sortie 3 2 20 2" xfId="11213"/>
    <cellStyle name="Sortie 3 2 20 3" xfId="20197"/>
    <cellStyle name="Sortie 3 2 20 4" xfId="34503"/>
    <cellStyle name="Sortie 3 2 20 5" xfId="41244"/>
    <cellStyle name="Sortie 3 2 20 6" xfId="51253"/>
    <cellStyle name="Sortie 3 2 21" xfId="7166"/>
    <cellStyle name="Sortie 3 2 22" xfId="15171"/>
    <cellStyle name="Sortie 3 2 23" xfId="22912"/>
    <cellStyle name="Sortie 3 2 24" xfId="25298"/>
    <cellStyle name="Sortie 3 2 25" xfId="28256"/>
    <cellStyle name="Sortie 3 2 26" xfId="30418"/>
    <cellStyle name="Sortie 3 2 27" xfId="37198"/>
    <cellStyle name="Sortie 3 2 28" xfId="43943"/>
    <cellStyle name="Sortie 3 2 29" xfId="51206"/>
    <cellStyle name="Sortie 3 2 3" xfId="746"/>
    <cellStyle name="Sortie 3 2 3 10" xfId="15355"/>
    <cellStyle name="Sortie 3 2 3 11" xfId="22920"/>
    <cellStyle name="Sortie 3 2 3 12" xfId="25306"/>
    <cellStyle name="Sortie 3 2 3 13" xfId="28440"/>
    <cellStyle name="Sortie 3 2 3 14" xfId="30427"/>
    <cellStyle name="Sortie 3 2 3 15" xfId="37206"/>
    <cellStyle name="Sortie 3 2 3 16" xfId="44127"/>
    <cellStyle name="Sortie 3 2 3 17" xfId="51254"/>
    <cellStyle name="Sortie 3 2 3 18" xfId="53009"/>
    <cellStyle name="Sortie 3 2 3 19" xfId="55619"/>
    <cellStyle name="Sortie 3 2 3 2" xfId="1332"/>
    <cellStyle name="Sortie 3 2 3 2 10" xfId="30915"/>
    <cellStyle name="Sortie 3 2 3 2 11" xfId="37685"/>
    <cellStyle name="Sortie 3 2 3 2 12" xfId="44690"/>
    <cellStyle name="Sortie 3 2 3 2 13" xfId="51255"/>
    <cellStyle name="Sortie 3 2 3 2 14" xfId="53572"/>
    <cellStyle name="Sortie 3 2 3 2 15" xfId="56187"/>
    <cellStyle name="Sortie 3 2 3 2 2" xfId="3586"/>
    <cellStyle name="Sortie 3 2 3 2 2 2" xfId="9843"/>
    <cellStyle name="Sortie 3 2 3 2 2 3" xfId="17902"/>
    <cellStyle name="Sortie 3 2 3 2 2 4" xfId="33133"/>
    <cellStyle name="Sortie 3 2 3 2 2 5" xfId="39874"/>
    <cellStyle name="Sortie 3 2 3 2 2 6" xfId="51256"/>
    <cellStyle name="Sortie 3 2 3 2 3" xfId="5733"/>
    <cellStyle name="Sortie 3 2 3 2 3 2" xfId="11960"/>
    <cellStyle name="Sortie 3 2 3 2 3 3" xfId="18399"/>
    <cellStyle name="Sortie 3 2 3 2 3 4" xfId="35255"/>
    <cellStyle name="Sortie 3 2 3 2 3 5" xfId="41991"/>
    <cellStyle name="Sortie 3 2 3 2 3 6" xfId="51257"/>
    <cellStyle name="Sortie 3 2 3 2 4" xfId="7654"/>
    <cellStyle name="Sortie 3 2 3 2 5" xfId="14056"/>
    <cellStyle name="Sortie 3 2 3 2 6" xfId="15918"/>
    <cellStyle name="Sortie 3 2 3 2 7" xfId="23672"/>
    <cellStyle name="Sortie 3 2 3 2 8" xfId="26130"/>
    <cellStyle name="Sortie 3 2 3 2 9" xfId="29003"/>
    <cellStyle name="Sortie 3 2 3 3" xfId="1527"/>
    <cellStyle name="Sortie 3 2 3 3 10" xfId="31081"/>
    <cellStyle name="Sortie 3 2 3 3 11" xfId="37822"/>
    <cellStyle name="Sortie 3 2 3 3 12" xfId="44827"/>
    <cellStyle name="Sortie 3 2 3 3 13" xfId="51258"/>
    <cellStyle name="Sortie 3 2 3 3 14" xfId="53709"/>
    <cellStyle name="Sortie 3 2 3 3 15" xfId="56324"/>
    <cellStyle name="Sortie 3 2 3 3 2" xfId="3741"/>
    <cellStyle name="Sortie 3 2 3 3 2 2" xfId="9980"/>
    <cellStyle name="Sortie 3 2 3 3 2 3" xfId="19307"/>
    <cellStyle name="Sortie 3 2 3 3 2 4" xfId="33270"/>
    <cellStyle name="Sortie 3 2 3 3 2 5" xfId="40011"/>
    <cellStyle name="Sortie 3 2 3 3 2 6" xfId="51259"/>
    <cellStyle name="Sortie 3 2 3 3 3" xfId="5870"/>
    <cellStyle name="Sortie 3 2 3 3 3 2" xfId="12097"/>
    <cellStyle name="Sortie 3 2 3 3 3 3" xfId="18715"/>
    <cellStyle name="Sortie 3 2 3 3 3 4" xfId="35392"/>
    <cellStyle name="Sortie 3 2 3 3 3 5" xfId="42128"/>
    <cellStyle name="Sortie 3 2 3 3 3 6" xfId="51260"/>
    <cellStyle name="Sortie 3 2 3 3 4" xfId="7791"/>
    <cellStyle name="Sortie 3 2 3 3 5" xfId="14193"/>
    <cellStyle name="Sortie 3 2 3 3 6" xfId="16055"/>
    <cellStyle name="Sortie 3 2 3 3 7" xfId="23809"/>
    <cellStyle name="Sortie 3 2 3 3 8" xfId="26267"/>
    <cellStyle name="Sortie 3 2 3 3 9" xfId="29140"/>
    <cellStyle name="Sortie 3 2 3 4" xfId="2044"/>
    <cellStyle name="Sortie 3 2 3 4 10" xfId="38337"/>
    <cellStyle name="Sortie 3 2 3 4 11" xfId="45342"/>
    <cellStyle name="Sortie 3 2 3 4 12" xfId="51261"/>
    <cellStyle name="Sortie 3 2 3 4 13" xfId="54224"/>
    <cellStyle name="Sortie 3 2 3 4 14" xfId="56839"/>
    <cellStyle name="Sortie 3 2 3 4 2" xfId="4256"/>
    <cellStyle name="Sortie 3 2 3 4 2 2" xfId="10495"/>
    <cellStyle name="Sortie 3 2 3 4 2 3" xfId="18687"/>
    <cellStyle name="Sortie 3 2 3 4 2 4" xfId="33785"/>
    <cellStyle name="Sortie 3 2 3 4 2 5" xfId="40526"/>
    <cellStyle name="Sortie 3 2 3 4 2 6" xfId="51262"/>
    <cellStyle name="Sortie 3 2 3 4 3" xfId="6385"/>
    <cellStyle name="Sortie 3 2 3 4 3 2" xfId="12612"/>
    <cellStyle name="Sortie 3 2 3 4 3 3" xfId="17395"/>
    <cellStyle name="Sortie 3 2 3 4 3 4" xfId="35907"/>
    <cellStyle name="Sortie 3 2 3 4 3 5" xfId="42643"/>
    <cellStyle name="Sortie 3 2 3 4 3 6" xfId="51263"/>
    <cellStyle name="Sortie 3 2 3 4 4" xfId="8306"/>
    <cellStyle name="Sortie 3 2 3 4 5" xfId="16570"/>
    <cellStyle name="Sortie 3 2 3 4 6" xfId="24324"/>
    <cellStyle name="Sortie 3 2 3 4 7" xfId="26782"/>
    <cellStyle name="Sortie 3 2 3 4 8" xfId="29655"/>
    <cellStyle name="Sortie 3 2 3 4 9" xfId="31596"/>
    <cellStyle name="Sortie 3 2 3 5" xfId="2348"/>
    <cellStyle name="Sortie 3 2 3 5 10" xfId="31898"/>
    <cellStyle name="Sortie 3 2 3 5 11" xfId="38639"/>
    <cellStyle name="Sortie 3 2 3 5 12" xfId="45644"/>
    <cellStyle name="Sortie 3 2 3 5 13" xfId="51264"/>
    <cellStyle name="Sortie 3 2 3 5 14" xfId="54526"/>
    <cellStyle name="Sortie 3 2 3 5 15" xfId="57141"/>
    <cellStyle name="Sortie 3 2 3 5 2" xfId="4558"/>
    <cellStyle name="Sortie 3 2 3 5 2 2" xfId="10797"/>
    <cellStyle name="Sortie 3 2 3 5 2 3" xfId="19966"/>
    <cellStyle name="Sortie 3 2 3 5 2 4" xfId="34087"/>
    <cellStyle name="Sortie 3 2 3 5 2 5" xfId="40828"/>
    <cellStyle name="Sortie 3 2 3 5 2 6" xfId="51265"/>
    <cellStyle name="Sortie 3 2 3 5 3" xfId="6687"/>
    <cellStyle name="Sortie 3 2 3 5 3 2" xfId="12914"/>
    <cellStyle name="Sortie 3 2 3 5 3 3" xfId="20371"/>
    <cellStyle name="Sortie 3 2 3 5 3 4" xfId="36209"/>
    <cellStyle name="Sortie 3 2 3 5 3 5" xfId="42945"/>
    <cellStyle name="Sortie 3 2 3 5 3 6" xfId="51266"/>
    <cellStyle name="Sortie 3 2 3 5 4" xfId="8608"/>
    <cellStyle name="Sortie 3 2 3 5 5" xfId="14720"/>
    <cellStyle name="Sortie 3 2 3 5 6" xfId="16872"/>
    <cellStyle name="Sortie 3 2 3 5 7" xfId="24626"/>
    <cellStyle name="Sortie 3 2 3 5 8" xfId="27084"/>
    <cellStyle name="Sortie 3 2 3 5 9" xfId="29957"/>
    <cellStyle name="Sortie 3 2 3 6" xfId="3107"/>
    <cellStyle name="Sortie 3 2 3 6 10" xfId="39395"/>
    <cellStyle name="Sortie 3 2 3 6 11" xfId="44211"/>
    <cellStyle name="Sortie 3 2 3 6 12" xfId="51267"/>
    <cellStyle name="Sortie 3 2 3 6 13" xfId="53093"/>
    <cellStyle name="Sortie 3 2 3 6 14" xfId="55705"/>
    <cellStyle name="Sortie 3 2 3 6 2" xfId="5251"/>
    <cellStyle name="Sortie 3 2 3 6 2 2" xfId="11481"/>
    <cellStyle name="Sortie 3 2 3 6 2 3" xfId="18219"/>
    <cellStyle name="Sortie 3 2 3 6 2 4" xfId="34773"/>
    <cellStyle name="Sortie 3 2 3 6 2 5" xfId="41512"/>
    <cellStyle name="Sortie 3 2 3 6 2 6" xfId="51268"/>
    <cellStyle name="Sortie 3 2 3 6 3" xfId="9364"/>
    <cellStyle name="Sortie 3 2 3 6 4" xfId="13577"/>
    <cellStyle name="Sortie 3 2 3 6 5" xfId="15439"/>
    <cellStyle name="Sortie 3 2 3 6 6" xfId="23193"/>
    <cellStyle name="Sortie 3 2 3 6 7" xfId="25651"/>
    <cellStyle name="Sortie 3 2 3 6 8" xfId="28524"/>
    <cellStyle name="Sortie 3 2 3 6 9" xfId="32654"/>
    <cellStyle name="Sortie 3 2 3 7" xfId="2762"/>
    <cellStyle name="Sortie 3 2 3 7 2" xfId="9019"/>
    <cellStyle name="Sortie 3 2 3 7 3" xfId="19512"/>
    <cellStyle name="Sortie 3 2 3 7 4" xfId="32309"/>
    <cellStyle name="Sortie 3 2 3 7 5" xfId="39050"/>
    <cellStyle name="Sortie 3 2 3 7 6" xfId="51269"/>
    <cellStyle name="Sortie 3 2 3 8" xfId="5158"/>
    <cellStyle name="Sortie 3 2 3 8 2" xfId="11397"/>
    <cellStyle name="Sortie 3 2 3 8 3" xfId="19367"/>
    <cellStyle name="Sortie 3 2 3 8 4" xfId="34687"/>
    <cellStyle name="Sortie 3 2 3 8 5" xfId="41428"/>
    <cellStyle name="Sortie 3 2 3 8 6" xfId="51270"/>
    <cellStyle name="Sortie 3 2 3 9" xfId="7175"/>
    <cellStyle name="Sortie 3 2 30" xfId="52825"/>
    <cellStyle name="Sortie 3 2 31" xfId="55435"/>
    <cellStyle name="Sortie 3 2 4" xfId="783"/>
    <cellStyle name="Sortie 3 2 4 10" xfId="15356"/>
    <cellStyle name="Sortie 3 2 4 11" xfId="22955"/>
    <cellStyle name="Sortie 3 2 4 12" xfId="25341"/>
    <cellStyle name="Sortie 3 2 4 13" xfId="28441"/>
    <cellStyle name="Sortie 3 2 4 14" xfId="30463"/>
    <cellStyle name="Sortie 3 2 4 15" xfId="37241"/>
    <cellStyle name="Sortie 3 2 4 16" xfId="44128"/>
    <cellStyle name="Sortie 3 2 4 17" xfId="51271"/>
    <cellStyle name="Sortie 3 2 4 18" xfId="53010"/>
    <cellStyle name="Sortie 3 2 4 19" xfId="55620"/>
    <cellStyle name="Sortie 3 2 4 2" xfId="1333"/>
    <cellStyle name="Sortie 3 2 4 2 10" xfId="30916"/>
    <cellStyle name="Sortie 3 2 4 2 11" xfId="37686"/>
    <cellStyle name="Sortie 3 2 4 2 12" xfId="44691"/>
    <cellStyle name="Sortie 3 2 4 2 13" xfId="51272"/>
    <cellStyle name="Sortie 3 2 4 2 14" xfId="53573"/>
    <cellStyle name="Sortie 3 2 4 2 15" xfId="56188"/>
    <cellStyle name="Sortie 3 2 4 2 2" xfId="3587"/>
    <cellStyle name="Sortie 3 2 4 2 2 2" xfId="9844"/>
    <cellStyle name="Sortie 3 2 4 2 2 3" xfId="17735"/>
    <cellStyle name="Sortie 3 2 4 2 2 4" xfId="33134"/>
    <cellStyle name="Sortie 3 2 4 2 2 5" xfId="39875"/>
    <cellStyle name="Sortie 3 2 4 2 2 6" xfId="51273"/>
    <cellStyle name="Sortie 3 2 4 2 3" xfId="5734"/>
    <cellStyle name="Sortie 3 2 4 2 3 2" xfId="11961"/>
    <cellStyle name="Sortie 3 2 4 2 3 3" xfId="20211"/>
    <cellStyle name="Sortie 3 2 4 2 3 4" xfId="35256"/>
    <cellStyle name="Sortie 3 2 4 2 3 5" xfId="41992"/>
    <cellStyle name="Sortie 3 2 4 2 3 6" xfId="51274"/>
    <cellStyle name="Sortie 3 2 4 2 4" xfId="7655"/>
    <cellStyle name="Sortie 3 2 4 2 5" xfId="14057"/>
    <cellStyle name="Sortie 3 2 4 2 6" xfId="15919"/>
    <cellStyle name="Sortie 3 2 4 2 7" xfId="23673"/>
    <cellStyle name="Sortie 3 2 4 2 8" xfId="26131"/>
    <cellStyle name="Sortie 3 2 4 2 9" xfId="29004"/>
    <cellStyle name="Sortie 3 2 4 3" xfId="1562"/>
    <cellStyle name="Sortie 3 2 4 3 10" xfId="31116"/>
    <cellStyle name="Sortie 3 2 4 3 11" xfId="37857"/>
    <cellStyle name="Sortie 3 2 4 3 12" xfId="44862"/>
    <cellStyle name="Sortie 3 2 4 3 13" xfId="51275"/>
    <cellStyle name="Sortie 3 2 4 3 14" xfId="53744"/>
    <cellStyle name="Sortie 3 2 4 3 15" xfId="56359"/>
    <cellStyle name="Sortie 3 2 4 3 2" xfId="3776"/>
    <cellStyle name="Sortie 3 2 4 3 2 2" xfId="10015"/>
    <cellStyle name="Sortie 3 2 4 3 2 3" xfId="18301"/>
    <cellStyle name="Sortie 3 2 4 3 2 4" xfId="33305"/>
    <cellStyle name="Sortie 3 2 4 3 2 5" xfId="40046"/>
    <cellStyle name="Sortie 3 2 4 3 2 6" xfId="51276"/>
    <cellStyle name="Sortie 3 2 4 3 3" xfId="5905"/>
    <cellStyle name="Sortie 3 2 4 3 3 2" xfId="12132"/>
    <cellStyle name="Sortie 3 2 4 3 3 3" xfId="20050"/>
    <cellStyle name="Sortie 3 2 4 3 3 4" xfId="35427"/>
    <cellStyle name="Sortie 3 2 4 3 3 5" xfId="42163"/>
    <cellStyle name="Sortie 3 2 4 3 3 6" xfId="51277"/>
    <cellStyle name="Sortie 3 2 4 3 4" xfId="7826"/>
    <cellStyle name="Sortie 3 2 4 3 5" xfId="14228"/>
    <cellStyle name="Sortie 3 2 4 3 6" xfId="16090"/>
    <cellStyle name="Sortie 3 2 4 3 7" xfId="23844"/>
    <cellStyle name="Sortie 3 2 4 3 8" xfId="26302"/>
    <cellStyle name="Sortie 3 2 4 3 9" xfId="29175"/>
    <cellStyle name="Sortie 3 2 4 4" xfId="2045"/>
    <cellStyle name="Sortie 3 2 4 4 10" xfId="38338"/>
    <cellStyle name="Sortie 3 2 4 4 11" xfId="45343"/>
    <cellStyle name="Sortie 3 2 4 4 12" xfId="51278"/>
    <cellStyle name="Sortie 3 2 4 4 13" xfId="54225"/>
    <cellStyle name="Sortie 3 2 4 4 14" xfId="56840"/>
    <cellStyle name="Sortie 3 2 4 4 2" xfId="4257"/>
    <cellStyle name="Sortie 3 2 4 4 2 2" xfId="10496"/>
    <cellStyle name="Sortie 3 2 4 4 2 3" xfId="20062"/>
    <cellStyle name="Sortie 3 2 4 4 2 4" xfId="33786"/>
    <cellStyle name="Sortie 3 2 4 4 2 5" xfId="40527"/>
    <cellStyle name="Sortie 3 2 4 4 2 6" xfId="51279"/>
    <cellStyle name="Sortie 3 2 4 4 3" xfId="6386"/>
    <cellStyle name="Sortie 3 2 4 4 3 2" xfId="12613"/>
    <cellStyle name="Sortie 3 2 4 4 3 3" xfId="17394"/>
    <cellStyle name="Sortie 3 2 4 4 3 4" xfId="35908"/>
    <cellStyle name="Sortie 3 2 4 4 3 5" xfId="42644"/>
    <cellStyle name="Sortie 3 2 4 4 3 6" xfId="51280"/>
    <cellStyle name="Sortie 3 2 4 4 4" xfId="8307"/>
    <cellStyle name="Sortie 3 2 4 4 5" xfId="16571"/>
    <cellStyle name="Sortie 3 2 4 4 6" xfId="24325"/>
    <cellStyle name="Sortie 3 2 4 4 7" xfId="26783"/>
    <cellStyle name="Sortie 3 2 4 4 8" xfId="29656"/>
    <cellStyle name="Sortie 3 2 4 4 9" xfId="31597"/>
    <cellStyle name="Sortie 3 2 4 5" xfId="2314"/>
    <cellStyle name="Sortie 3 2 4 5 10" xfId="31864"/>
    <cellStyle name="Sortie 3 2 4 5 11" xfId="38605"/>
    <cellStyle name="Sortie 3 2 4 5 12" xfId="45610"/>
    <cellStyle name="Sortie 3 2 4 5 13" xfId="51281"/>
    <cellStyle name="Sortie 3 2 4 5 14" xfId="54492"/>
    <cellStyle name="Sortie 3 2 4 5 15" xfId="57107"/>
    <cellStyle name="Sortie 3 2 4 5 2" xfId="4524"/>
    <cellStyle name="Sortie 3 2 4 5 2 2" xfId="10763"/>
    <cellStyle name="Sortie 3 2 4 5 2 3" xfId="19968"/>
    <cellStyle name="Sortie 3 2 4 5 2 4" xfId="34053"/>
    <cellStyle name="Sortie 3 2 4 5 2 5" xfId="40794"/>
    <cellStyle name="Sortie 3 2 4 5 2 6" xfId="51282"/>
    <cellStyle name="Sortie 3 2 4 5 3" xfId="6653"/>
    <cellStyle name="Sortie 3 2 4 5 3 2" xfId="12880"/>
    <cellStyle name="Sortie 3 2 4 5 3 3" xfId="20340"/>
    <cellStyle name="Sortie 3 2 4 5 3 4" xfId="36175"/>
    <cellStyle name="Sortie 3 2 4 5 3 5" xfId="42911"/>
    <cellStyle name="Sortie 3 2 4 5 3 6" xfId="51283"/>
    <cellStyle name="Sortie 3 2 4 5 4" xfId="8574"/>
    <cellStyle name="Sortie 3 2 4 5 5" xfId="14686"/>
    <cellStyle name="Sortie 3 2 4 5 6" xfId="16838"/>
    <cellStyle name="Sortie 3 2 4 5 7" xfId="24592"/>
    <cellStyle name="Sortie 3 2 4 5 8" xfId="27050"/>
    <cellStyle name="Sortie 3 2 4 5 9" xfId="29923"/>
    <cellStyle name="Sortie 3 2 4 6" xfId="3142"/>
    <cellStyle name="Sortie 3 2 4 6 10" xfId="39430"/>
    <cellStyle name="Sortie 3 2 4 6 11" xfId="44246"/>
    <cellStyle name="Sortie 3 2 4 6 12" xfId="51284"/>
    <cellStyle name="Sortie 3 2 4 6 13" xfId="53128"/>
    <cellStyle name="Sortie 3 2 4 6 14" xfId="55740"/>
    <cellStyle name="Sortie 3 2 4 6 2" xfId="5286"/>
    <cellStyle name="Sortie 3 2 4 6 2 2" xfId="11516"/>
    <cellStyle name="Sortie 3 2 4 6 2 3" xfId="19943"/>
    <cellStyle name="Sortie 3 2 4 6 2 4" xfId="34808"/>
    <cellStyle name="Sortie 3 2 4 6 2 5" xfId="41547"/>
    <cellStyle name="Sortie 3 2 4 6 2 6" xfId="51285"/>
    <cellStyle name="Sortie 3 2 4 6 3" xfId="9399"/>
    <cellStyle name="Sortie 3 2 4 6 4" xfId="13612"/>
    <cellStyle name="Sortie 3 2 4 6 5" xfId="15474"/>
    <cellStyle name="Sortie 3 2 4 6 6" xfId="23228"/>
    <cellStyle name="Sortie 3 2 4 6 7" xfId="25686"/>
    <cellStyle name="Sortie 3 2 4 6 8" xfId="28559"/>
    <cellStyle name="Sortie 3 2 4 6 9" xfId="32689"/>
    <cellStyle name="Sortie 3 2 4 7" xfId="2797"/>
    <cellStyle name="Sortie 3 2 4 7 2" xfId="9054"/>
    <cellStyle name="Sortie 3 2 4 7 3" xfId="17786"/>
    <cellStyle name="Sortie 3 2 4 7 4" xfId="32344"/>
    <cellStyle name="Sortie 3 2 4 7 5" xfId="39085"/>
    <cellStyle name="Sortie 3 2 4 7 6" xfId="51286"/>
    <cellStyle name="Sortie 3 2 4 8" xfId="5159"/>
    <cellStyle name="Sortie 3 2 4 8 2" xfId="11398"/>
    <cellStyle name="Sortie 3 2 4 8 3" xfId="18452"/>
    <cellStyle name="Sortie 3 2 4 8 4" xfId="34688"/>
    <cellStyle name="Sortie 3 2 4 8 5" xfId="41429"/>
    <cellStyle name="Sortie 3 2 4 8 6" xfId="51287"/>
    <cellStyle name="Sortie 3 2 4 9" xfId="7210"/>
    <cellStyle name="Sortie 3 2 5" xfId="956"/>
    <cellStyle name="Sortie 3 2 5 10" xfId="15357"/>
    <cellStyle name="Sortie 3 2 5 11" xfId="23123"/>
    <cellStyle name="Sortie 3 2 5 12" xfId="25509"/>
    <cellStyle name="Sortie 3 2 5 13" xfId="28442"/>
    <cellStyle name="Sortie 3 2 5 14" xfId="30636"/>
    <cellStyle name="Sortie 3 2 5 15" xfId="37409"/>
    <cellStyle name="Sortie 3 2 5 16" xfId="44129"/>
    <cellStyle name="Sortie 3 2 5 17" xfId="51288"/>
    <cellStyle name="Sortie 3 2 5 18" xfId="53011"/>
    <cellStyle name="Sortie 3 2 5 19" xfId="55621"/>
    <cellStyle name="Sortie 3 2 5 2" xfId="1334"/>
    <cellStyle name="Sortie 3 2 5 2 10" xfId="30917"/>
    <cellStyle name="Sortie 3 2 5 2 11" xfId="37687"/>
    <cellStyle name="Sortie 3 2 5 2 12" xfId="44692"/>
    <cellStyle name="Sortie 3 2 5 2 13" xfId="51289"/>
    <cellStyle name="Sortie 3 2 5 2 14" xfId="53574"/>
    <cellStyle name="Sortie 3 2 5 2 15" xfId="56189"/>
    <cellStyle name="Sortie 3 2 5 2 2" xfId="3588"/>
    <cellStyle name="Sortie 3 2 5 2 2 2" xfId="9845"/>
    <cellStyle name="Sortie 3 2 5 2 2 3" xfId="19404"/>
    <cellStyle name="Sortie 3 2 5 2 2 4" xfId="33135"/>
    <cellStyle name="Sortie 3 2 5 2 2 5" xfId="39876"/>
    <cellStyle name="Sortie 3 2 5 2 2 6" xfId="51290"/>
    <cellStyle name="Sortie 3 2 5 2 3" xfId="5735"/>
    <cellStyle name="Sortie 3 2 5 2 3 2" xfId="11962"/>
    <cellStyle name="Sortie 3 2 5 2 3 3" xfId="19337"/>
    <cellStyle name="Sortie 3 2 5 2 3 4" xfId="35257"/>
    <cellStyle name="Sortie 3 2 5 2 3 5" xfId="41993"/>
    <cellStyle name="Sortie 3 2 5 2 3 6" xfId="51291"/>
    <cellStyle name="Sortie 3 2 5 2 4" xfId="7656"/>
    <cellStyle name="Sortie 3 2 5 2 5" xfId="14058"/>
    <cellStyle name="Sortie 3 2 5 2 6" xfId="15920"/>
    <cellStyle name="Sortie 3 2 5 2 7" xfId="23674"/>
    <cellStyle name="Sortie 3 2 5 2 8" xfId="26132"/>
    <cellStyle name="Sortie 3 2 5 2 9" xfId="29005"/>
    <cellStyle name="Sortie 3 2 5 3" xfId="1730"/>
    <cellStyle name="Sortie 3 2 5 3 10" xfId="31284"/>
    <cellStyle name="Sortie 3 2 5 3 11" xfId="38025"/>
    <cellStyle name="Sortie 3 2 5 3 12" xfId="45030"/>
    <cellStyle name="Sortie 3 2 5 3 13" xfId="51292"/>
    <cellStyle name="Sortie 3 2 5 3 14" xfId="53912"/>
    <cellStyle name="Sortie 3 2 5 3 15" xfId="56527"/>
    <cellStyle name="Sortie 3 2 5 3 2" xfId="3944"/>
    <cellStyle name="Sortie 3 2 5 3 2 2" xfId="10183"/>
    <cellStyle name="Sortie 3 2 5 3 2 3" xfId="18845"/>
    <cellStyle name="Sortie 3 2 5 3 2 4" xfId="33473"/>
    <cellStyle name="Sortie 3 2 5 3 2 5" xfId="40214"/>
    <cellStyle name="Sortie 3 2 5 3 2 6" xfId="51293"/>
    <cellStyle name="Sortie 3 2 5 3 3" xfId="6073"/>
    <cellStyle name="Sortie 3 2 5 3 3 2" xfId="12300"/>
    <cellStyle name="Sortie 3 2 5 3 3 3" xfId="20237"/>
    <cellStyle name="Sortie 3 2 5 3 3 4" xfId="35595"/>
    <cellStyle name="Sortie 3 2 5 3 3 5" xfId="42331"/>
    <cellStyle name="Sortie 3 2 5 3 3 6" xfId="51294"/>
    <cellStyle name="Sortie 3 2 5 3 4" xfId="7994"/>
    <cellStyle name="Sortie 3 2 5 3 5" xfId="14396"/>
    <cellStyle name="Sortie 3 2 5 3 6" xfId="16258"/>
    <cellStyle name="Sortie 3 2 5 3 7" xfId="24012"/>
    <cellStyle name="Sortie 3 2 5 3 8" xfId="26470"/>
    <cellStyle name="Sortie 3 2 5 3 9" xfId="29343"/>
    <cellStyle name="Sortie 3 2 5 4" xfId="2046"/>
    <cellStyle name="Sortie 3 2 5 4 10" xfId="38339"/>
    <cellStyle name="Sortie 3 2 5 4 11" xfId="45344"/>
    <cellStyle name="Sortie 3 2 5 4 12" xfId="51295"/>
    <cellStyle name="Sortie 3 2 5 4 13" xfId="54226"/>
    <cellStyle name="Sortie 3 2 5 4 14" xfId="56841"/>
    <cellStyle name="Sortie 3 2 5 4 2" xfId="4258"/>
    <cellStyle name="Sortie 3 2 5 4 2 2" xfId="10497"/>
    <cellStyle name="Sortie 3 2 5 4 2 3" xfId="19204"/>
    <cellStyle name="Sortie 3 2 5 4 2 4" xfId="33787"/>
    <cellStyle name="Sortie 3 2 5 4 2 5" xfId="40528"/>
    <cellStyle name="Sortie 3 2 5 4 2 6" xfId="51296"/>
    <cellStyle name="Sortie 3 2 5 4 3" xfId="6387"/>
    <cellStyle name="Sortie 3 2 5 4 3 2" xfId="12614"/>
    <cellStyle name="Sortie 3 2 5 4 3 3" xfId="17393"/>
    <cellStyle name="Sortie 3 2 5 4 3 4" xfId="35909"/>
    <cellStyle name="Sortie 3 2 5 4 3 5" xfId="42645"/>
    <cellStyle name="Sortie 3 2 5 4 3 6" xfId="51297"/>
    <cellStyle name="Sortie 3 2 5 4 4" xfId="8308"/>
    <cellStyle name="Sortie 3 2 5 4 5" xfId="16572"/>
    <cellStyle name="Sortie 3 2 5 4 6" xfId="24326"/>
    <cellStyle name="Sortie 3 2 5 4 7" xfId="26784"/>
    <cellStyle name="Sortie 3 2 5 4 8" xfId="29657"/>
    <cellStyle name="Sortie 3 2 5 4 9" xfId="31598"/>
    <cellStyle name="Sortie 3 2 5 5" xfId="2183"/>
    <cellStyle name="Sortie 3 2 5 5 10" xfId="31733"/>
    <cellStyle name="Sortie 3 2 5 5 11" xfId="38474"/>
    <cellStyle name="Sortie 3 2 5 5 12" xfId="45479"/>
    <cellStyle name="Sortie 3 2 5 5 13" xfId="51298"/>
    <cellStyle name="Sortie 3 2 5 5 14" xfId="54361"/>
    <cellStyle name="Sortie 3 2 5 5 15" xfId="56976"/>
    <cellStyle name="Sortie 3 2 5 5 2" xfId="4393"/>
    <cellStyle name="Sortie 3 2 5 5 2 2" xfId="10632"/>
    <cellStyle name="Sortie 3 2 5 5 2 3" xfId="20033"/>
    <cellStyle name="Sortie 3 2 5 5 2 4" xfId="33922"/>
    <cellStyle name="Sortie 3 2 5 5 2 5" xfId="40663"/>
    <cellStyle name="Sortie 3 2 5 5 2 6" xfId="51299"/>
    <cellStyle name="Sortie 3 2 5 5 3" xfId="6522"/>
    <cellStyle name="Sortie 3 2 5 5 3 2" xfId="12749"/>
    <cellStyle name="Sortie 3 2 5 5 3 3" xfId="17337"/>
    <cellStyle name="Sortie 3 2 5 5 3 4" xfId="36044"/>
    <cellStyle name="Sortie 3 2 5 5 3 5" xfId="42780"/>
    <cellStyle name="Sortie 3 2 5 5 3 6" xfId="51300"/>
    <cellStyle name="Sortie 3 2 5 5 4" xfId="8443"/>
    <cellStyle name="Sortie 3 2 5 5 5" xfId="14555"/>
    <cellStyle name="Sortie 3 2 5 5 6" xfId="16707"/>
    <cellStyle name="Sortie 3 2 5 5 7" xfId="24461"/>
    <cellStyle name="Sortie 3 2 5 5 8" xfId="26919"/>
    <cellStyle name="Sortie 3 2 5 5 9" xfId="29792"/>
    <cellStyle name="Sortie 3 2 5 6" xfId="3310"/>
    <cellStyle name="Sortie 3 2 5 6 10" xfId="39598"/>
    <cellStyle name="Sortie 3 2 5 6 11" xfId="44414"/>
    <cellStyle name="Sortie 3 2 5 6 12" xfId="51301"/>
    <cellStyle name="Sortie 3 2 5 6 13" xfId="53296"/>
    <cellStyle name="Sortie 3 2 5 6 14" xfId="55910"/>
    <cellStyle name="Sortie 3 2 5 6 2" xfId="5456"/>
    <cellStyle name="Sortie 3 2 5 6 2 2" xfId="11684"/>
    <cellStyle name="Sortie 3 2 5 6 2 3" xfId="20051"/>
    <cellStyle name="Sortie 3 2 5 6 2 4" xfId="34978"/>
    <cellStyle name="Sortie 3 2 5 6 2 5" xfId="41715"/>
    <cellStyle name="Sortie 3 2 5 6 2 6" xfId="51302"/>
    <cellStyle name="Sortie 3 2 5 6 3" xfId="9567"/>
    <cellStyle name="Sortie 3 2 5 6 4" xfId="13780"/>
    <cellStyle name="Sortie 3 2 5 6 5" xfId="15642"/>
    <cellStyle name="Sortie 3 2 5 6 6" xfId="23396"/>
    <cellStyle name="Sortie 3 2 5 6 7" xfId="25854"/>
    <cellStyle name="Sortie 3 2 5 6 8" xfId="28727"/>
    <cellStyle name="Sortie 3 2 5 6 9" xfId="32857"/>
    <cellStyle name="Sortie 3 2 5 7" xfId="2965"/>
    <cellStyle name="Sortie 3 2 5 7 2" xfId="9222"/>
    <cellStyle name="Sortie 3 2 5 7 3" xfId="19761"/>
    <cellStyle name="Sortie 3 2 5 7 4" xfId="32512"/>
    <cellStyle name="Sortie 3 2 5 7 5" xfId="39253"/>
    <cellStyle name="Sortie 3 2 5 7 6" xfId="51303"/>
    <cellStyle name="Sortie 3 2 5 8" xfId="5160"/>
    <cellStyle name="Sortie 3 2 5 8 2" xfId="11399"/>
    <cellStyle name="Sortie 3 2 5 8 3" xfId="19452"/>
    <cellStyle name="Sortie 3 2 5 8 4" xfId="34689"/>
    <cellStyle name="Sortie 3 2 5 8 5" xfId="41430"/>
    <cellStyle name="Sortie 3 2 5 8 6" xfId="51304"/>
    <cellStyle name="Sortie 3 2 5 9" xfId="7378"/>
    <cellStyle name="Sortie 3 2 6" xfId="924"/>
    <cellStyle name="Sortie 3 2 6 10" xfId="15358"/>
    <cellStyle name="Sortie 3 2 6 11" xfId="23096"/>
    <cellStyle name="Sortie 3 2 6 12" xfId="25482"/>
    <cellStyle name="Sortie 3 2 6 13" xfId="28443"/>
    <cellStyle name="Sortie 3 2 6 14" xfId="30604"/>
    <cellStyle name="Sortie 3 2 6 15" xfId="37382"/>
    <cellStyle name="Sortie 3 2 6 16" xfId="44130"/>
    <cellStyle name="Sortie 3 2 6 17" xfId="51305"/>
    <cellStyle name="Sortie 3 2 6 18" xfId="53012"/>
    <cellStyle name="Sortie 3 2 6 19" xfId="55622"/>
    <cellStyle name="Sortie 3 2 6 2" xfId="1335"/>
    <cellStyle name="Sortie 3 2 6 2 10" xfId="30918"/>
    <cellStyle name="Sortie 3 2 6 2 11" xfId="37688"/>
    <cellStyle name="Sortie 3 2 6 2 12" xfId="44693"/>
    <cellStyle name="Sortie 3 2 6 2 13" xfId="51306"/>
    <cellStyle name="Sortie 3 2 6 2 14" xfId="53575"/>
    <cellStyle name="Sortie 3 2 6 2 15" xfId="56190"/>
    <cellStyle name="Sortie 3 2 6 2 2" xfId="3589"/>
    <cellStyle name="Sortie 3 2 6 2 2 2" xfId="9846"/>
    <cellStyle name="Sortie 3 2 6 2 2 3" xfId="20272"/>
    <cellStyle name="Sortie 3 2 6 2 2 4" xfId="33136"/>
    <cellStyle name="Sortie 3 2 6 2 2 5" xfId="39877"/>
    <cellStyle name="Sortie 3 2 6 2 2 6" xfId="51307"/>
    <cellStyle name="Sortie 3 2 6 2 3" xfId="5736"/>
    <cellStyle name="Sortie 3 2 6 2 3 2" xfId="11963"/>
    <cellStyle name="Sortie 3 2 6 2 3 3" xfId="18421"/>
    <cellStyle name="Sortie 3 2 6 2 3 4" xfId="35258"/>
    <cellStyle name="Sortie 3 2 6 2 3 5" xfId="41994"/>
    <cellStyle name="Sortie 3 2 6 2 3 6" xfId="51308"/>
    <cellStyle name="Sortie 3 2 6 2 4" xfId="7657"/>
    <cellStyle name="Sortie 3 2 6 2 5" xfId="14059"/>
    <cellStyle name="Sortie 3 2 6 2 6" xfId="15921"/>
    <cellStyle name="Sortie 3 2 6 2 7" xfId="23675"/>
    <cellStyle name="Sortie 3 2 6 2 8" xfId="26133"/>
    <cellStyle name="Sortie 3 2 6 2 9" xfId="29006"/>
    <cellStyle name="Sortie 3 2 6 3" xfId="1703"/>
    <cellStyle name="Sortie 3 2 6 3 10" xfId="31257"/>
    <cellStyle name="Sortie 3 2 6 3 11" xfId="37998"/>
    <cellStyle name="Sortie 3 2 6 3 12" xfId="45003"/>
    <cellStyle name="Sortie 3 2 6 3 13" xfId="51309"/>
    <cellStyle name="Sortie 3 2 6 3 14" xfId="53885"/>
    <cellStyle name="Sortie 3 2 6 3 15" xfId="56500"/>
    <cellStyle name="Sortie 3 2 6 3 2" xfId="3917"/>
    <cellStyle name="Sortie 3 2 6 3 2 2" xfId="10156"/>
    <cellStyle name="Sortie 3 2 6 3 2 3" xfId="17734"/>
    <cellStyle name="Sortie 3 2 6 3 2 4" xfId="33446"/>
    <cellStyle name="Sortie 3 2 6 3 2 5" xfId="40187"/>
    <cellStyle name="Sortie 3 2 6 3 2 6" xfId="51310"/>
    <cellStyle name="Sortie 3 2 6 3 3" xfId="6046"/>
    <cellStyle name="Sortie 3 2 6 3 3 2" xfId="12273"/>
    <cellStyle name="Sortie 3 2 6 3 3 3" xfId="19059"/>
    <cellStyle name="Sortie 3 2 6 3 3 4" xfId="35568"/>
    <cellStyle name="Sortie 3 2 6 3 3 5" xfId="42304"/>
    <cellStyle name="Sortie 3 2 6 3 3 6" xfId="51311"/>
    <cellStyle name="Sortie 3 2 6 3 4" xfId="7967"/>
    <cellStyle name="Sortie 3 2 6 3 5" xfId="14369"/>
    <cellStyle name="Sortie 3 2 6 3 6" xfId="16231"/>
    <cellStyle name="Sortie 3 2 6 3 7" xfId="23985"/>
    <cellStyle name="Sortie 3 2 6 3 8" xfId="26443"/>
    <cellStyle name="Sortie 3 2 6 3 9" xfId="29316"/>
    <cellStyle name="Sortie 3 2 6 4" xfId="2047"/>
    <cellStyle name="Sortie 3 2 6 4 10" xfId="38340"/>
    <cellStyle name="Sortie 3 2 6 4 11" xfId="45345"/>
    <cellStyle name="Sortie 3 2 6 4 12" xfId="51312"/>
    <cellStyle name="Sortie 3 2 6 4 13" xfId="54227"/>
    <cellStyle name="Sortie 3 2 6 4 14" xfId="56842"/>
    <cellStyle name="Sortie 3 2 6 4 2" xfId="4259"/>
    <cellStyle name="Sortie 3 2 6 4 2 2" xfId="10498"/>
    <cellStyle name="Sortie 3 2 6 4 2 3" xfId="18276"/>
    <cellStyle name="Sortie 3 2 6 4 2 4" xfId="33788"/>
    <cellStyle name="Sortie 3 2 6 4 2 5" xfId="40529"/>
    <cellStyle name="Sortie 3 2 6 4 2 6" xfId="51313"/>
    <cellStyle name="Sortie 3 2 6 4 3" xfId="6388"/>
    <cellStyle name="Sortie 3 2 6 4 3 2" xfId="12615"/>
    <cellStyle name="Sortie 3 2 6 4 3 3" xfId="17392"/>
    <cellStyle name="Sortie 3 2 6 4 3 4" xfId="35910"/>
    <cellStyle name="Sortie 3 2 6 4 3 5" xfId="42646"/>
    <cellStyle name="Sortie 3 2 6 4 3 6" xfId="51314"/>
    <cellStyle name="Sortie 3 2 6 4 4" xfId="8309"/>
    <cellStyle name="Sortie 3 2 6 4 5" xfId="16573"/>
    <cellStyle name="Sortie 3 2 6 4 6" xfId="24327"/>
    <cellStyle name="Sortie 3 2 6 4 7" xfId="26785"/>
    <cellStyle name="Sortie 3 2 6 4 8" xfId="29658"/>
    <cellStyle name="Sortie 3 2 6 4 9" xfId="31599"/>
    <cellStyle name="Sortie 3 2 6 5" xfId="2411"/>
    <cellStyle name="Sortie 3 2 6 5 10" xfId="31961"/>
    <cellStyle name="Sortie 3 2 6 5 11" xfId="38702"/>
    <cellStyle name="Sortie 3 2 6 5 12" xfId="45707"/>
    <cellStyle name="Sortie 3 2 6 5 13" xfId="51315"/>
    <cellStyle name="Sortie 3 2 6 5 14" xfId="54589"/>
    <cellStyle name="Sortie 3 2 6 5 15" xfId="57204"/>
    <cellStyle name="Sortie 3 2 6 5 2" xfId="4621"/>
    <cellStyle name="Sortie 3 2 6 5 2 2" xfId="10860"/>
    <cellStyle name="Sortie 3 2 6 5 2 3" xfId="18409"/>
    <cellStyle name="Sortie 3 2 6 5 2 4" xfId="34150"/>
    <cellStyle name="Sortie 3 2 6 5 2 5" xfId="40891"/>
    <cellStyle name="Sortie 3 2 6 5 2 6" xfId="51316"/>
    <cellStyle name="Sortie 3 2 6 5 3" xfId="6750"/>
    <cellStyle name="Sortie 3 2 6 5 3 2" xfId="12977"/>
    <cellStyle name="Sortie 3 2 6 5 3 3" xfId="20421"/>
    <cellStyle name="Sortie 3 2 6 5 3 4" xfId="36272"/>
    <cellStyle name="Sortie 3 2 6 5 3 5" xfId="43008"/>
    <cellStyle name="Sortie 3 2 6 5 3 6" xfId="51317"/>
    <cellStyle name="Sortie 3 2 6 5 4" xfId="8671"/>
    <cellStyle name="Sortie 3 2 6 5 5" xfId="14783"/>
    <cellStyle name="Sortie 3 2 6 5 6" xfId="16935"/>
    <cellStyle name="Sortie 3 2 6 5 7" xfId="24689"/>
    <cellStyle name="Sortie 3 2 6 5 8" xfId="27147"/>
    <cellStyle name="Sortie 3 2 6 5 9" xfId="30020"/>
    <cellStyle name="Sortie 3 2 6 6" xfId="3283"/>
    <cellStyle name="Sortie 3 2 6 6 10" xfId="39571"/>
    <cellStyle name="Sortie 3 2 6 6 11" xfId="44387"/>
    <cellStyle name="Sortie 3 2 6 6 12" xfId="51318"/>
    <cellStyle name="Sortie 3 2 6 6 13" xfId="53269"/>
    <cellStyle name="Sortie 3 2 6 6 14" xfId="55881"/>
    <cellStyle name="Sortie 3 2 6 6 2" xfId="5427"/>
    <cellStyle name="Sortie 3 2 6 6 2 2" xfId="11657"/>
    <cellStyle name="Sortie 3 2 6 6 2 3" xfId="18147"/>
    <cellStyle name="Sortie 3 2 6 6 2 4" xfId="34949"/>
    <cellStyle name="Sortie 3 2 6 6 2 5" xfId="41688"/>
    <cellStyle name="Sortie 3 2 6 6 2 6" xfId="51319"/>
    <cellStyle name="Sortie 3 2 6 6 3" xfId="9540"/>
    <cellStyle name="Sortie 3 2 6 6 4" xfId="13753"/>
    <cellStyle name="Sortie 3 2 6 6 5" xfId="15615"/>
    <cellStyle name="Sortie 3 2 6 6 6" xfId="23369"/>
    <cellStyle name="Sortie 3 2 6 6 7" xfId="25827"/>
    <cellStyle name="Sortie 3 2 6 6 8" xfId="28700"/>
    <cellStyle name="Sortie 3 2 6 6 9" xfId="32830"/>
    <cellStyle name="Sortie 3 2 6 7" xfId="2938"/>
    <cellStyle name="Sortie 3 2 6 7 2" xfId="9195"/>
    <cellStyle name="Sortie 3 2 6 7 3" xfId="19508"/>
    <cellStyle name="Sortie 3 2 6 7 4" xfId="32485"/>
    <cellStyle name="Sortie 3 2 6 7 5" xfId="39226"/>
    <cellStyle name="Sortie 3 2 6 7 6" xfId="51320"/>
    <cellStyle name="Sortie 3 2 6 8" xfId="5161"/>
    <cellStyle name="Sortie 3 2 6 8 2" xfId="11400"/>
    <cellStyle name="Sortie 3 2 6 8 3" xfId="18525"/>
    <cellStyle name="Sortie 3 2 6 8 4" xfId="34690"/>
    <cellStyle name="Sortie 3 2 6 8 5" xfId="41431"/>
    <cellStyle name="Sortie 3 2 6 8 6" xfId="51321"/>
    <cellStyle name="Sortie 3 2 6 9" xfId="7351"/>
    <cellStyle name="Sortie 3 2 7" xfId="930"/>
    <cellStyle name="Sortie 3 2 7 10" xfId="15359"/>
    <cellStyle name="Sortie 3 2 7 11" xfId="23102"/>
    <cellStyle name="Sortie 3 2 7 12" xfId="25488"/>
    <cellStyle name="Sortie 3 2 7 13" xfId="28444"/>
    <cellStyle name="Sortie 3 2 7 14" xfId="30610"/>
    <cellStyle name="Sortie 3 2 7 15" xfId="37388"/>
    <cellStyle name="Sortie 3 2 7 16" xfId="44131"/>
    <cellStyle name="Sortie 3 2 7 17" xfId="51322"/>
    <cellStyle name="Sortie 3 2 7 18" xfId="53013"/>
    <cellStyle name="Sortie 3 2 7 19" xfId="55623"/>
    <cellStyle name="Sortie 3 2 7 2" xfId="1336"/>
    <cellStyle name="Sortie 3 2 7 2 10" xfId="30919"/>
    <cellStyle name="Sortie 3 2 7 2 11" xfId="37689"/>
    <cellStyle name="Sortie 3 2 7 2 12" xfId="44694"/>
    <cellStyle name="Sortie 3 2 7 2 13" xfId="51323"/>
    <cellStyle name="Sortie 3 2 7 2 14" xfId="53576"/>
    <cellStyle name="Sortie 3 2 7 2 15" xfId="56191"/>
    <cellStyle name="Sortie 3 2 7 2 2" xfId="3590"/>
    <cellStyle name="Sortie 3 2 7 2 2 2" xfId="9847"/>
    <cellStyle name="Sortie 3 2 7 2 2 3" xfId="18478"/>
    <cellStyle name="Sortie 3 2 7 2 2 4" xfId="33137"/>
    <cellStyle name="Sortie 3 2 7 2 2 5" xfId="39878"/>
    <cellStyle name="Sortie 3 2 7 2 2 6" xfId="51324"/>
    <cellStyle name="Sortie 3 2 7 2 3" xfId="5737"/>
    <cellStyle name="Sortie 3 2 7 2 3 2" xfId="11964"/>
    <cellStyle name="Sortie 3 2 7 2 3 3" xfId="20217"/>
    <cellStyle name="Sortie 3 2 7 2 3 4" xfId="35259"/>
    <cellStyle name="Sortie 3 2 7 2 3 5" xfId="41995"/>
    <cellStyle name="Sortie 3 2 7 2 3 6" xfId="51325"/>
    <cellStyle name="Sortie 3 2 7 2 4" xfId="7658"/>
    <cellStyle name="Sortie 3 2 7 2 5" xfId="14060"/>
    <cellStyle name="Sortie 3 2 7 2 6" xfId="15922"/>
    <cellStyle name="Sortie 3 2 7 2 7" xfId="23676"/>
    <cellStyle name="Sortie 3 2 7 2 8" xfId="26134"/>
    <cellStyle name="Sortie 3 2 7 2 9" xfId="29007"/>
    <cellStyle name="Sortie 3 2 7 3" xfId="1709"/>
    <cellStyle name="Sortie 3 2 7 3 10" xfId="31263"/>
    <cellStyle name="Sortie 3 2 7 3 11" xfId="38004"/>
    <cellStyle name="Sortie 3 2 7 3 12" xfId="45009"/>
    <cellStyle name="Sortie 3 2 7 3 13" xfId="51326"/>
    <cellStyle name="Sortie 3 2 7 3 14" xfId="53891"/>
    <cellStyle name="Sortie 3 2 7 3 15" xfId="56506"/>
    <cellStyle name="Sortie 3 2 7 3 2" xfId="3923"/>
    <cellStyle name="Sortie 3 2 7 3 2 2" xfId="10162"/>
    <cellStyle name="Sortie 3 2 7 3 2 3" xfId="18371"/>
    <cellStyle name="Sortie 3 2 7 3 2 4" xfId="33452"/>
    <cellStyle name="Sortie 3 2 7 3 2 5" xfId="40193"/>
    <cellStyle name="Sortie 3 2 7 3 2 6" xfId="51327"/>
    <cellStyle name="Sortie 3 2 7 3 3" xfId="6052"/>
    <cellStyle name="Sortie 3 2 7 3 3 2" xfId="12279"/>
    <cellStyle name="Sortie 3 2 7 3 3 3" xfId="18780"/>
    <cellStyle name="Sortie 3 2 7 3 3 4" xfId="35574"/>
    <cellStyle name="Sortie 3 2 7 3 3 5" xfId="42310"/>
    <cellStyle name="Sortie 3 2 7 3 3 6" xfId="51328"/>
    <cellStyle name="Sortie 3 2 7 3 4" xfId="7973"/>
    <cellStyle name="Sortie 3 2 7 3 5" xfId="14375"/>
    <cellStyle name="Sortie 3 2 7 3 6" xfId="16237"/>
    <cellStyle name="Sortie 3 2 7 3 7" xfId="23991"/>
    <cellStyle name="Sortie 3 2 7 3 8" xfId="26449"/>
    <cellStyle name="Sortie 3 2 7 3 9" xfId="29322"/>
    <cellStyle name="Sortie 3 2 7 4" xfId="2048"/>
    <cellStyle name="Sortie 3 2 7 4 10" xfId="38341"/>
    <cellStyle name="Sortie 3 2 7 4 11" xfId="45346"/>
    <cellStyle name="Sortie 3 2 7 4 12" xfId="51329"/>
    <cellStyle name="Sortie 3 2 7 4 13" xfId="54228"/>
    <cellStyle name="Sortie 3 2 7 4 14" xfId="56843"/>
    <cellStyle name="Sortie 3 2 7 4 2" xfId="4260"/>
    <cellStyle name="Sortie 3 2 7 4 2 2" xfId="10499"/>
    <cellStyle name="Sortie 3 2 7 4 2 3" xfId="19978"/>
    <cellStyle name="Sortie 3 2 7 4 2 4" xfId="33789"/>
    <cellStyle name="Sortie 3 2 7 4 2 5" xfId="40530"/>
    <cellStyle name="Sortie 3 2 7 4 2 6" xfId="51330"/>
    <cellStyle name="Sortie 3 2 7 4 3" xfId="6389"/>
    <cellStyle name="Sortie 3 2 7 4 3 2" xfId="12616"/>
    <cellStyle name="Sortie 3 2 7 4 3 3" xfId="17391"/>
    <cellStyle name="Sortie 3 2 7 4 3 4" xfId="35911"/>
    <cellStyle name="Sortie 3 2 7 4 3 5" xfId="42647"/>
    <cellStyle name="Sortie 3 2 7 4 3 6" xfId="51331"/>
    <cellStyle name="Sortie 3 2 7 4 4" xfId="8310"/>
    <cellStyle name="Sortie 3 2 7 4 5" xfId="16574"/>
    <cellStyle name="Sortie 3 2 7 4 6" xfId="24328"/>
    <cellStyle name="Sortie 3 2 7 4 7" xfId="26786"/>
    <cellStyle name="Sortie 3 2 7 4 8" xfId="29659"/>
    <cellStyle name="Sortie 3 2 7 4 9" xfId="31600"/>
    <cellStyle name="Sortie 3 2 7 5" xfId="2409"/>
    <cellStyle name="Sortie 3 2 7 5 10" xfId="31959"/>
    <cellStyle name="Sortie 3 2 7 5 11" xfId="38700"/>
    <cellStyle name="Sortie 3 2 7 5 12" xfId="45705"/>
    <cellStyle name="Sortie 3 2 7 5 13" xfId="51332"/>
    <cellStyle name="Sortie 3 2 7 5 14" xfId="54587"/>
    <cellStyle name="Sortie 3 2 7 5 15" xfId="57202"/>
    <cellStyle name="Sortie 3 2 7 5 2" xfId="4619"/>
    <cellStyle name="Sortie 3 2 7 5 2 2" xfId="10858"/>
    <cellStyle name="Sortie 3 2 7 5 2 3" xfId="20198"/>
    <cellStyle name="Sortie 3 2 7 5 2 4" xfId="34148"/>
    <cellStyle name="Sortie 3 2 7 5 2 5" xfId="40889"/>
    <cellStyle name="Sortie 3 2 7 5 2 6" xfId="51333"/>
    <cellStyle name="Sortie 3 2 7 5 3" xfId="6748"/>
    <cellStyle name="Sortie 3 2 7 5 3 2" xfId="12975"/>
    <cellStyle name="Sortie 3 2 7 5 3 3" xfId="20420"/>
    <cellStyle name="Sortie 3 2 7 5 3 4" xfId="36270"/>
    <cellStyle name="Sortie 3 2 7 5 3 5" xfId="43006"/>
    <cellStyle name="Sortie 3 2 7 5 3 6" xfId="51334"/>
    <cellStyle name="Sortie 3 2 7 5 4" xfId="8669"/>
    <cellStyle name="Sortie 3 2 7 5 5" xfId="14781"/>
    <cellStyle name="Sortie 3 2 7 5 6" xfId="16933"/>
    <cellStyle name="Sortie 3 2 7 5 7" xfId="24687"/>
    <cellStyle name="Sortie 3 2 7 5 8" xfId="27145"/>
    <cellStyle name="Sortie 3 2 7 5 9" xfId="30018"/>
    <cellStyle name="Sortie 3 2 7 6" xfId="3289"/>
    <cellStyle name="Sortie 3 2 7 6 10" xfId="39577"/>
    <cellStyle name="Sortie 3 2 7 6 11" xfId="44393"/>
    <cellStyle name="Sortie 3 2 7 6 12" xfId="51335"/>
    <cellStyle name="Sortie 3 2 7 6 13" xfId="53275"/>
    <cellStyle name="Sortie 3 2 7 6 14" xfId="55887"/>
    <cellStyle name="Sortie 3 2 7 6 2" xfId="5433"/>
    <cellStyle name="Sortie 3 2 7 6 2 2" xfId="11663"/>
    <cellStyle name="Sortie 3 2 7 6 2 3" xfId="17852"/>
    <cellStyle name="Sortie 3 2 7 6 2 4" xfId="34955"/>
    <cellStyle name="Sortie 3 2 7 6 2 5" xfId="41694"/>
    <cellStyle name="Sortie 3 2 7 6 2 6" xfId="51336"/>
    <cellStyle name="Sortie 3 2 7 6 3" xfId="9546"/>
    <cellStyle name="Sortie 3 2 7 6 4" xfId="13759"/>
    <cellStyle name="Sortie 3 2 7 6 5" xfId="15621"/>
    <cellStyle name="Sortie 3 2 7 6 6" xfId="23375"/>
    <cellStyle name="Sortie 3 2 7 6 7" xfId="25833"/>
    <cellStyle name="Sortie 3 2 7 6 8" xfId="28706"/>
    <cellStyle name="Sortie 3 2 7 6 9" xfId="32836"/>
    <cellStyle name="Sortie 3 2 7 7" xfId="2944"/>
    <cellStyle name="Sortie 3 2 7 7 2" xfId="9201"/>
    <cellStyle name="Sortie 3 2 7 7 3" xfId="18299"/>
    <cellStyle name="Sortie 3 2 7 7 4" xfId="32491"/>
    <cellStyle name="Sortie 3 2 7 7 5" xfId="39232"/>
    <cellStyle name="Sortie 3 2 7 7 6" xfId="51337"/>
    <cellStyle name="Sortie 3 2 7 8" xfId="5162"/>
    <cellStyle name="Sortie 3 2 7 8 2" xfId="11401"/>
    <cellStyle name="Sortie 3 2 7 8 3" xfId="19558"/>
    <cellStyle name="Sortie 3 2 7 8 4" xfId="34691"/>
    <cellStyle name="Sortie 3 2 7 8 5" xfId="41432"/>
    <cellStyle name="Sortie 3 2 7 8 6" xfId="51338"/>
    <cellStyle name="Sortie 3 2 7 9" xfId="7357"/>
    <cellStyle name="Sortie 3 2 8" xfId="923"/>
    <cellStyle name="Sortie 3 2 8 10" xfId="15360"/>
    <cellStyle name="Sortie 3 2 8 11" xfId="23095"/>
    <cellStyle name="Sortie 3 2 8 12" xfId="25481"/>
    <cellStyle name="Sortie 3 2 8 13" xfId="28445"/>
    <cellStyle name="Sortie 3 2 8 14" xfId="30603"/>
    <cellStyle name="Sortie 3 2 8 15" xfId="37381"/>
    <cellStyle name="Sortie 3 2 8 16" xfId="44132"/>
    <cellStyle name="Sortie 3 2 8 17" xfId="51339"/>
    <cellStyle name="Sortie 3 2 8 18" xfId="53014"/>
    <cellStyle name="Sortie 3 2 8 19" xfId="55624"/>
    <cellStyle name="Sortie 3 2 8 2" xfId="1337"/>
    <cellStyle name="Sortie 3 2 8 2 10" xfId="30920"/>
    <cellStyle name="Sortie 3 2 8 2 11" xfId="37690"/>
    <cellStyle name="Sortie 3 2 8 2 12" xfId="44695"/>
    <cellStyle name="Sortie 3 2 8 2 13" xfId="51340"/>
    <cellStyle name="Sortie 3 2 8 2 14" xfId="53577"/>
    <cellStyle name="Sortie 3 2 8 2 15" xfId="56192"/>
    <cellStyle name="Sortie 3 2 8 2 2" xfId="3591"/>
    <cellStyle name="Sortie 3 2 8 2 2 2" xfId="9848"/>
    <cellStyle name="Sortie 3 2 8 2 2 3" xfId="20157"/>
    <cellStyle name="Sortie 3 2 8 2 2 4" xfId="33138"/>
    <cellStyle name="Sortie 3 2 8 2 2 5" xfId="39879"/>
    <cellStyle name="Sortie 3 2 8 2 2 6" xfId="51341"/>
    <cellStyle name="Sortie 3 2 8 2 3" xfId="5738"/>
    <cellStyle name="Sortie 3 2 8 2 3 2" xfId="11965"/>
    <cellStyle name="Sortie 3 2 8 2 3 3" xfId="19342"/>
    <cellStyle name="Sortie 3 2 8 2 3 4" xfId="35260"/>
    <cellStyle name="Sortie 3 2 8 2 3 5" xfId="41996"/>
    <cellStyle name="Sortie 3 2 8 2 3 6" xfId="51342"/>
    <cellStyle name="Sortie 3 2 8 2 4" xfId="7659"/>
    <cellStyle name="Sortie 3 2 8 2 5" xfId="14061"/>
    <cellStyle name="Sortie 3 2 8 2 6" xfId="15923"/>
    <cellStyle name="Sortie 3 2 8 2 7" xfId="23677"/>
    <cellStyle name="Sortie 3 2 8 2 8" xfId="26135"/>
    <cellStyle name="Sortie 3 2 8 2 9" xfId="29008"/>
    <cellStyle name="Sortie 3 2 8 3" xfId="1702"/>
    <cellStyle name="Sortie 3 2 8 3 10" xfId="31256"/>
    <cellStyle name="Sortie 3 2 8 3 11" xfId="37997"/>
    <cellStyle name="Sortie 3 2 8 3 12" xfId="45002"/>
    <cellStyle name="Sortie 3 2 8 3 13" xfId="51343"/>
    <cellStyle name="Sortie 3 2 8 3 14" xfId="53884"/>
    <cellStyle name="Sortie 3 2 8 3 15" xfId="56499"/>
    <cellStyle name="Sortie 3 2 8 3 2" xfId="3916"/>
    <cellStyle name="Sortie 3 2 8 3 2 2" xfId="10155"/>
    <cellStyle name="Sortie 3 2 8 3 2 3" xfId="17893"/>
    <cellStyle name="Sortie 3 2 8 3 2 4" xfId="33445"/>
    <cellStyle name="Sortie 3 2 8 3 2 5" xfId="40186"/>
    <cellStyle name="Sortie 3 2 8 3 2 6" xfId="51344"/>
    <cellStyle name="Sortie 3 2 8 3 3" xfId="6045"/>
    <cellStyle name="Sortie 3 2 8 3 3 2" xfId="12272"/>
    <cellStyle name="Sortie 3 2 8 3 3 3" xfId="19916"/>
    <cellStyle name="Sortie 3 2 8 3 3 4" xfId="35567"/>
    <cellStyle name="Sortie 3 2 8 3 3 5" xfId="42303"/>
    <cellStyle name="Sortie 3 2 8 3 3 6" xfId="51345"/>
    <cellStyle name="Sortie 3 2 8 3 4" xfId="7966"/>
    <cellStyle name="Sortie 3 2 8 3 5" xfId="14368"/>
    <cellStyle name="Sortie 3 2 8 3 6" xfId="16230"/>
    <cellStyle name="Sortie 3 2 8 3 7" xfId="23984"/>
    <cellStyle name="Sortie 3 2 8 3 8" xfId="26442"/>
    <cellStyle name="Sortie 3 2 8 3 9" xfId="29315"/>
    <cellStyle name="Sortie 3 2 8 4" xfId="2049"/>
    <cellStyle name="Sortie 3 2 8 4 10" xfId="38342"/>
    <cellStyle name="Sortie 3 2 8 4 11" xfId="45347"/>
    <cellStyle name="Sortie 3 2 8 4 12" xfId="51346"/>
    <cellStyle name="Sortie 3 2 8 4 13" xfId="54229"/>
    <cellStyle name="Sortie 3 2 8 4 14" xfId="56844"/>
    <cellStyle name="Sortie 3 2 8 4 2" xfId="4261"/>
    <cellStyle name="Sortie 3 2 8 4 2 2" xfId="10500"/>
    <cellStyle name="Sortie 3 2 8 4 2 3" xfId="19121"/>
    <cellStyle name="Sortie 3 2 8 4 2 4" xfId="33790"/>
    <cellStyle name="Sortie 3 2 8 4 2 5" xfId="40531"/>
    <cellStyle name="Sortie 3 2 8 4 2 6" xfId="51347"/>
    <cellStyle name="Sortie 3 2 8 4 3" xfId="6390"/>
    <cellStyle name="Sortie 3 2 8 4 3 2" xfId="12617"/>
    <cellStyle name="Sortie 3 2 8 4 3 3" xfId="17390"/>
    <cellStyle name="Sortie 3 2 8 4 3 4" xfId="35912"/>
    <cellStyle name="Sortie 3 2 8 4 3 5" xfId="42648"/>
    <cellStyle name="Sortie 3 2 8 4 3 6" xfId="51348"/>
    <cellStyle name="Sortie 3 2 8 4 4" xfId="8311"/>
    <cellStyle name="Sortie 3 2 8 4 5" xfId="16575"/>
    <cellStyle name="Sortie 3 2 8 4 6" xfId="24329"/>
    <cellStyle name="Sortie 3 2 8 4 7" xfId="26787"/>
    <cellStyle name="Sortie 3 2 8 4 8" xfId="29660"/>
    <cellStyle name="Sortie 3 2 8 4 9" xfId="31601"/>
    <cellStyle name="Sortie 3 2 8 5" xfId="2381"/>
    <cellStyle name="Sortie 3 2 8 5 10" xfId="31931"/>
    <cellStyle name="Sortie 3 2 8 5 11" xfId="38672"/>
    <cellStyle name="Sortie 3 2 8 5 12" xfId="45677"/>
    <cellStyle name="Sortie 3 2 8 5 13" xfId="51349"/>
    <cellStyle name="Sortie 3 2 8 5 14" xfId="54559"/>
    <cellStyle name="Sortie 3 2 8 5 15" xfId="57174"/>
    <cellStyle name="Sortie 3 2 8 5 2" xfId="4591"/>
    <cellStyle name="Sortie 3 2 8 5 2 2" xfId="10830"/>
    <cellStyle name="Sortie 3 2 8 5 2 3" xfId="20193"/>
    <cellStyle name="Sortie 3 2 8 5 2 4" xfId="34120"/>
    <cellStyle name="Sortie 3 2 8 5 2 5" xfId="40861"/>
    <cellStyle name="Sortie 3 2 8 5 2 6" xfId="51350"/>
    <cellStyle name="Sortie 3 2 8 5 3" xfId="6720"/>
    <cellStyle name="Sortie 3 2 8 5 3 2" xfId="12947"/>
    <cellStyle name="Sortie 3 2 8 5 3 3" xfId="20395"/>
    <cellStyle name="Sortie 3 2 8 5 3 4" xfId="36242"/>
    <cellStyle name="Sortie 3 2 8 5 3 5" xfId="42978"/>
    <cellStyle name="Sortie 3 2 8 5 3 6" xfId="51351"/>
    <cellStyle name="Sortie 3 2 8 5 4" xfId="8641"/>
    <cellStyle name="Sortie 3 2 8 5 5" xfId="14753"/>
    <cellStyle name="Sortie 3 2 8 5 6" xfId="16905"/>
    <cellStyle name="Sortie 3 2 8 5 7" xfId="24659"/>
    <cellStyle name="Sortie 3 2 8 5 8" xfId="27117"/>
    <cellStyle name="Sortie 3 2 8 5 9" xfId="29990"/>
    <cellStyle name="Sortie 3 2 8 6" xfId="3282"/>
    <cellStyle name="Sortie 3 2 8 6 10" xfId="39570"/>
    <cellStyle name="Sortie 3 2 8 6 11" xfId="44386"/>
    <cellStyle name="Sortie 3 2 8 6 12" xfId="51352"/>
    <cellStyle name="Sortie 3 2 8 6 13" xfId="53268"/>
    <cellStyle name="Sortie 3 2 8 6 14" xfId="55880"/>
    <cellStyle name="Sortie 3 2 8 6 2" xfId="5426"/>
    <cellStyle name="Sortie 3 2 8 6 2 2" xfId="11656"/>
    <cellStyle name="Sortie 3 2 8 6 2 3" xfId="19081"/>
    <cellStyle name="Sortie 3 2 8 6 2 4" xfId="34948"/>
    <cellStyle name="Sortie 3 2 8 6 2 5" xfId="41687"/>
    <cellStyle name="Sortie 3 2 8 6 2 6" xfId="51353"/>
    <cellStyle name="Sortie 3 2 8 6 3" xfId="9539"/>
    <cellStyle name="Sortie 3 2 8 6 4" xfId="13752"/>
    <cellStyle name="Sortie 3 2 8 6 5" xfId="15614"/>
    <cellStyle name="Sortie 3 2 8 6 6" xfId="23368"/>
    <cellStyle name="Sortie 3 2 8 6 7" xfId="25826"/>
    <cellStyle name="Sortie 3 2 8 6 8" xfId="28699"/>
    <cellStyle name="Sortie 3 2 8 6 9" xfId="32829"/>
    <cellStyle name="Sortie 3 2 8 7" xfId="2937"/>
    <cellStyle name="Sortie 3 2 8 7 2" xfId="9194"/>
    <cellStyle name="Sortie 3 2 8 7 3" xfId="17660"/>
    <cellStyle name="Sortie 3 2 8 7 4" xfId="32484"/>
    <cellStyle name="Sortie 3 2 8 7 5" xfId="39225"/>
    <cellStyle name="Sortie 3 2 8 7 6" xfId="51354"/>
    <cellStyle name="Sortie 3 2 8 8" xfId="5163"/>
    <cellStyle name="Sortie 3 2 8 8 2" xfId="11402"/>
    <cellStyle name="Sortie 3 2 8 8 3" xfId="18703"/>
    <cellStyle name="Sortie 3 2 8 8 4" xfId="34692"/>
    <cellStyle name="Sortie 3 2 8 8 5" xfId="41433"/>
    <cellStyle name="Sortie 3 2 8 8 6" xfId="51355"/>
    <cellStyle name="Sortie 3 2 8 9" xfId="7350"/>
    <cellStyle name="Sortie 3 2 9" xfId="1085"/>
    <cellStyle name="Sortie 3 2 9 10" xfId="30731"/>
    <cellStyle name="Sortie 3 2 9 11" xfId="37501"/>
    <cellStyle name="Sortie 3 2 9 12" xfId="44506"/>
    <cellStyle name="Sortie 3 2 9 13" xfId="51356"/>
    <cellStyle name="Sortie 3 2 9 14" xfId="53388"/>
    <cellStyle name="Sortie 3 2 9 15" xfId="56003"/>
    <cellStyle name="Sortie 3 2 9 2" xfId="3402"/>
    <cellStyle name="Sortie 3 2 9 2 2" xfId="9659"/>
    <cellStyle name="Sortie 3 2 9 2 3" xfId="18562"/>
    <cellStyle name="Sortie 3 2 9 2 4" xfId="32949"/>
    <cellStyle name="Sortie 3 2 9 2 5" xfId="39690"/>
    <cellStyle name="Sortie 3 2 9 2 6" xfId="51357"/>
    <cellStyle name="Sortie 3 2 9 3" xfId="5549"/>
    <cellStyle name="Sortie 3 2 9 3 2" xfId="11776"/>
    <cellStyle name="Sortie 3 2 9 3 3" xfId="18027"/>
    <cellStyle name="Sortie 3 2 9 3 4" xfId="35071"/>
    <cellStyle name="Sortie 3 2 9 3 5" xfId="41807"/>
    <cellStyle name="Sortie 3 2 9 3 6" xfId="51358"/>
    <cellStyle name="Sortie 3 2 9 4" xfId="7470"/>
    <cellStyle name="Sortie 3 2 9 5" xfId="13872"/>
    <cellStyle name="Sortie 3 2 9 6" xfId="15734"/>
    <cellStyle name="Sortie 3 2 9 7" xfId="23488"/>
    <cellStyle name="Sortie 3 2 9 8" xfId="25946"/>
    <cellStyle name="Sortie 3 2 9 9" xfId="28819"/>
    <cellStyle name="Sortie 3 20" xfId="2720"/>
    <cellStyle name="Sortie 3 20 10" xfId="39008"/>
    <cellStyle name="Sortie 3 20 11" xfId="46013"/>
    <cellStyle name="Sortie 3 20 12" xfId="51359"/>
    <cellStyle name="Sortie 3 20 13" xfId="54895"/>
    <cellStyle name="Sortie 3 20 14" xfId="57510"/>
    <cellStyle name="Sortie 3 20 2" xfId="7056"/>
    <cellStyle name="Sortie 3 20 2 2" xfId="13283"/>
    <cellStyle name="Sortie 3 20 2 3" xfId="20612"/>
    <cellStyle name="Sortie 3 20 2 4" xfId="36578"/>
    <cellStyle name="Sortie 3 20 2 5" xfId="43314"/>
    <cellStyle name="Sortie 3 20 2 6" xfId="51360"/>
    <cellStyle name="Sortie 3 20 3" xfId="8977"/>
    <cellStyle name="Sortie 3 20 4" xfId="15089"/>
    <cellStyle name="Sortie 3 20 5" xfId="17241"/>
    <cellStyle name="Sortie 3 20 6" xfId="24995"/>
    <cellStyle name="Sortie 3 20 7" xfId="27453"/>
    <cellStyle name="Sortie 3 20 8" xfId="30326"/>
    <cellStyle name="Sortie 3 20 9" xfId="32267"/>
    <cellStyle name="Sortie 3 21" xfId="4973"/>
    <cellStyle name="Sortie 3 21 2" xfId="11212"/>
    <cellStyle name="Sortie 3 21 3" xfId="18415"/>
    <cellStyle name="Sortie 3 21 4" xfId="34502"/>
    <cellStyle name="Sortie 3 21 5" xfId="41243"/>
    <cellStyle name="Sortie 3 21 6" xfId="51361"/>
    <cellStyle name="Sortie 3 22" xfId="7165"/>
    <cellStyle name="Sortie 3 23" xfId="15170"/>
    <cellStyle name="Sortie 3 24" xfId="22911"/>
    <cellStyle name="Sortie 3 25" xfId="25297"/>
    <cellStyle name="Sortie 3 26" xfId="28255"/>
    <cellStyle name="Sortie 3 27" xfId="30417"/>
    <cellStyle name="Sortie 3 28" xfId="37197"/>
    <cellStyle name="Sortie 3 29" xfId="43942"/>
    <cellStyle name="Sortie 3 3" xfId="934"/>
    <cellStyle name="Sortie 3 3 10" xfId="15361"/>
    <cellStyle name="Sortie 3 3 11" xfId="23106"/>
    <cellStyle name="Sortie 3 3 12" xfId="25492"/>
    <cellStyle name="Sortie 3 3 13" xfId="28446"/>
    <cellStyle name="Sortie 3 3 14" xfId="30614"/>
    <cellStyle name="Sortie 3 3 15" xfId="37392"/>
    <cellStyle name="Sortie 3 3 16" xfId="44133"/>
    <cellStyle name="Sortie 3 3 17" xfId="51362"/>
    <cellStyle name="Sortie 3 3 18" xfId="53015"/>
    <cellStyle name="Sortie 3 3 19" xfId="55625"/>
    <cellStyle name="Sortie 3 3 2" xfId="1338"/>
    <cellStyle name="Sortie 3 3 2 10" xfId="30921"/>
    <cellStyle name="Sortie 3 3 2 11" xfId="37691"/>
    <cellStyle name="Sortie 3 3 2 12" xfId="44696"/>
    <cellStyle name="Sortie 3 3 2 13" xfId="51363"/>
    <cellStyle name="Sortie 3 3 2 14" xfId="53578"/>
    <cellStyle name="Sortie 3 3 2 15" xfId="56193"/>
    <cellStyle name="Sortie 3 3 2 2" xfId="3592"/>
    <cellStyle name="Sortie 3 3 2 2 2" xfId="9849"/>
    <cellStyle name="Sortie 3 3 2 2 3" xfId="19296"/>
    <cellStyle name="Sortie 3 3 2 2 4" xfId="33139"/>
    <cellStyle name="Sortie 3 3 2 2 5" xfId="39880"/>
    <cellStyle name="Sortie 3 3 2 2 6" xfId="51364"/>
    <cellStyle name="Sortie 3 3 2 3" xfId="5739"/>
    <cellStyle name="Sortie 3 3 2 3 2" xfId="11966"/>
    <cellStyle name="Sortie 3 3 2 3 3" xfId="18425"/>
    <cellStyle name="Sortie 3 3 2 3 4" xfId="35261"/>
    <cellStyle name="Sortie 3 3 2 3 5" xfId="41997"/>
    <cellStyle name="Sortie 3 3 2 3 6" xfId="51365"/>
    <cellStyle name="Sortie 3 3 2 4" xfId="7660"/>
    <cellStyle name="Sortie 3 3 2 5" xfId="14062"/>
    <cellStyle name="Sortie 3 3 2 6" xfId="15924"/>
    <cellStyle name="Sortie 3 3 2 7" xfId="23678"/>
    <cellStyle name="Sortie 3 3 2 8" xfId="26136"/>
    <cellStyle name="Sortie 3 3 2 9" xfId="29009"/>
    <cellStyle name="Sortie 3 3 3" xfId="1713"/>
    <cellStyle name="Sortie 3 3 3 10" xfId="31267"/>
    <cellStyle name="Sortie 3 3 3 11" xfId="38008"/>
    <cellStyle name="Sortie 3 3 3 12" xfId="45013"/>
    <cellStyle name="Sortie 3 3 3 13" xfId="51366"/>
    <cellStyle name="Sortie 3 3 3 14" xfId="53895"/>
    <cellStyle name="Sortie 3 3 3 15" xfId="56510"/>
    <cellStyle name="Sortie 3 3 3 2" xfId="3927"/>
    <cellStyle name="Sortie 3 3 3 2 2" xfId="10166"/>
    <cellStyle name="Sortie 3 3 3 2 3" xfId="19614"/>
    <cellStyle name="Sortie 3 3 3 2 4" xfId="33456"/>
    <cellStyle name="Sortie 3 3 3 2 5" xfId="40197"/>
    <cellStyle name="Sortie 3 3 3 2 6" xfId="51367"/>
    <cellStyle name="Sortie 3 3 3 3" xfId="6056"/>
    <cellStyle name="Sortie 3 3 3 3 2" xfId="12283"/>
    <cellStyle name="Sortie 3 3 3 3 3" xfId="19313"/>
    <cellStyle name="Sortie 3 3 3 3 4" xfId="35578"/>
    <cellStyle name="Sortie 3 3 3 3 5" xfId="42314"/>
    <cellStyle name="Sortie 3 3 3 3 6" xfId="51368"/>
    <cellStyle name="Sortie 3 3 3 4" xfId="7977"/>
    <cellStyle name="Sortie 3 3 3 5" xfId="14379"/>
    <cellStyle name="Sortie 3 3 3 6" xfId="16241"/>
    <cellStyle name="Sortie 3 3 3 7" xfId="23995"/>
    <cellStyle name="Sortie 3 3 3 8" xfId="26453"/>
    <cellStyle name="Sortie 3 3 3 9" xfId="29326"/>
    <cellStyle name="Sortie 3 3 4" xfId="2050"/>
    <cellStyle name="Sortie 3 3 4 10" xfId="38343"/>
    <cellStyle name="Sortie 3 3 4 11" xfId="45348"/>
    <cellStyle name="Sortie 3 3 4 12" xfId="51369"/>
    <cellStyle name="Sortie 3 3 4 13" xfId="54230"/>
    <cellStyle name="Sortie 3 3 4 14" xfId="56845"/>
    <cellStyle name="Sortie 3 3 4 2" xfId="4262"/>
    <cellStyle name="Sortie 3 3 4 2 2" xfId="10501"/>
    <cellStyle name="Sortie 3 3 4 2 3" xfId="18187"/>
    <cellStyle name="Sortie 3 3 4 2 4" xfId="33791"/>
    <cellStyle name="Sortie 3 3 4 2 5" xfId="40532"/>
    <cellStyle name="Sortie 3 3 4 2 6" xfId="51370"/>
    <cellStyle name="Sortie 3 3 4 3" xfId="6391"/>
    <cellStyle name="Sortie 3 3 4 3 2" xfId="12618"/>
    <cellStyle name="Sortie 3 3 4 3 3" xfId="17389"/>
    <cellStyle name="Sortie 3 3 4 3 4" xfId="35913"/>
    <cellStyle name="Sortie 3 3 4 3 5" xfId="42649"/>
    <cellStyle name="Sortie 3 3 4 3 6" xfId="51371"/>
    <cellStyle name="Sortie 3 3 4 4" xfId="8312"/>
    <cellStyle name="Sortie 3 3 4 5" xfId="16576"/>
    <cellStyle name="Sortie 3 3 4 6" xfId="24330"/>
    <cellStyle name="Sortie 3 3 4 7" xfId="26788"/>
    <cellStyle name="Sortie 3 3 4 8" xfId="29661"/>
    <cellStyle name="Sortie 3 3 4 9" xfId="31602"/>
    <cellStyle name="Sortie 3 3 5" xfId="2131"/>
    <cellStyle name="Sortie 3 3 5 10" xfId="31681"/>
    <cellStyle name="Sortie 3 3 5 11" xfId="38422"/>
    <cellStyle name="Sortie 3 3 5 12" xfId="45427"/>
    <cellStyle name="Sortie 3 3 5 13" xfId="51372"/>
    <cellStyle name="Sortie 3 3 5 14" xfId="54309"/>
    <cellStyle name="Sortie 3 3 5 15" xfId="56924"/>
    <cellStyle name="Sortie 3 3 5 2" xfId="4341"/>
    <cellStyle name="Sortie 3 3 5 2 2" xfId="10580"/>
    <cellStyle name="Sortie 3 3 5 2 3" xfId="18677"/>
    <cellStyle name="Sortie 3 3 5 2 4" xfId="33870"/>
    <cellStyle name="Sortie 3 3 5 2 5" xfId="40611"/>
    <cellStyle name="Sortie 3 3 5 2 6" xfId="51373"/>
    <cellStyle name="Sortie 3 3 5 3" xfId="6470"/>
    <cellStyle name="Sortie 3 3 5 3 2" xfId="12697"/>
    <cellStyle name="Sortie 3 3 5 3 3" xfId="17350"/>
    <cellStyle name="Sortie 3 3 5 3 4" xfId="35992"/>
    <cellStyle name="Sortie 3 3 5 3 5" xfId="42728"/>
    <cellStyle name="Sortie 3 3 5 3 6" xfId="51374"/>
    <cellStyle name="Sortie 3 3 5 4" xfId="8391"/>
    <cellStyle name="Sortie 3 3 5 5" xfId="14503"/>
    <cellStyle name="Sortie 3 3 5 6" xfId="16655"/>
    <cellStyle name="Sortie 3 3 5 7" xfId="24409"/>
    <cellStyle name="Sortie 3 3 5 8" xfId="26867"/>
    <cellStyle name="Sortie 3 3 5 9" xfId="29740"/>
    <cellStyle name="Sortie 3 3 6" xfId="3293"/>
    <cellStyle name="Sortie 3 3 6 10" xfId="39581"/>
    <cellStyle name="Sortie 3 3 6 11" xfId="44397"/>
    <cellStyle name="Sortie 3 3 6 12" xfId="51375"/>
    <cellStyle name="Sortie 3 3 6 13" xfId="53279"/>
    <cellStyle name="Sortie 3 3 6 14" xfId="55891"/>
    <cellStyle name="Sortie 3 3 6 2" xfId="5437"/>
    <cellStyle name="Sortie 3 3 6 2 2" xfId="11667"/>
    <cellStyle name="Sortie 3 3 6 2 3" xfId="19550"/>
    <cellStyle name="Sortie 3 3 6 2 4" xfId="34959"/>
    <cellStyle name="Sortie 3 3 6 2 5" xfId="41698"/>
    <cellStyle name="Sortie 3 3 6 2 6" xfId="51376"/>
    <cellStyle name="Sortie 3 3 6 3" xfId="9550"/>
    <cellStyle name="Sortie 3 3 6 4" xfId="13763"/>
    <cellStyle name="Sortie 3 3 6 5" xfId="15625"/>
    <cellStyle name="Sortie 3 3 6 6" xfId="23379"/>
    <cellStyle name="Sortie 3 3 6 7" xfId="25837"/>
    <cellStyle name="Sortie 3 3 6 8" xfId="28710"/>
    <cellStyle name="Sortie 3 3 6 9" xfId="32840"/>
    <cellStyle name="Sortie 3 3 7" xfId="2948"/>
    <cellStyle name="Sortie 3 3 7 2" xfId="9205"/>
    <cellStyle name="Sortie 3 3 7 3" xfId="19763"/>
    <cellStyle name="Sortie 3 3 7 4" xfId="32495"/>
    <cellStyle name="Sortie 3 3 7 5" xfId="39236"/>
    <cellStyle name="Sortie 3 3 7 6" xfId="51377"/>
    <cellStyle name="Sortie 3 3 8" xfId="5164"/>
    <cellStyle name="Sortie 3 3 8 2" xfId="11403"/>
    <cellStyle name="Sortie 3 3 8 3" xfId="20046"/>
    <cellStyle name="Sortie 3 3 8 4" xfId="34693"/>
    <cellStyle name="Sortie 3 3 8 5" xfId="41434"/>
    <cellStyle name="Sortie 3 3 8 6" xfId="51378"/>
    <cellStyle name="Sortie 3 3 9" xfId="7361"/>
    <cellStyle name="Sortie 3 30" xfId="51175"/>
    <cellStyle name="Sortie 3 31" xfId="52824"/>
    <cellStyle name="Sortie 3 32" xfId="55434"/>
    <cellStyle name="Sortie 3 4" xfId="747"/>
    <cellStyle name="Sortie 3 4 10" xfId="15362"/>
    <cellStyle name="Sortie 3 4 11" xfId="22921"/>
    <cellStyle name="Sortie 3 4 12" xfId="25307"/>
    <cellStyle name="Sortie 3 4 13" xfId="28447"/>
    <cellStyle name="Sortie 3 4 14" xfId="30428"/>
    <cellStyle name="Sortie 3 4 15" xfId="37207"/>
    <cellStyle name="Sortie 3 4 16" xfId="44134"/>
    <cellStyle name="Sortie 3 4 17" xfId="51379"/>
    <cellStyle name="Sortie 3 4 18" xfId="53016"/>
    <cellStyle name="Sortie 3 4 19" xfId="55626"/>
    <cellStyle name="Sortie 3 4 2" xfId="1339"/>
    <cellStyle name="Sortie 3 4 2 10" xfId="30922"/>
    <cellStyle name="Sortie 3 4 2 11" xfId="37692"/>
    <cellStyle name="Sortie 3 4 2 12" xfId="44697"/>
    <cellStyle name="Sortie 3 4 2 13" xfId="51380"/>
    <cellStyle name="Sortie 3 4 2 14" xfId="53579"/>
    <cellStyle name="Sortie 3 4 2 15" xfId="56194"/>
    <cellStyle name="Sortie 3 4 2 2" xfId="3593"/>
    <cellStyle name="Sortie 3 4 2 2 2" xfId="9850"/>
    <cellStyle name="Sortie 3 4 2 2 3" xfId="18370"/>
    <cellStyle name="Sortie 3 4 2 2 4" xfId="33140"/>
    <cellStyle name="Sortie 3 4 2 2 5" xfId="39881"/>
    <cellStyle name="Sortie 3 4 2 2 6" xfId="51381"/>
    <cellStyle name="Sortie 3 4 2 3" xfId="5740"/>
    <cellStyle name="Sortie 3 4 2 3 2" xfId="11967"/>
    <cellStyle name="Sortie 3 4 2 3 3" xfId="20241"/>
    <cellStyle name="Sortie 3 4 2 3 4" xfId="35262"/>
    <cellStyle name="Sortie 3 4 2 3 5" xfId="41998"/>
    <cellStyle name="Sortie 3 4 2 3 6" xfId="51382"/>
    <cellStyle name="Sortie 3 4 2 4" xfId="7661"/>
    <cellStyle name="Sortie 3 4 2 5" xfId="14063"/>
    <cellStyle name="Sortie 3 4 2 6" xfId="15925"/>
    <cellStyle name="Sortie 3 4 2 7" xfId="23679"/>
    <cellStyle name="Sortie 3 4 2 8" xfId="26137"/>
    <cellStyle name="Sortie 3 4 2 9" xfId="29010"/>
    <cellStyle name="Sortie 3 4 3" xfId="1528"/>
    <cellStyle name="Sortie 3 4 3 10" xfId="31082"/>
    <cellStyle name="Sortie 3 4 3 11" xfId="37823"/>
    <cellStyle name="Sortie 3 4 3 12" xfId="44828"/>
    <cellStyle name="Sortie 3 4 3 13" xfId="51383"/>
    <cellStyle name="Sortie 3 4 3 14" xfId="53710"/>
    <cellStyle name="Sortie 3 4 3 15" xfId="56325"/>
    <cellStyle name="Sortie 3 4 3 2" xfId="3742"/>
    <cellStyle name="Sortie 3 4 3 2 2" xfId="9981"/>
    <cellStyle name="Sortie 3 4 3 2 3" xfId="18386"/>
    <cellStyle name="Sortie 3 4 3 2 4" xfId="33271"/>
    <cellStyle name="Sortie 3 4 3 2 5" xfId="40012"/>
    <cellStyle name="Sortie 3 4 3 2 6" xfId="51384"/>
    <cellStyle name="Sortie 3 4 3 3" xfId="5871"/>
    <cellStyle name="Sortie 3 4 3 3 2" xfId="12098"/>
    <cellStyle name="Sortie 3 4 3 3 3" xfId="20007"/>
    <cellStyle name="Sortie 3 4 3 3 4" xfId="35393"/>
    <cellStyle name="Sortie 3 4 3 3 5" xfId="42129"/>
    <cellStyle name="Sortie 3 4 3 3 6" xfId="51385"/>
    <cellStyle name="Sortie 3 4 3 4" xfId="7792"/>
    <cellStyle name="Sortie 3 4 3 5" xfId="14194"/>
    <cellStyle name="Sortie 3 4 3 6" xfId="16056"/>
    <cellStyle name="Sortie 3 4 3 7" xfId="23810"/>
    <cellStyle name="Sortie 3 4 3 8" xfId="26268"/>
    <cellStyle name="Sortie 3 4 3 9" xfId="29141"/>
    <cellStyle name="Sortie 3 4 4" xfId="2051"/>
    <cellStyle name="Sortie 3 4 4 10" xfId="38344"/>
    <cellStyle name="Sortie 3 4 4 11" xfId="45349"/>
    <cellStyle name="Sortie 3 4 4 12" xfId="51386"/>
    <cellStyle name="Sortie 3 4 4 13" xfId="54231"/>
    <cellStyle name="Sortie 3 4 4 14" xfId="56846"/>
    <cellStyle name="Sortie 3 4 4 2" xfId="4263"/>
    <cellStyle name="Sortie 3 4 4 2 2" xfId="10502"/>
    <cellStyle name="Sortie 3 4 4 2 3" xfId="19788"/>
    <cellStyle name="Sortie 3 4 4 2 4" xfId="33792"/>
    <cellStyle name="Sortie 3 4 4 2 5" xfId="40533"/>
    <cellStyle name="Sortie 3 4 4 2 6" xfId="51387"/>
    <cellStyle name="Sortie 3 4 4 3" xfId="6392"/>
    <cellStyle name="Sortie 3 4 4 3 2" xfId="12619"/>
    <cellStyle name="Sortie 3 4 4 3 3" xfId="17388"/>
    <cellStyle name="Sortie 3 4 4 3 4" xfId="35914"/>
    <cellStyle name="Sortie 3 4 4 3 5" xfId="42650"/>
    <cellStyle name="Sortie 3 4 4 3 6" xfId="51388"/>
    <cellStyle name="Sortie 3 4 4 4" xfId="8313"/>
    <cellStyle name="Sortie 3 4 4 5" xfId="16577"/>
    <cellStyle name="Sortie 3 4 4 6" xfId="24331"/>
    <cellStyle name="Sortie 3 4 4 7" xfId="26789"/>
    <cellStyle name="Sortie 3 4 4 8" xfId="29662"/>
    <cellStyle name="Sortie 3 4 4 9" xfId="31603"/>
    <cellStyle name="Sortie 3 4 5" xfId="2347"/>
    <cellStyle name="Sortie 3 4 5 10" xfId="31897"/>
    <cellStyle name="Sortie 3 4 5 11" xfId="38638"/>
    <cellStyle name="Sortie 3 4 5 12" xfId="45643"/>
    <cellStyle name="Sortie 3 4 5 13" xfId="51389"/>
    <cellStyle name="Sortie 3 4 5 14" xfId="54525"/>
    <cellStyle name="Sortie 3 4 5 15" xfId="57140"/>
    <cellStyle name="Sortie 3 4 5 2" xfId="4557"/>
    <cellStyle name="Sortie 3 4 5 2 2" xfId="10796"/>
    <cellStyle name="Sortie 3 4 5 2 3" xfId="18283"/>
    <cellStyle name="Sortie 3 4 5 2 4" xfId="34086"/>
    <cellStyle name="Sortie 3 4 5 2 5" xfId="40827"/>
    <cellStyle name="Sortie 3 4 5 2 6" xfId="51390"/>
    <cellStyle name="Sortie 3 4 5 3" xfId="6686"/>
    <cellStyle name="Sortie 3 4 5 3 2" xfId="12913"/>
    <cellStyle name="Sortie 3 4 5 3 3" xfId="20370"/>
    <cellStyle name="Sortie 3 4 5 3 4" xfId="36208"/>
    <cellStyle name="Sortie 3 4 5 3 5" xfId="42944"/>
    <cellStyle name="Sortie 3 4 5 3 6" xfId="51391"/>
    <cellStyle name="Sortie 3 4 5 4" xfId="8607"/>
    <cellStyle name="Sortie 3 4 5 5" xfId="14719"/>
    <cellStyle name="Sortie 3 4 5 6" xfId="16871"/>
    <cellStyle name="Sortie 3 4 5 7" xfId="24625"/>
    <cellStyle name="Sortie 3 4 5 8" xfId="27083"/>
    <cellStyle name="Sortie 3 4 5 9" xfId="29956"/>
    <cellStyle name="Sortie 3 4 6" xfId="3108"/>
    <cellStyle name="Sortie 3 4 6 10" xfId="39396"/>
    <cellStyle name="Sortie 3 4 6 11" xfId="44212"/>
    <cellStyle name="Sortie 3 4 6 12" xfId="51392"/>
    <cellStyle name="Sortie 3 4 6 13" xfId="53094"/>
    <cellStyle name="Sortie 3 4 6 14" xfId="55706"/>
    <cellStyle name="Sortie 3 4 6 2" xfId="5252"/>
    <cellStyle name="Sortie 3 4 6 2 2" xfId="11482"/>
    <cellStyle name="Sortie 3 4 6 2 3" xfId="19945"/>
    <cellStyle name="Sortie 3 4 6 2 4" xfId="34774"/>
    <cellStyle name="Sortie 3 4 6 2 5" xfId="41513"/>
    <cellStyle name="Sortie 3 4 6 2 6" xfId="51393"/>
    <cellStyle name="Sortie 3 4 6 3" xfId="9365"/>
    <cellStyle name="Sortie 3 4 6 4" xfId="13578"/>
    <cellStyle name="Sortie 3 4 6 5" xfId="15440"/>
    <cellStyle name="Sortie 3 4 6 6" xfId="23194"/>
    <cellStyle name="Sortie 3 4 6 7" xfId="25652"/>
    <cellStyle name="Sortie 3 4 6 8" xfId="28525"/>
    <cellStyle name="Sortie 3 4 6 9" xfId="32655"/>
    <cellStyle name="Sortie 3 4 7" xfId="2763"/>
    <cellStyle name="Sortie 3 4 7 2" xfId="9020"/>
    <cellStyle name="Sortie 3 4 7 3" xfId="17639"/>
    <cellStyle name="Sortie 3 4 7 4" xfId="32310"/>
    <cellStyle name="Sortie 3 4 7 5" xfId="39051"/>
    <cellStyle name="Sortie 3 4 7 6" xfId="51394"/>
    <cellStyle name="Sortie 3 4 8" xfId="5165"/>
    <cellStyle name="Sortie 3 4 8 2" xfId="11404"/>
    <cellStyle name="Sortie 3 4 8 3" xfId="19189"/>
    <cellStyle name="Sortie 3 4 8 4" xfId="34694"/>
    <cellStyle name="Sortie 3 4 8 5" xfId="41435"/>
    <cellStyle name="Sortie 3 4 8 6" xfId="51395"/>
    <cellStyle name="Sortie 3 4 9" xfId="7176"/>
    <cellStyle name="Sortie 3 5" xfId="784"/>
    <cellStyle name="Sortie 3 5 10" xfId="15363"/>
    <cellStyle name="Sortie 3 5 11" xfId="22956"/>
    <cellStyle name="Sortie 3 5 12" xfId="25342"/>
    <cellStyle name="Sortie 3 5 13" xfId="28448"/>
    <cellStyle name="Sortie 3 5 14" xfId="30464"/>
    <cellStyle name="Sortie 3 5 15" xfId="37242"/>
    <cellStyle name="Sortie 3 5 16" xfId="44135"/>
    <cellStyle name="Sortie 3 5 17" xfId="51396"/>
    <cellStyle name="Sortie 3 5 18" xfId="53017"/>
    <cellStyle name="Sortie 3 5 19" xfId="55627"/>
    <cellStyle name="Sortie 3 5 2" xfId="1340"/>
    <cellStyle name="Sortie 3 5 2 10" xfId="30923"/>
    <cellStyle name="Sortie 3 5 2 11" xfId="37693"/>
    <cellStyle name="Sortie 3 5 2 12" xfId="44698"/>
    <cellStyle name="Sortie 3 5 2 13" xfId="51397"/>
    <cellStyle name="Sortie 3 5 2 14" xfId="53580"/>
    <cellStyle name="Sortie 3 5 2 15" xfId="56195"/>
    <cellStyle name="Sortie 3 5 2 2" xfId="3594"/>
    <cellStyle name="Sortie 3 5 2 2 2" xfId="9851"/>
    <cellStyle name="Sortie 3 5 2 2 3" xfId="20268"/>
    <cellStyle name="Sortie 3 5 2 2 4" xfId="33141"/>
    <cellStyle name="Sortie 3 5 2 2 5" xfId="39882"/>
    <cellStyle name="Sortie 3 5 2 2 6" xfId="51398"/>
    <cellStyle name="Sortie 3 5 2 3" xfId="5741"/>
    <cellStyle name="Sortie 3 5 2 3 2" xfId="11968"/>
    <cellStyle name="Sortie 3 5 2 3 3" xfId="19364"/>
    <cellStyle name="Sortie 3 5 2 3 4" xfId="35263"/>
    <cellStyle name="Sortie 3 5 2 3 5" xfId="41999"/>
    <cellStyle name="Sortie 3 5 2 3 6" xfId="51399"/>
    <cellStyle name="Sortie 3 5 2 4" xfId="7662"/>
    <cellStyle name="Sortie 3 5 2 5" xfId="14064"/>
    <cellStyle name="Sortie 3 5 2 6" xfId="15926"/>
    <cellStyle name="Sortie 3 5 2 7" xfId="23680"/>
    <cellStyle name="Sortie 3 5 2 8" xfId="26138"/>
    <cellStyle name="Sortie 3 5 2 9" xfId="29011"/>
    <cellStyle name="Sortie 3 5 3" xfId="1563"/>
    <cellStyle name="Sortie 3 5 3 10" xfId="31117"/>
    <cellStyle name="Sortie 3 5 3 11" xfId="37858"/>
    <cellStyle name="Sortie 3 5 3 12" xfId="44863"/>
    <cellStyle name="Sortie 3 5 3 13" xfId="51400"/>
    <cellStyle name="Sortie 3 5 3 14" xfId="53745"/>
    <cellStyle name="Sortie 3 5 3 15" xfId="56360"/>
    <cellStyle name="Sortie 3 5 3 2" xfId="3777"/>
    <cellStyle name="Sortie 3 5 3 2 2" xfId="10016"/>
    <cellStyle name="Sortie 3 5 3 2 3" xfId="19896"/>
    <cellStyle name="Sortie 3 5 3 2 4" xfId="33306"/>
    <cellStyle name="Sortie 3 5 3 2 5" xfId="40047"/>
    <cellStyle name="Sortie 3 5 3 2 6" xfId="51401"/>
    <cellStyle name="Sortie 3 5 3 3" xfId="5906"/>
    <cellStyle name="Sortie 3 5 3 3 2" xfId="12133"/>
    <cellStyle name="Sortie 3 5 3 3 3" xfId="19193"/>
    <cellStyle name="Sortie 3 5 3 3 4" xfId="35428"/>
    <cellStyle name="Sortie 3 5 3 3 5" xfId="42164"/>
    <cellStyle name="Sortie 3 5 3 3 6" xfId="51402"/>
    <cellStyle name="Sortie 3 5 3 4" xfId="7827"/>
    <cellStyle name="Sortie 3 5 3 5" xfId="14229"/>
    <cellStyle name="Sortie 3 5 3 6" xfId="16091"/>
    <cellStyle name="Sortie 3 5 3 7" xfId="23845"/>
    <cellStyle name="Sortie 3 5 3 8" xfId="26303"/>
    <cellStyle name="Sortie 3 5 3 9" xfId="29176"/>
    <cellStyle name="Sortie 3 5 4" xfId="2052"/>
    <cellStyle name="Sortie 3 5 4 10" xfId="38345"/>
    <cellStyle name="Sortie 3 5 4 11" xfId="45350"/>
    <cellStyle name="Sortie 3 5 4 12" xfId="51403"/>
    <cellStyle name="Sortie 3 5 4 13" xfId="54232"/>
    <cellStyle name="Sortie 3 5 4 14" xfId="56847"/>
    <cellStyle name="Sortie 3 5 4 2" xfId="4264"/>
    <cellStyle name="Sortie 3 5 4 2 2" xfId="10503"/>
    <cellStyle name="Sortie 3 5 4 2 3" xfId="18935"/>
    <cellStyle name="Sortie 3 5 4 2 4" xfId="33793"/>
    <cellStyle name="Sortie 3 5 4 2 5" xfId="40534"/>
    <cellStyle name="Sortie 3 5 4 2 6" xfId="51404"/>
    <cellStyle name="Sortie 3 5 4 3" xfId="6393"/>
    <cellStyle name="Sortie 3 5 4 3 2" xfId="12620"/>
    <cellStyle name="Sortie 3 5 4 3 3" xfId="17387"/>
    <cellStyle name="Sortie 3 5 4 3 4" xfId="35915"/>
    <cellStyle name="Sortie 3 5 4 3 5" xfId="42651"/>
    <cellStyle name="Sortie 3 5 4 3 6" xfId="51405"/>
    <cellStyle name="Sortie 3 5 4 4" xfId="8314"/>
    <cellStyle name="Sortie 3 5 4 5" xfId="16578"/>
    <cellStyle name="Sortie 3 5 4 6" xfId="24332"/>
    <cellStyle name="Sortie 3 5 4 7" xfId="26790"/>
    <cellStyle name="Sortie 3 5 4 8" xfId="29663"/>
    <cellStyle name="Sortie 3 5 4 9" xfId="31604"/>
    <cellStyle name="Sortie 3 5 5" xfId="2313"/>
    <cellStyle name="Sortie 3 5 5 10" xfId="31863"/>
    <cellStyle name="Sortie 3 5 5 11" xfId="38604"/>
    <cellStyle name="Sortie 3 5 5 12" xfId="45609"/>
    <cellStyle name="Sortie 3 5 5 13" xfId="51406"/>
    <cellStyle name="Sortie 3 5 5 14" xfId="54491"/>
    <cellStyle name="Sortie 3 5 5 15" xfId="57106"/>
    <cellStyle name="Sortie 3 5 5 2" xfId="4523"/>
    <cellStyle name="Sortie 3 5 5 2 2" xfId="10762"/>
    <cellStyle name="Sortie 3 5 5 2 3" xfId="18216"/>
    <cellStyle name="Sortie 3 5 5 2 4" xfId="34052"/>
    <cellStyle name="Sortie 3 5 5 2 5" xfId="40793"/>
    <cellStyle name="Sortie 3 5 5 2 6" xfId="51407"/>
    <cellStyle name="Sortie 3 5 5 3" xfId="6652"/>
    <cellStyle name="Sortie 3 5 5 3 2" xfId="12879"/>
    <cellStyle name="Sortie 3 5 5 3 3" xfId="20339"/>
    <cellStyle name="Sortie 3 5 5 3 4" xfId="36174"/>
    <cellStyle name="Sortie 3 5 5 3 5" xfId="42910"/>
    <cellStyle name="Sortie 3 5 5 3 6" xfId="51408"/>
    <cellStyle name="Sortie 3 5 5 4" xfId="8573"/>
    <cellStyle name="Sortie 3 5 5 5" xfId="14685"/>
    <cellStyle name="Sortie 3 5 5 6" xfId="16837"/>
    <cellStyle name="Sortie 3 5 5 7" xfId="24591"/>
    <cellStyle name="Sortie 3 5 5 8" xfId="27049"/>
    <cellStyle name="Sortie 3 5 5 9" xfId="29922"/>
    <cellStyle name="Sortie 3 5 6" xfId="3143"/>
    <cellStyle name="Sortie 3 5 6 10" xfId="39431"/>
    <cellStyle name="Sortie 3 5 6 11" xfId="44247"/>
    <cellStyle name="Sortie 3 5 6 12" xfId="51409"/>
    <cellStyle name="Sortie 3 5 6 13" xfId="53129"/>
    <cellStyle name="Sortie 3 5 6 14" xfId="55741"/>
    <cellStyle name="Sortie 3 5 6 2" xfId="5287"/>
    <cellStyle name="Sortie 3 5 6 2 2" xfId="11517"/>
    <cellStyle name="Sortie 3 5 6 2 3" xfId="19086"/>
    <cellStyle name="Sortie 3 5 6 2 4" xfId="34809"/>
    <cellStyle name="Sortie 3 5 6 2 5" xfId="41548"/>
    <cellStyle name="Sortie 3 5 6 2 6" xfId="51410"/>
    <cellStyle name="Sortie 3 5 6 3" xfId="9400"/>
    <cellStyle name="Sortie 3 5 6 4" xfId="13613"/>
    <cellStyle name="Sortie 3 5 6 5" xfId="15475"/>
    <cellStyle name="Sortie 3 5 6 6" xfId="23229"/>
    <cellStyle name="Sortie 3 5 6 7" xfId="25687"/>
    <cellStyle name="Sortie 3 5 6 8" xfId="28560"/>
    <cellStyle name="Sortie 3 5 6 9" xfId="32690"/>
    <cellStyle name="Sortie 3 5 7" xfId="2798"/>
    <cellStyle name="Sortie 3 5 7 2" xfId="9055"/>
    <cellStyle name="Sortie 3 5 7 3" xfId="17751"/>
    <cellStyle name="Sortie 3 5 7 4" xfId="32345"/>
    <cellStyle name="Sortie 3 5 7 5" xfId="39086"/>
    <cellStyle name="Sortie 3 5 7 6" xfId="51411"/>
    <cellStyle name="Sortie 3 5 8" xfId="5166"/>
    <cellStyle name="Sortie 3 5 8 2" xfId="11405"/>
    <cellStyle name="Sortie 3 5 8 3" xfId="18260"/>
    <cellStyle name="Sortie 3 5 8 4" xfId="34695"/>
    <cellStyle name="Sortie 3 5 8 5" xfId="41436"/>
    <cellStyle name="Sortie 3 5 8 6" xfId="51412"/>
    <cellStyle name="Sortie 3 5 9" xfId="7211"/>
    <cellStyle name="Sortie 3 6" xfId="938"/>
    <cellStyle name="Sortie 3 6 10" xfId="15364"/>
    <cellStyle name="Sortie 3 6 11" xfId="23110"/>
    <cellStyle name="Sortie 3 6 12" xfId="25496"/>
    <cellStyle name="Sortie 3 6 13" xfId="28449"/>
    <cellStyle name="Sortie 3 6 14" xfId="30618"/>
    <cellStyle name="Sortie 3 6 15" xfId="37396"/>
    <cellStyle name="Sortie 3 6 16" xfId="44136"/>
    <cellStyle name="Sortie 3 6 17" xfId="51413"/>
    <cellStyle name="Sortie 3 6 18" xfId="53018"/>
    <cellStyle name="Sortie 3 6 19" xfId="55628"/>
    <cellStyle name="Sortie 3 6 2" xfId="1341"/>
    <cellStyle name="Sortie 3 6 2 10" xfId="30924"/>
    <cellStyle name="Sortie 3 6 2 11" xfId="37694"/>
    <cellStyle name="Sortie 3 6 2 12" xfId="44699"/>
    <cellStyle name="Sortie 3 6 2 13" xfId="51414"/>
    <cellStyle name="Sortie 3 6 2 14" xfId="53581"/>
    <cellStyle name="Sortie 3 6 2 15" xfId="56196"/>
    <cellStyle name="Sortie 3 6 2 2" xfId="3595"/>
    <cellStyle name="Sortie 3 6 2 2 2" xfId="9852"/>
    <cellStyle name="Sortie 3 6 2 2 3" xfId="19391"/>
    <cellStyle name="Sortie 3 6 2 2 4" xfId="33142"/>
    <cellStyle name="Sortie 3 6 2 2 5" xfId="39883"/>
    <cellStyle name="Sortie 3 6 2 2 6" xfId="51415"/>
    <cellStyle name="Sortie 3 6 2 3" xfId="5742"/>
    <cellStyle name="Sortie 3 6 2 3 2" xfId="11969"/>
    <cellStyle name="Sortie 3 6 2 3 3" xfId="18449"/>
    <cellStyle name="Sortie 3 6 2 3 4" xfId="35264"/>
    <cellStyle name="Sortie 3 6 2 3 5" xfId="42000"/>
    <cellStyle name="Sortie 3 6 2 3 6" xfId="51416"/>
    <cellStyle name="Sortie 3 6 2 4" xfId="7663"/>
    <cellStyle name="Sortie 3 6 2 5" xfId="14065"/>
    <cellStyle name="Sortie 3 6 2 6" xfId="15927"/>
    <cellStyle name="Sortie 3 6 2 7" xfId="23681"/>
    <cellStyle name="Sortie 3 6 2 8" xfId="26139"/>
    <cellStyle name="Sortie 3 6 2 9" xfId="29012"/>
    <cellStyle name="Sortie 3 6 3" xfId="1717"/>
    <cellStyle name="Sortie 3 6 3 10" xfId="31271"/>
    <cellStyle name="Sortie 3 6 3 11" xfId="38012"/>
    <cellStyle name="Sortie 3 6 3 12" xfId="45017"/>
    <cellStyle name="Sortie 3 6 3 13" xfId="51417"/>
    <cellStyle name="Sortie 3 6 3 14" xfId="53899"/>
    <cellStyle name="Sortie 3 6 3 15" xfId="56514"/>
    <cellStyle name="Sortie 3 6 3 2" xfId="3931"/>
    <cellStyle name="Sortie 3 6 3 2 2" xfId="10170"/>
    <cellStyle name="Sortie 3 6 3 2 3" xfId="18487"/>
    <cellStyle name="Sortie 3 6 3 2 4" xfId="33460"/>
    <cellStyle name="Sortie 3 6 3 2 5" xfId="40201"/>
    <cellStyle name="Sortie 3 6 3 2 6" xfId="51418"/>
    <cellStyle name="Sortie 3 6 3 3" xfId="6060"/>
    <cellStyle name="Sortie 3 6 3 3 2" xfId="12287"/>
    <cellStyle name="Sortie 3 6 3 3 3" xfId="18440"/>
    <cellStyle name="Sortie 3 6 3 3 4" xfId="35582"/>
    <cellStyle name="Sortie 3 6 3 3 5" xfId="42318"/>
    <cellStyle name="Sortie 3 6 3 3 6" xfId="51419"/>
    <cellStyle name="Sortie 3 6 3 4" xfId="7981"/>
    <cellStyle name="Sortie 3 6 3 5" xfId="14383"/>
    <cellStyle name="Sortie 3 6 3 6" xfId="16245"/>
    <cellStyle name="Sortie 3 6 3 7" xfId="23999"/>
    <cellStyle name="Sortie 3 6 3 8" xfId="26457"/>
    <cellStyle name="Sortie 3 6 3 9" xfId="29330"/>
    <cellStyle name="Sortie 3 6 4" xfId="2053"/>
    <cellStyle name="Sortie 3 6 4 10" xfId="38346"/>
    <cellStyle name="Sortie 3 6 4 11" xfId="45351"/>
    <cellStyle name="Sortie 3 6 4 12" xfId="51420"/>
    <cellStyle name="Sortie 3 6 4 13" xfId="54233"/>
    <cellStyle name="Sortie 3 6 4 14" xfId="56848"/>
    <cellStyle name="Sortie 3 6 4 2" xfId="4265"/>
    <cellStyle name="Sortie 3 6 4 2 2" xfId="10504"/>
    <cellStyle name="Sortie 3 6 4 2 3" xfId="17998"/>
    <cellStyle name="Sortie 3 6 4 2 4" xfId="33794"/>
    <cellStyle name="Sortie 3 6 4 2 5" xfId="40535"/>
    <cellStyle name="Sortie 3 6 4 2 6" xfId="51421"/>
    <cellStyle name="Sortie 3 6 4 3" xfId="6394"/>
    <cellStyle name="Sortie 3 6 4 3 2" xfId="12621"/>
    <cellStyle name="Sortie 3 6 4 3 3" xfId="17386"/>
    <cellStyle name="Sortie 3 6 4 3 4" xfId="35916"/>
    <cellStyle name="Sortie 3 6 4 3 5" xfId="42652"/>
    <cellStyle name="Sortie 3 6 4 3 6" xfId="51422"/>
    <cellStyle name="Sortie 3 6 4 4" xfId="8315"/>
    <cellStyle name="Sortie 3 6 4 5" xfId="16579"/>
    <cellStyle name="Sortie 3 6 4 6" xfId="24333"/>
    <cellStyle name="Sortie 3 6 4 7" xfId="26791"/>
    <cellStyle name="Sortie 3 6 4 8" xfId="29664"/>
    <cellStyle name="Sortie 3 6 4 9" xfId="31605"/>
    <cellStyle name="Sortie 3 6 5" xfId="2140"/>
    <cellStyle name="Sortie 3 6 5 10" xfId="31690"/>
    <cellStyle name="Sortie 3 6 5 11" xfId="38431"/>
    <cellStyle name="Sortie 3 6 5 12" xfId="45436"/>
    <cellStyle name="Sortie 3 6 5 13" xfId="51423"/>
    <cellStyle name="Sortie 3 6 5 14" xfId="54318"/>
    <cellStyle name="Sortie 3 6 5 15" xfId="56933"/>
    <cellStyle name="Sortie 3 6 5 2" xfId="4350"/>
    <cellStyle name="Sortie 3 6 5 2 2" xfId="10589"/>
    <cellStyle name="Sortie 3 6 5 2 3" xfId="17988"/>
    <cellStyle name="Sortie 3 6 5 2 4" xfId="33879"/>
    <cellStyle name="Sortie 3 6 5 2 5" xfId="40620"/>
    <cellStyle name="Sortie 3 6 5 2 6" xfId="51424"/>
    <cellStyle name="Sortie 3 6 5 3" xfId="6479"/>
    <cellStyle name="Sortie 3 6 5 3 2" xfId="12706"/>
    <cellStyle name="Sortie 3 6 5 3 3" xfId="17808"/>
    <cellStyle name="Sortie 3 6 5 3 4" xfId="36001"/>
    <cellStyle name="Sortie 3 6 5 3 5" xfId="42737"/>
    <cellStyle name="Sortie 3 6 5 3 6" xfId="51425"/>
    <cellStyle name="Sortie 3 6 5 4" xfId="8400"/>
    <cellStyle name="Sortie 3 6 5 5" xfId="14512"/>
    <cellStyle name="Sortie 3 6 5 6" xfId="16664"/>
    <cellStyle name="Sortie 3 6 5 7" xfId="24418"/>
    <cellStyle name="Sortie 3 6 5 8" xfId="26876"/>
    <cellStyle name="Sortie 3 6 5 9" xfId="29749"/>
    <cellStyle name="Sortie 3 6 6" xfId="3297"/>
    <cellStyle name="Sortie 3 6 6 10" xfId="39585"/>
    <cellStyle name="Sortie 3 6 6 11" xfId="44401"/>
    <cellStyle name="Sortie 3 6 6 12" xfId="51426"/>
    <cellStyle name="Sortie 3 6 6 13" xfId="53283"/>
    <cellStyle name="Sortie 3 6 6 14" xfId="55895"/>
    <cellStyle name="Sortie 3 6 6 2" xfId="5441"/>
    <cellStyle name="Sortie 3 6 6 2 2" xfId="11671"/>
    <cellStyle name="Sortie 3 6 6 2 3" xfId="18268"/>
    <cellStyle name="Sortie 3 6 6 2 4" xfId="34963"/>
    <cellStyle name="Sortie 3 6 6 2 5" xfId="41702"/>
    <cellStyle name="Sortie 3 6 6 2 6" xfId="51427"/>
    <cellStyle name="Sortie 3 6 6 3" xfId="9554"/>
    <cellStyle name="Sortie 3 6 6 4" xfId="13767"/>
    <cellStyle name="Sortie 3 6 6 5" xfId="15629"/>
    <cellStyle name="Sortie 3 6 6 6" xfId="23383"/>
    <cellStyle name="Sortie 3 6 6 7" xfId="25841"/>
    <cellStyle name="Sortie 3 6 6 8" xfId="28714"/>
    <cellStyle name="Sortie 3 6 6 9" xfId="32844"/>
    <cellStyle name="Sortie 3 6 7" xfId="2952"/>
    <cellStyle name="Sortie 3 6 7 2" xfId="9209"/>
    <cellStyle name="Sortie 3 6 7 3" xfId="18867"/>
    <cellStyle name="Sortie 3 6 7 4" xfId="32499"/>
    <cellStyle name="Sortie 3 6 7 5" xfId="39240"/>
    <cellStyle name="Sortie 3 6 7 6" xfId="51428"/>
    <cellStyle name="Sortie 3 6 8" xfId="5167"/>
    <cellStyle name="Sortie 3 6 8 2" xfId="11406"/>
    <cellStyle name="Sortie 3 6 8 3" xfId="19948"/>
    <cellStyle name="Sortie 3 6 8 4" xfId="34696"/>
    <cellStyle name="Sortie 3 6 8 5" xfId="41437"/>
    <cellStyle name="Sortie 3 6 8 6" xfId="51429"/>
    <cellStyle name="Sortie 3 6 9" xfId="7365"/>
    <cellStyle name="Sortie 3 7" xfId="764"/>
    <cellStyle name="Sortie 3 7 10" xfId="15365"/>
    <cellStyle name="Sortie 3 7 11" xfId="22937"/>
    <cellStyle name="Sortie 3 7 12" xfId="25323"/>
    <cellStyle name="Sortie 3 7 13" xfId="28450"/>
    <cellStyle name="Sortie 3 7 14" xfId="30444"/>
    <cellStyle name="Sortie 3 7 15" xfId="37223"/>
    <cellStyle name="Sortie 3 7 16" xfId="44137"/>
    <cellStyle name="Sortie 3 7 17" xfId="51430"/>
    <cellStyle name="Sortie 3 7 18" xfId="53019"/>
    <cellStyle name="Sortie 3 7 19" xfId="55629"/>
    <cellStyle name="Sortie 3 7 2" xfId="1342"/>
    <cellStyle name="Sortie 3 7 2 10" xfId="30925"/>
    <cellStyle name="Sortie 3 7 2 11" xfId="37695"/>
    <cellStyle name="Sortie 3 7 2 12" xfId="44700"/>
    <cellStyle name="Sortie 3 7 2 13" xfId="51431"/>
    <cellStyle name="Sortie 3 7 2 14" xfId="53582"/>
    <cellStyle name="Sortie 3 7 2 15" xfId="56197"/>
    <cellStyle name="Sortie 3 7 2 2" xfId="3596"/>
    <cellStyle name="Sortie 3 7 2 2 2" xfId="9853"/>
    <cellStyle name="Sortie 3 7 2 2 3" xfId="18475"/>
    <cellStyle name="Sortie 3 7 2 2 4" xfId="33143"/>
    <cellStyle name="Sortie 3 7 2 2 5" xfId="39884"/>
    <cellStyle name="Sortie 3 7 2 2 6" xfId="51432"/>
    <cellStyle name="Sortie 3 7 2 3" xfId="5743"/>
    <cellStyle name="Sortie 3 7 2 3 2" xfId="11970"/>
    <cellStyle name="Sortie 3 7 2 3 3" xfId="20238"/>
    <cellStyle name="Sortie 3 7 2 3 4" xfId="35265"/>
    <cellStyle name="Sortie 3 7 2 3 5" xfId="42001"/>
    <cellStyle name="Sortie 3 7 2 3 6" xfId="51433"/>
    <cellStyle name="Sortie 3 7 2 4" xfId="7664"/>
    <cellStyle name="Sortie 3 7 2 5" xfId="14066"/>
    <cellStyle name="Sortie 3 7 2 6" xfId="15928"/>
    <cellStyle name="Sortie 3 7 2 7" xfId="23682"/>
    <cellStyle name="Sortie 3 7 2 8" xfId="26140"/>
    <cellStyle name="Sortie 3 7 2 9" xfId="29013"/>
    <cellStyle name="Sortie 3 7 3" xfId="1544"/>
    <cellStyle name="Sortie 3 7 3 10" xfId="31098"/>
    <cellStyle name="Sortie 3 7 3 11" xfId="37839"/>
    <cellStyle name="Sortie 3 7 3 12" xfId="44844"/>
    <cellStyle name="Sortie 3 7 3 13" xfId="51434"/>
    <cellStyle name="Sortie 3 7 3 14" xfId="53726"/>
    <cellStyle name="Sortie 3 7 3 15" xfId="56341"/>
    <cellStyle name="Sortie 3 7 3 2" xfId="3758"/>
    <cellStyle name="Sortie 3 7 3 2 2" xfId="9997"/>
    <cellStyle name="Sortie 3 7 3 2 3" xfId="18374"/>
    <cellStyle name="Sortie 3 7 3 2 4" xfId="33287"/>
    <cellStyle name="Sortie 3 7 3 2 5" xfId="40028"/>
    <cellStyle name="Sortie 3 7 3 2 6" xfId="51435"/>
    <cellStyle name="Sortie 3 7 3 3" xfId="5887"/>
    <cellStyle name="Sortie 3 7 3 3 2" xfId="12114"/>
    <cellStyle name="Sortie 3 7 3 3 3" xfId="18694"/>
    <cellStyle name="Sortie 3 7 3 3 4" xfId="35409"/>
    <cellStyle name="Sortie 3 7 3 3 5" xfId="42145"/>
    <cellStyle name="Sortie 3 7 3 3 6" xfId="51436"/>
    <cellStyle name="Sortie 3 7 3 4" xfId="7808"/>
    <cellStyle name="Sortie 3 7 3 5" xfId="14210"/>
    <cellStyle name="Sortie 3 7 3 6" xfId="16072"/>
    <cellStyle name="Sortie 3 7 3 7" xfId="23826"/>
    <cellStyle name="Sortie 3 7 3 8" xfId="26284"/>
    <cellStyle name="Sortie 3 7 3 9" xfId="29157"/>
    <cellStyle name="Sortie 3 7 4" xfId="2054"/>
    <cellStyle name="Sortie 3 7 4 10" xfId="38347"/>
    <cellStyle name="Sortie 3 7 4 11" xfId="45352"/>
    <cellStyle name="Sortie 3 7 4 12" xfId="51437"/>
    <cellStyle name="Sortie 3 7 4 13" xfId="54234"/>
    <cellStyle name="Sortie 3 7 4 14" xfId="56849"/>
    <cellStyle name="Sortie 3 7 4 2" xfId="4266"/>
    <cellStyle name="Sortie 3 7 4 2 2" xfId="10505"/>
    <cellStyle name="Sortie 3 7 4 2 3" xfId="19698"/>
    <cellStyle name="Sortie 3 7 4 2 4" xfId="33795"/>
    <cellStyle name="Sortie 3 7 4 2 5" xfId="40536"/>
    <cellStyle name="Sortie 3 7 4 2 6" xfId="51438"/>
    <cellStyle name="Sortie 3 7 4 3" xfId="6395"/>
    <cellStyle name="Sortie 3 7 4 3 2" xfId="12622"/>
    <cellStyle name="Sortie 3 7 4 3 3" xfId="17385"/>
    <cellStyle name="Sortie 3 7 4 3 4" xfId="35917"/>
    <cellStyle name="Sortie 3 7 4 3 5" xfId="42653"/>
    <cellStyle name="Sortie 3 7 4 3 6" xfId="51439"/>
    <cellStyle name="Sortie 3 7 4 4" xfId="8316"/>
    <cellStyle name="Sortie 3 7 4 5" xfId="16580"/>
    <cellStyle name="Sortie 3 7 4 6" xfId="24334"/>
    <cellStyle name="Sortie 3 7 4 7" xfId="26792"/>
    <cellStyle name="Sortie 3 7 4 8" xfId="29665"/>
    <cellStyle name="Sortie 3 7 4 9" xfId="31606"/>
    <cellStyle name="Sortie 3 7 5" xfId="2332"/>
    <cellStyle name="Sortie 3 7 5 10" xfId="31882"/>
    <cellStyle name="Sortie 3 7 5 11" xfId="38623"/>
    <cellStyle name="Sortie 3 7 5 12" xfId="45628"/>
    <cellStyle name="Sortie 3 7 5 13" xfId="51440"/>
    <cellStyle name="Sortie 3 7 5 14" xfId="54510"/>
    <cellStyle name="Sortie 3 7 5 15" xfId="57125"/>
    <cellStyle name="Sortie 3 7 5 2" xfId="4542"/>
    <cellStyle name="Sortie 3 7 5 2 2" xfId="10781"/>
    <cellStyle name="Sortie 3 7 5 2 3" xfId="19110"/>
    <cellStyle name="Sortie 3 7 5 2 4" xfId="34071"/>
    <cellStyle name="Sortie 3 7 5 2 5" xfId="40812"/>
    <cellStyle name="Sortie 3 7 5 2 6" xfId="51441"/>
    <cellStyle name="Sortie 3 7 5 3" xfId="6671"/>
    <cellStyle name="Sortie 3 7 5 3 2" xfId="12898"/>
    <cellStyle name="Sortie 3 7 5 3 3" xfId="20357"/>
    <cellStyle name="Sortie 3 7 5 3 4" xfId="36193"/>
    <cellStyle name="Sortie 3 7 5 3 5" xfId="42929"/>
    <cellStyle name="Sortie 3 7 5 3 6" xfId="51442"/>
    <cellStyle name="Sortie 3 7 5 4" xfId="8592"/>
    <cellStyle name="Sortie 3 7 5 5" xfId="14704"/>
    <cellStyle name="Sortie 3 7 5 6" xfId="16856"/>
    <cellStyle name="Sortie 3 7 5 7" xfId="24610"/>
    <cellStyle name="Sortie 3 7 5 8" xfId="27068"/>
    <cellStyle name="Sortie 3 7 5 9" xfId="29941"/>
    <cellStyle name="Sortie 3 7 6" xfId="3124"/>
    <cellStyle name="Sortie 3 7 6 10" xfId="39412"/>
    <cellStyle name="Sortie 3 7 6 11" xfId="44228"/>
    <cellStyle name="Sortie 3 7 6 12" xfId="51443"/>
    <cellStyle name="Sortie 3 7 6 13" xfId="53110"/>
    <cellStyle name="Sortie 3 7 6 14" xfId="55722"/>
    <cellStyle name="Sortie 3 7 6 2" xfId="5268"/>
    <cellStyle name="Sortie 3 7 6 2 2" xfId="11498"/>
    <cellStyle name="Sortie 3 7 6 2 3" xfId="18257"/>
    <cellStyle name="Sortie 3 7 6 2 4" xfId="34790"/>
    <cellStyle name="Sortie 3 7 6 2 5" xfId="41529"/>
    <cellStyle name="Sortie 3 7 6 2 6" xfId="51444"/>
    <cellStyle name="Sortie 3 7 6 3" xfId="9381"/>
    <cellStyle name="Sortie 3 7 6 4" xfId="13594"/>
    <cellStyle name="Sortie 3 7 6 5" xfId="15456"/>
    <cellStyle name="Sortie 3 7 6 6" xfId="23210"/>
    <cellStyle name="Sortie 3 7 6 7" xfId="25668"/>
    <cellStyle name="Sortie 3 7 6 8" xfId="28541"/>
    <cellStyle name="Sortie 3 7 6 9" xfId="32671"/>
    <cellStyle name="Sortie 3 7 7" xfId="2779"/>
    <cellStyle name="Sortie 3 7 7 2" xfId="9036"/>
    <cellStyle name="Sortie 3 7 7 3" xfId="17636"/>
    <cellStyle name="Sortie 3 7 7 4" xfId="32326"/>
    <cellStyle name="Sortie 3 7 7 5" xfId="39067"/>
    <cellStyle name="Sortie 3 7 7 6" xfId="51445"/>
    <cellStyle name="Sortie 3 7 8" xfId="5168"/>
    <cellStyle name="Sortie 3 7 8 2" xfId="11407"/>
    <cellStyle name="Sortie 3 7 8 3" xfId="19091"/>
    <cellStyle name="Sortie 3 7 8 4" xfId="34697"/>
    <cellStyle name="Sortie 3 7 8 5" xfId="41438"/>
    <cellStyle name="Sortie 3 7 8 6" xfId="51446"/>
    <cellStyle name="Sortie 3 7 9" xfId="7192"/>
    <cellStyle name="Sortie 3 8" xfId="782"/>
    <cellStyle name="Sortie 3 8 10" xfId="15366"/>
    <cellStyle name="Sortie 3 8 11" xfId="22954"/>
    <cellStyle name="Sortie 3 8 12" xfId="25340"/>
    <cellStyle name="Sortie 3 8 13" xfId="28451"/>
    <cellStyle name="Sortie 3 8 14" xfId="30462"/>
    <cellStyle name="Sortie 3 8 15" xfId="37240"/>
    <cellStyle name="Sortie 3 8 16" xfId="44138"/>
    <cellStyle name="Sortie 3 8 17" xfId="51447"/>
    <cellStyle name="Sortie 3 8 18" xfId="53020"/>
    <cellStyle name="Sortie 3 8 19" xfId="55630"/>
    <cellStyle name="Sortie 3 8 2" xfId="1343"/>
    <cellStyle name="Sortie 3 8 2 10" xfId="30926"/>
    <cellStyle name="Sortie 3 8 2 11" xfId="37696"/>
    <cellStyle name="Sortie 3 8 2 12" xfId="44701"/>
    <cellStyle name="Sortie 3 8 2 13" xfId="51448"/>
    <cellStyle name="Sortie 3 8 2 14" xfId="53583"/>
    <cellStyle name="Sortie 3 8 2 15" xfId="56198"/>
    <cellStyle name="Sortie 3 8 2 2" xfId="3597"/>
    <cellStyle name="Sortie 3 8 2 2 2" xfId="9854"/>
    <cellStyle name="Sortie 3 8 2 2 3" xfId="19616"/>
    <cellStyle name="Sortie 3 8 2 2 4" xfId="33144"/>
    <cellStyle name="Sortie 3 8 2 2 5" xfId="39885"/>
    <cellStyle name="Sortie 3 8 2 2 6" xfId="51449"/>
    <cellStyle name="Sortie 3 8 2 3" xfId="5744"/>
    <cellStyle name="Sortie 3 8 2 3 2" xfId="11971"/>
    <cellStyle name="Sortie 3 8 2 3 3" xfId="19361"/>
    <cellStyle name="Sortie 3 8 2 3 4" xfId="35266"/>
    <cellStyle name="Sortie 3 8 2 3 5" xfId="42002"/>
    <cellStyle name="Sortie 3 8 2 3 6" xfId="51450"/>
    <cellStyle name="Sortie 3 8 2 4" xfId="7665"/>
    <cellStyle name="Sortie 3 8 2 5" xfId="14067"/>
    <cellStyle name="Sortie 3 8 2 6" xfId="15929"/>
    <cellStyle name="Sortie 3 8 2 7" xfId="23683"/>
    <cellStyle name="Sortie 3 8 2 8" xfId="26141"/>
    <cellStyle name="Sortie 3 8 2 9" xfId="29014"/>
    <cellStyle name="Sortie 3 8 3" xfId="1561"/>
    <cellStyle name="Sortie 3 8 3 10" xfId="31115"/>
    <cellStyle name="Sortie 3 8 3 11" xfId="37856"/>
    <cellStyle name="Sortie 3 8 3 12" xfId="44861"/>
    <cellStyle name="Sortie 3 8 3 13" xfId="51451"/>
    <cellStyle name="Sortie 3 8 3 14" xfId="53743"/>
    <cellStyle name="Sortie 3 8 3 15" xfId="56358"/>
    <cellStyle name="Sortie 3 8 3 2" xfId="3775"/>
    <cellStyle name="Sortie 3 8 3 2 2" xfId="10014"/>
    <cellStyle name="Sortie 3 8 3 2 3" xfId="19230"/>
    <cellStyle name="Sortie 3 8 3 2 4" xfId="33304"/>
    <cellStyle name="Sortie 3 8 3 2 5" xfId="40045"/>
    <cellStyle name="Sortie 3 8 3 2 6" xfId="51452"/>
    <cellStyle name="Sortie 3 8 3 3" xfId="5904"/>
    <cellStyle name="Sortie 3 8 3 3 2" xfId="12131"/>
    <cellStyle name="Sortie 3 8 3 3 3" xfId="18699"/>
    <cellStyle name="Sortie 3 8 3 3 4" xfId="35426"/>
    <cellStyle name="Sortie 3 8 3 3 5" xfId="42162"/>
    <cellStyle name="Sortie 3 8 3 3 6" xfId="51453"/>
    <cellStyle name="Sortie 3 8 3 4" xfId="7825"/>
    <cellStyle name="Sortie 3 8 3 5" xfId="14227"/>
    <cellStyle name="Sortie 3 8 3 6" xfId="16089"/>
    <cellStyle name="Sortie 3 8 3 7" xfId="23843"/>
    <cellStyle name="Sortie 3 8 3 8" xfId="26301"/>
    <cellStyle name="Sortie 3 8 3 9" xfId="29174"/>
    <cellStyle name="Sortie 3 8 4" xfId="2055"/>
    <cellStyle name="Sortie 3 8 4 10" xfId="38348"/>
    <cellStyle name="Sortie 3 8 4 11" xfId="45353"/>
    <cellStyle name="Sortie 3 8 4 12" xfId="51454"/>
    <cellStyle name="Sortie 3 8 4 13" xfId="54235"/>
    <cellStyle name="Sortie 3 8 4 14" xfId="56850"/>
    <cellStyle name="Sortie 3 8 4 2" xfId="4267"/>
    <cellStyle name="Sortie 3 8 4 2 2" xfId="10506"/>
    <cellStyle name="Sortie 3 8 4 2 3" xfId="18840"/>
    <cellStyle name="Sortie 3 8 4 2 4" xfId="33796"/>
    <cellStyle name="Sortie 3 8 4 2 5" xfId="40537"/>
    <cellStyle name="Sortie 3 8 4 2 6" xfId="51455"/>
    <cellStyle name="Sortie 3 8 4 3" xfId="6396"/>
    <cellStyle name="Sortie 3 8 4 3 2" xfId="12623"/>
    <cellStyle name="Sortie 3 8 4 3 3" xfId="17651"/>
    <cellStyle name="Sortie 3 8 4 3 4" xfId="35918"/>
    <cellStyle name="Sortie 3 8 4 3 5" xfId="42654"/>
    <cellStyle name="Sortie 3 8 4 3 6" xfId="51456"/>
    <cellStyle name="Sortie 3 8 4 4" xfId="8317"/>
    <cellStyle name="Sortie 3 8 4 5" xfId="16581"/>
    <cellStyle name="Sortie 3 8 4 6" xfId="24335"/>
    <cellStyle name="Sortie 3 8 4 7" xfId="26793"/>
    <cellStyle name="Sortie 3 8 4 8" xfId="29666"/>
    <cellStyle name="Sortie 3 8 4 9" xfId="31607"/>
    <cellStyle name="Sortie 3 8 5" xfId="2315"/>
    <cellStyle name="Sortie 3 8 5 10" xfId="31865"/>
    <cellStyle name="Sortie 3 8 5 11" xfId="38606"/>
    <cellStyle name="Sortie 3 8 5 12" xfId="45611"/>
    <cellStyle name="Sortie 3 8 5 13" xfId="51457"/>
    <cellStyle name="Sortie 3 8 5 14" xfId="54493"/>
    <cellStyle name="Sortie 3 8 5 15" xfId="57108"/>
    <cellStyle name="Sortie 3 8 5 2" xfId="4525"/>
    <cellStyle name="Sortie 3 8 5 2 2" xfId="10764"/>
    <cellStyle name="Sortie 3 8 5 2 3" xfId="19111"/>
    <cellStyle name="Sortie 3 8 5 2 4" xfId="34054"/>
    <cellStyle name="Sortie 3 8 5 2 5" xfId="40795"/>
    <cellStyle name="Sortie 3 8 5 2 6" xfId="51458"/>
    <cellStyle name="Sortie 3 8 5 3" xfId="6654"/>
    <cellStyle name="Sortie 3 8 5 3 2" xfId="12881"/>
    <cellStyle name="Sortie 3 8 5 3 3" xfId="20341"/>
    <cellStyle name="Sortie 3 8 5 3 4" xfId="36176"/>
    <cellStyle name="Sortie 3 8 5 3 5" xfId="42912"/>
    <cellStyle name="Sortie 3 8 5 3 6" xfId="51459"/>
    <cellStyle name="Sortie 3 8 5 4" xfId="8575"/>
    <cellStyle name="Sortie 3 8 5 5" xfId="14687"/>
    <cellStyle name="Sortie 3 8 5 6" xfId="16839"/>
    <cellStyle name="Sortie 3 8 5 7" xfId="24593"/>
    <cellStyle name="Sortie 3 8 5 8" xfId="27051"/>
    <cellStyle name="Sortie 3 8 5 9" xfId="29924"/>
    <cellStyle name="Sortie 3 8 6" xfId="3141"/>
    <cellStyle name="Sortie 3 8 6 10" xfId="39429"/>
    <cellStyle name="Sortie 3 8 6 11" xfId="44245"/>
    <cellStyle name="Sortie 3 8 6 12" xfId="51460"/>
    <cellStyle name="Sortie 3 8 6 13" xfId="53127"/>
    <cellStyle name="Sortie 3 8 6 14" xfId="55739"/>
    <cellStyle name="Sortie 3 8 6 2" xfId="5285"/>
    <cellStyle name="Sortie 3 8 6 2 2" xfId="11515"/>
    <cellStyle name="Sortie 3 8 6 2 3" xfId="18311"/>
    <cellStyle name="Sortie 3 8 6 2 4" xfId="34807"/>
    <cellStyle name="Sortie 3 8 6 2 5" xfId="41546"/>
    <cellStyle name="Sortie 3 8 6 2 6" xfId="51461"/>
    <cellStyle name="Sortie 3 8 6 3" xfId="9398"/>
    <cellStyle name="Sortie 3 8 6 4" xfId="13611"/>
    <cellStyle name="Sortie 3 8 6 5" xfId="15473"/>
    <cellStyle name="Sortie 3 8 6 6" xfId="23227"/>
    <cellStyle name="Sortie 3 8 6 7" xfId="25685"/>
    <cellStyle name="Sortie 3 8 6 8" xfId="28558"/>
    <cellStyle name="Sortie 3 8 6 9" xfId="32688"/>
    <cellStyle name="Sortie 3 8 7" xfId="2796"/>
    <cellStyle name="Sortie 3 8 7 2" xfId="9053"/>
    <cellStyle name="Sortie 3 8 7 3" xfId="17945"/>
    <cellStyle name="Sortie 3 8 7 4" xfId="32343"/>
    <cellStyle name="Sortie 3 8 7 5" xfId="39084"/>
    <cellStyle name="Sortie 3 8 7 6" xfId="51462"/>
    <cellStyle name="Sortie 3 8 8" xfId="5169"/>
    <cellStyle name="Sortie 3 8 8 2" xfId="11408"/>
    <cellStyle name="Sortie 3 8 8 3" xfId="18156"/>
    <cellStyle name="Sortie 3 8 8 4" xfId="34698"/>
    <cellStyle name="Sortie 3 8 8 5" xfId="41439"/>
    <cellStyle name="Sortie 3 8 8 6" xfId="51463"/>
    <cellStyle name="Sortie 3 8 9" xfId="7209"/>
    <cellStyle name="Sortie 3 9" xfId="964"/>
    <cellStyle name="Sortie 3 9 10" xfId="15367"/>
    <cellStyle name="Sortie 3 9 11" xfId="23131"/>
    <cellStyle name="Sortie 3 9 12" xfId="25517"/>
    <cellStyle name="Sortie 3 9 13" xfId="28452"/>
    <cellStyle name="Sortie 3 9 14" xfId="30644"/>
    <cellStyle name="Sortie 3 9 15" xfId="37417"/>
    <cellStyle name="Sortie 3 9 16" xfId="44139"/>
    <cellStyle name="Sortie 3 9 17" xfId="51464"/>
    <cellStyle name="Sortie 3 9 18" xfId="53021"/>
    <cellStyle name="Sortie 3 9 19" xfId="55631"/>
    <cellStyle name="Sortie 3 9 2" xfId="1344"/>
    <cellStyle name="Sortie 3 9 2 10" xfId="30927"/>
    <cellStyle name="Sortie 3 9 2 11" xfId="37697"/>
    <cellStyle name="Sortie 3 9 2 12" xfId="44702"/>
    <cellStyle name="Sortie 3 9 2 13" xfId="51465"/>
    <cellStyle name="Sortie 3 9 2 14" xfId="53584"/>
    <cellStyle name="Sortie 3 9 2 15" xfId="56199"/>
    <cellStyle name="Sortie 3 9 2 2" xfId="3598"/>
    <cellStyle name="Sortie 3 9 2 2 2" xfId="9855"/>
    <cellStyle name="Sortie 3 9 2 2 3" xfId="18759"/>
    <cellStyle name="Sortie 3 9 2 2 4" xfId="33145"/>
    <cellStyle name="Sortie 3 9 2 2 5" xfId="39886"/>
    <cellStyle name="Sortie 3 9 2 2 6" xfId="51466"/>
    <cellStyle name="Sortie 3 9 2 3" xfId="5745"/>
    <cellStyle name="Sortie 3 9 2 3 2" xfId="11972"/>
    <cellStyle name="Sortie 3 9 2 3 3" xfId="18446"/>
    <cellStyle name="Sortie 3 9 2 3 4" xfId="35267"/>
    <cellStyle name="Sortie 3 9 2 3 5" xfId="42003"/>
    <cellStyle name="Sortie 3 9 2 3 6" xfId="51467"/>
    <cellStyle name="Sortie 3 9 2 4" xfId="7666"/>
    <cellStyle name="Sortie 3 9 2 5" xfId="14068"/>
    <cellStyle name="Sortie 3 9 2 6" xfId="15930"/>
    <cellStyle name="Sortie 3 9 2 7" xfId="23684"/>
    <cellStyle name="Sortie 3 9 2 8" xfId="26142"/>
    <cellStyle name="Sortie 3 9 2 9" xfId="29015"/>
    <cellStyle name="Sortie 3 9 3" xfId="1738"/>
    <cellStyle name="Sortie 3 9 3 10" xfId="31292"/>
    <cellStyle name="Sortie 3 9 3 11" xfId="38033"/>
    <cellStyle name="Sortie 3 9 3 12" xfId="45038"/>
    <cellStyle name="Sortie 3 9 3 13" xfId="51468"/>
    <cellStyle name="Sortie 3 9 3 14" xfId="53920"/>
    <cellStyle name="Sortie 3 9 3 15" xfId="56535"/>
    <cellStyle name="Sortie 3 9 3 2" xfId="3952"/>
    <cellStyle name="Sortie 3 9 3 2 2" xfId="10191"/>
    <cellStyle name="Sortie 3 9 3 2 3" xfId="19161"/>
    <cellStyle name="Sortie 3 9 3 2 4" xfId="33481"/>
    <cellStyle name="Sortie 3 9 3 2 5" xfId="40222"/>
    <cellStyle name="Sortie 3 9 3 2 6" xfId="51469"/>
    <cellStyle name="Sortie 3 9 3 3" xfId="6081"/>
    <cellStyle name="Sortie 3 9 3 3 2" xfId="12308"/>
    <cellStyle name="Sortie 3 9 3 3 3" xfId="18098"/>
    <cellStyle name="Sortie 3 9 3 3 4" xfId="35603"/>
    <cellStyle name="Sortie 3 9 3 3 5" xfId="42339"/>
    <cellStyle name="Sortie 3 9 3 3 6" xfId="51470"/>
    <cellStyle name="Sortie 3 9 3 4" xfId="8002"/>
    <cellStyle name="Sortie 3 9 3 5" xfId="14404"/>
    <cellStyle name="Sortie 3 9 3 6" xfId="16266"/>
    <cellStyle name="Sortie 3 9 3 7" xfId="24020"/>
    <cellStyle name="Sortie 3 9 3 8" xfId="26478"/>
    <cellStyle name="Sortie 3 9 3 9" xfId="29351"/>
    <cellStyle name="Sortie 3 9 4" xfId="2056"/>
    <cellStyle name="Sortie 3 9 4 10" xfId="38349"/>
    <cellStyle name="Sortie 3 9 4 11" xfId="45354"/>
    <cellStyle name="Sortie 3 9 4 12" xfId="51471"/>
    <cellStyle name="Sortie 3 9 4 13" xfId="54236"/>
    <cellStyle name="Sortie 3 9 4 14" xfId="56851"/>
    <cellStyle name="Sortie 3 9 4 2" xfId="4268"/>
    <cellStyle name="Sortie 3 9 4 2 2" xfId="10507"/>
    <cellStyle name="Sortie 3 9 4 2 3" xfId="17888"/>
    <cellStyle name="Sortie 3 9 4 2 4" xfId="33797"/>
    <cellStyle name="Sortie 3 9 4 2 5" xfId="40538"/>
    <cellStyle name="Sortie 3 9 4 2 6" xfId="51472"/>
    <cellStyle name="Sortie 3 9 4 3" xfId="6397"/>
    <cellStyle name="Sortie 3 9 4 3 2" xfId="12624"/>
    <cellStyle name="Sortie 3 9 4 3 3" xfId="17815"/>
    <cellStyle name="Sortie 3 9 4 3 4" xfId="35919"/>
    <cellStyle name="Sortie 3 9 4 3 5" xfId="42655"/>
    <cellStyle name="Sortie 3 9 4 3 6" xfId="51473"/>
    <cellStyle name="Sortie 3 9 4 4" xfId="8318"/>
    <cellStyle name="Sortie 3 9 4 5" xfId="16582"/>
    <cellStyle name="Sortie 3 9 4 6" xfId="24336"/>
    <cellStyle name="Sortie 3 9 4 7" xfId="26794"/>
    <cellStyle name="Sortie 3 9 4 8" xfId="29667"/>
    <cellStyle name="Sortie 3 9 4 9" xfId="31608"/>
    <cellStyle name="Sortie 3 9 5" xfId="2175"/>
    <cellStyle name="Sortie 3 9 5 10" xfId="31725"/>
    <cellStyle name="Sortie 3 9 5 11" xfId="38466"/>
    <cellStyle name="Sortie 3 9 5 12" xfId="45471"/>
    <cellStyle name="Sortie 3 9 5 13" xfId="51474"/>
    <cellStyle name="Sortie 3 9 5 14" xfId="54353"/>
    <cellStyle name="Sortie 3 9 5 15" xfId="56968"/>
    <cellStyle name="Sortie 3 9 5 2" xfId="4385"/>
    <cellStyle name="Sortie 3 9 5 2 2" xfId="10624"/>
    <cellStyle name="Sortie 3 9 5 2 3" xfId="19691"/>
    <cellStyle name="Sortie 3 9 5 2 4" xfId="33914"/>
    <cellStyle name="Sortie 3 9 5 2 5" xfId="40655"/>
    <cellStyle name="Sortie 3 9 5 2 6" xfId="51475"/>
    <cellStyle name="Sortie 3 9 5 3" xfId="6514"/>
    <cellStyle name="Sortie 3 9 5 3 2" xfId="12741"/>
    <cellStyle name="Sortie 3 9 5 3 3" xfId="17291"/>
    <cellStyle name="Sortie 3 9 5 3 4" xfId="36036"/>
    <cellStyle name="Sortie 3 9 5 3 5" xfId="42772"/>
    <cellStyle name="Sortie 3 9 5 3 6" xfId="51476"/>
    <cellStyle name="Sortie 3 9 5 4" xfId="8435"/>
    <cellStyle name="Sortie 3 9 5 5" xfId="14547"/>
    <cellStyle name="Sortie 3 9 5 6" xfId="16699"/>
    <cellStyle name="Sortie 3 9 5 7" xfId="24453"/>
    <cellStyle name="Sortie 3 9 5 8" xfId="26911"/>
    <cellStyle name="Sortie 3 9 5 9" xfId="29784"/>
    <cellStyle name="Sortie 3 9 6" xfId="3318"/>
    <cellStyle name="Sortie 3 9 6 10" xfId="39606"/>
    <cellStyle name="Sortie 3 9 6 11" xfId="44422"/>
    <cellStyle name="Sortie 3 9 6 12" xfId="51477"/>
    <cellStyle name="Sortie 3 9 6 13" xfId="53304"/>
    <cellStyle name="Sortie 3 9 6 14" xfId="55918"/>
    <cellStyle name="Sortie 3 9 6 2" xfId="5464"/>
    <cellStyle name="Sortie 3 9 6 2 2" xfId="11692"/>
    <cellStyle name="Sortie 3 9 6 2 3" xfId="18008"/>
    <cellStyle name="Sortie 3 9 6 2 4" xfId="34986"/>
    <cellStyle name="Sortie 3 9 6 2 5" xfId="41723"/>
    <cellStyle name="Sortie 3 9 6 2 6" xfId="51478"/>
    <cellStyle name="Sortie 3 9 6 3" xfId="9575"/>
    <cellStyle name="Sortie 3 9 6 4" xfId="13788"/>
    <cellStyle name="Sortie 3 9 6 5" xfId="15650"/>
    <cellStyle name="Sortie 3 9 6 6" xfId="23404"/>
    <cellStyle name="Sortie 3 9 6 7" xfId="25862"/>
    <cellStyle name="Sortie 3 9 6 8" xfId="28735"/>
    <cellStyle name="Sortie 3 9 6 9" xfId="32865"/>
    <cellStyle name="Sortie 3 9 7" xfId="2973"/>
    <cellStyle name="Sortie 3 9 7 2" xfId="9230"/>
    <cellStyle name="Sortie 3 9 7 3" xfId="18485"/>
    <cellStyle name="Sortie 3 9 7 4" xfId="32520"/>
    <cellStyle name="Sortie 3 9 7 5" xfId="39261"/>
    <cellStyle name="Sortie 3 9 7 6" xfId="51479"/>
    <cellStyle name="Sortie 3 9 8" xfId="5170"/>
    <cellStyle name="Sortie 3 9 8 2" xfId="11409"/>
    <cellStyle name="Sortie 3 9 8 3" xfId="19804"/>
    <cellStyle name="Sortie 3 9 8 4" xfId="34699"/>
    <cellStyle name="Sortie 3 9 8 5" xfId="41440"/>
    <cellStyle name="Sortie 3 9 8 6" xfId="51480"/>
    <cellStyle name="Sortie 3 9 9" xfId="7386"/>
    <cellStyle name="Sortie 30" xfId="43939"/>
    <cellStyle name="Sortie 31" xfId="50818"/>
    <cellStyle name="Sortie 32" xfId="52821"/>
    <cellStyle name="Sortie 33" xfId="55431"/>
    <cellStyle name="Sortie 4" xfId="931"/>
    <cellStyle name="Sortie 4 10" xfId="15368"/>
    <cellStyle name="Sortie 4 11" xfId="23103"/>
    <cellStyle name="Sortie 4 12" xfId="25489"/>
    <cellStyle name="Sortie 4 13" xfId="28453"/>
    <cellStyle name="Sortie 4 14" xfId="30611"/>
    <cellStyle name="Sortie 4 15" xfId="37389"/>
    <cellStyle name="Sortie 4 16" xfId="44140"/>
    <cellStyle name="Sortie 4 17" xfId="51481"/>
    <cellStyle name="Sortie 4 18" xfId="53022"/>
    <cellStyle name="Sortie 4 19" xfId="55632"/>
    <cellStyle name="Sortie 4 2" xfId="1345"/>
    <cellStyle name="Sortie 4 2 10" xfId="30928"/>
    <cellStyle name="Sortie 4 2 11" xfId="37698"/>
    <cellStyle name="Sortie 4 2 12" xfId="44703"/>
    <cellStyle name="Sortie 4 2 13" xfId="51482"/>
    <cellStyle name="Sortie 4 2 14" xfId="53585"/>
    <cellStyle name="Sortie 4 2 15" xfId="56200"/>
    <cellStyle name="Sortie 4 2 2" xfId="3599"/>
    <cellStyle name="Sortie 4 2 2 2" xfId="9856"/>
    <cellStyle name="Sortie 4 2 2 3" xfId="17775"/>
    <cellStyle name="Sortie 4 2 2 4" xfId="33146"/>
    <cellStyle name="Sortie 4 2 2 5" xfId="39887"/>
    <cellStyle name="Sortie 4 2 2 6" xfId="51483"/>
    <cellStyle name="Sortie 4 2 3" xfId="5746"/>
    <cellStyle name="Sortie 4 2 3 2" xfId="11973"/>
    <cellStyle name="Sortie 4 2 3 3" xfId="20093"/>
    <cellStyle name="Sortie 4 2 3 4" xfId="35268"/>
    <cellStyle name="Sortie 4 2 3 5" xfId="42004"/>
    <cellStyle name="Sortie 4 2 3 6" xfId="51484"/>
    <cellStyle name="Sortie 4 2 4" xfId="7667"/>
    <cellStyle name="Sortie 4 2 5" xfId="14069"/>
    <cellStyle name="Sortie 4 2 6" xfId="15931"/>
    <cellStyle name="Sortie 4 2 7" xfId="23685"/>
    <cellStyle name="Sortie 4 2 8" xfId="26143"/>
    <cellStyle name="Sortie 4 2 9" xfId="29016"/>
    <cellStyle name="Sortie 4 3" xfId="1710"/>
    <cellStyle name="Sortie 4 3 10" xfId="31264"/>
    <cellStyle name="Sortie 4 3 11" xfId="38005"/>
    <cellStyle name="Sortie 4 3 12" xfId="45010"/>
    <cellStyle name="Sortie 4 3 13" xfId="51485"/>
    <cellStyle name="Sortie 4 3 14" xfId="53892"/>
    <cellStyle name="Sortie 4 3 15" xfId="56507"/>
    <cellStyle name="Sortie 4 3 2" xfId="3924"/>
    <cellStyle name="Sortie 4 3 2 2" xfId="10163"/>
    <cellStyle name="Sortie 4 3 2 3" xfId="20267"/>
    <cellStyle name="Sortie 4 3 2 4" xfId="33453"/>
    <cellStyle name="Sortie 4 3 2 5" xfId="40194"/>
    <cellStyle name="Sortie 4 3 2 6" xfId="51486"/>
    <cellStyle name="Sortie 4 3 3" xfId="6053"/>
    <cellStyle name="Sortie 4 3 3 2" xfId="12280"/>
    <cellStyle name="Sortie 4 3 3 3" xfId="17833"/>
    <cellStyle name="Sortie 4 3 3 4" xfId="35575"/>
    <cellStyle name="Sortie 4 3 3 5" xfId="42311"/>
    <cellStyle name="Sortie 4 3 3 6" xfId="51487"/>
    <cellStyle name="Sortie 4 3 4" xfId="7974"/>
    <cellStyle name="Sortie 4 3 5" xfId="14376"/>
    <cellStyle name="Sortie 4 3 6" xfId="16238"/>
    <cellStyle name="Sortie 4 3 7" xfId="23992"/>
    <cellStyle name="Sortie 4 3 8" xfId="26450"/>
    <cellStyle name="Sortie 4 3 9" xfId="29323"/>
    <cellStyle name="Sortie 4 4" xfId="2057"/>
    <cellStyle name="Sortie 4 4 10" xfId="38350"/>
    <cellStyle name="Sortie 4 4 11" xfId="45355"/>
    <cellStyle name="Sortie 4 4 12" xfId="51488"/>
    <cellStyle name="Sortie 4 4 13" xfId="54237"/>
    <cellStyle name="Sortie 4 4 14" xfId="56852"/>
    <cellStyle name="Sortie 4 4 2" xfId="4269"/>
    <cellStyle name="Sortie 4 4 2 2" xfId="10508"/>
    <cellStyle name="Sortie 4 4 2 3" xfId="17683"/>
    <cellStyle name="Sortie 4 4 2 4" xfId="33798"/>
    <cellStyle name="Sortie 4 4 2 5" xfId="40539"/>
    <cellStyle name="Sortie 4 4 2 6" xfId="51489"/>
    <cellStyle name="Sortie 4 4 3" xfId="6398"/>
    <cellStyle name="Sortie 4 4 3 2" xfId="12625"/>
    <cellStyle name="Sortie 4 4 3 3" xfId="17762"/>
    <cellStyle name="Sortie 4 4 3 4" xfId="35920"/>
    <cellStyle name="Sortie 4 4 3 5" xfId="42656"/>
    <cellStyle name="Sortie 4 4 3 6" xfId="51490"/>
    <cellStyle name="Sortie 4 4 4" xfId="8319"/>
    <cellStyle name="Sortie 4 4 5" xfId="16583"/>
    <cellStyle name="Sortie 4 4 6" xfId="24337"/>
    <cellStyle name="Sortie 4 4 7" xfId="26795"/>
    <cellStyle name="Sortie 4 4 8" xfId="29668"/>
    <cellStyle name="Sortie 4 4 9" xfId="31609"/>
    <cellStyle name="Sortie 4 5" xfId="2132"/>
    <cellStyle name="Sortie 4 5 10" xfId="31682"/>
    <cellStyle name="Sortie 4 5 11" xfId="38423"/>
    <cellStyle name="Sortie 4 5 12" xfId="45428"/>
    <cellStyle name="Sortie 4 5 13" xfId="51491"/>
    <cellStyle name="Sortie 4 5 14" xfId="54310"/>
    <cellStyle name="Sortie 4 5 15" xfId="56925"/>
    <cellStyle name="Sortie 4 5 2" xfId="4342"/>
    <cellStyle name="Sortie 4 5 2 2" xfId="10581"/>
    <cellStyle name="Sortie 4 5 2 3" xfId="20071"/>
    <cellStyle name="Sortie 4 5 2 4" xfId="33871"/>
    <cellStyle name="Sortie 4 5 2 5" xfId="40612"/>
    <cellStyle name="Sortie 4 5 2 6" xfId="51492"/>
    <cellStyle name="Sortie 4 5 3" xfId="6471"/>
    <cellStyle name="Sortie 4 5 3 2" xfId="12698"/>
    <cellStyle name="Sortie 4 5 3 3" xfId="17349"/>
    <cellStyle name="Sortie 4 5 3 4" xfId="35993"/>
    <cellStyle name="Sortie 4 5 3 5" xfId="42729"/>
    <cellStyle name="Sortie 4 5 3 6" xfId="51493"/>
    <cellStyle name="Sortie 4 5 4" xfId="8392"/>
    <cellStyle name="Sortie 4 5 5" xfId="14504"/>
    <cellStyle name="Sortie 4 5 6" xfId="16656"/>
    <cellStyle name="Sortie 4 5 7" xfId="24410"/>
    <cellStyle name="Sortie 4 5 8" xfId="26868"/>
    <cellStyle name="Sortie 4 5 9" xfId="29741"/>
    <cellStyle name="Sortie 4 6" xfId="3290"/>
    <cellStyle name="Sortie 4 6 10" xfId="39578"/>
    <cellStyle name="Sortie 4 6 11" xfId="44394"/>
    <cellStyle name="Sortie 4 6 12" xfId="51494"/>
    <cellStyle name="Sortie 4 6 13" xfId="53276"/>
    <cellStyle name="Sortie 4 6 14" xfId="55888"/>
    <cellStyle name="Sortie 4 6 2" xfId="5434"/>
    <cellStyle name="Sortie 4 6 2 2" xfId="11664"/>
    <cellStyle name="Sortie 4 6 2 3" xfId="17716"/>
    <cellStyle name="Sortie 4 6 2 4" xfId="34956"/>
    <cellStyle name="Sortie 4 6 2 5" xfId="41695"/>
    <cellStyle name="Sortie 4 6 2 6" xfId="51495"/>
    <cellStyle name="Sortie 4 6 3" xfId="9547"/>
    <cellStyle name="Sortie 4 6 4" xfId="13760"/>
    <cellStyle name="Sortie 4 6 5" xfId="15622"/>
    <cellStyle name="Sortie 4 6 6" xfId="23376"/>
    <cellStyle name="Sortie 4 6 7" xfId="25834"/>
    <cellStyle name="Sortie 4 6 8" xfId="28707"/>
    <cellStyle name="Sortie 4 6 9" xfId="32837"/>
    <cellStyle name="Sortie 4 7" xfId="2945"/>
    <cellStyle name="Sortie 4 7 2" xfId="9202"/>
    <cellStyle name="Sortie 4 7 3" xfId="20001"/>
    <cellStyle name="Sortie 4 7 4" xfId="32492"/>
    <cellStyle name="Sortie 4 7 5" xfId="39233"/>
    <cellStyle name="Sortie 4 7 6" xfId="51496"/>
    <cellStyle name="Sortie 4 8" xfId="5171"/>
    <cellStyle name="Sortie 4 8 2" xfId="11410"/>
    <cellStyle name="Sortie 4 8 3" xfId="18949"/>
    <cellStyle name="Sortie 4 8 4" xfId="34700"/>
    <cellStyle name="Sortie 4 8 5" xfId="41441"/>
    <cellStyle name="Sortie 4 8 6" xfId="51497"/>
    <cellStyle name="Sortie 4 9" xfId="7358"/>
    <cellStyle name="Sortie 5" xfId="749"/>
    <cellStyle name="Sortie 5 10" xfId="15369"/>
    <cellStyle name="Sortie 5 11" xfId="22923"/>
    <cellStyle name="Sortie 5 12" xfId="25309"/>
    <cellStyle name="Sortie 5 13" xfId="28454"/>
    <cellStyle name="Sortie 5 14" xfId="30430"/>
    <cellStyle name="Sortie 5 15" xfId="37209"/>
    <cellStyle name="Sortie 5 16" xfId="44141"/>
    <cellStyle name="Sortie 5 17" xfId="51498"/>
    <cellStyle name="Sortie 5 18" xfId="53023"/>
    <cellStyle name="Sortie 5 19" xfId="55633"/>
    <cellStyle name="Sortie 5 2" xfId="1346"/>
    <cellStyle name="Sortie 5 2 10" xfId="30929"/>
    <cellStyle name="Sortie 5 2 11" xfId="37699"/>
    <cellStyle name="Sortie 5 2 12" xfId="44704"/>
    <cellStyle name="Sortie 5 2 13" xfId="51499"/>
    <cellStyle name="Sortie 5 2 14" xfId="53586"/>
    <cellStyle name="Sortie 5 2 15" xfId="56201"/>
    <cellStyle name="Sortie 5 2 2" xfId="3600"/>
    <cellStyle name="Sortie 5 2 2 2" xfId="9857"/>
    <cellStyle name="Sortie 5 2 2 3" xfId="19498"/>
    <cellStyle name="Sortie 5 2 2 4" xfId="33147"/>
    <cellStyle name="Sortie 5 2 2 5" xfId="39888"/>
    <cellStyle name="Sortie 5 2 2 6" xfId="51500"/>
    <cellStyle name="Sortie 5 2 3" xfId="5747"/>
    <cellStyle name="Sortie 5 2 3 2" xfId="11974"/>
    <cellStyle name="Sortie 5 2 3 3" xfId="19233"/>
    <cellStyle name="Sortie 5 2 3 4" xfId="35269"/>
    <cellStyle name="Sortie 5 2 3 5" xfId="42005"/>
    <cellStyle name="Sortie 5 2 3 6" xfId="51501"/>
    <cellStyle name="Sortie 5 2 4" xfId="7668"/>
    <cellStyle name="Sortie 5 2 5" xfId="14070"/>
    <cellStyle name="Sortie 5 2 6" xfId="15932"/>
    <cellStyle name="Sortie 5 2 7" xfId="23686"/>
    <cellStyle name="Sortie 5 2 8" xfId="26144"/>
    <cellStyle name="Sortie 5 2 9" xfId="29017"/>
    <cellStyle name="Sortie 5 3" xfId="1530"/>
    <cellStyle name="Sortie 5 3 10" xfId="31084"/>
    <cellStyle name="Sortie 5 3 11" xfId="37825"/>
    <cellStyle name="Sortie 5 3 12" xfId="44830"/>
    <cellStyle name="Sortie 5 3 13" xfId="51502"/>
    <cellStyle name="Sortie 5 3 14" xfId="53712"/>
    <cellStyle name="Sortie 5 3 15" xfId="56327"/>
    <cellStyle name="Sortie 5 3 2" xfId="3744"/>
    <cellStyle name="Sortie 5 3 2 2" xfId="9983"/>
    <cellStyle name="Sortie 5 3 2 3" xfId="19388"/>
    <cellStyle name="Sortie 5 3 2 4" xfId="33273"/>
    <cellStyle name="Sortie 5 3 2 5" xfId="40014"/>
    <cellStyle name="Sortie 5 3 2 6" xfId="51503"/>
    <cellStyle name="Sortie 5 3 3" xfId="5873"/>
    <cellStyle name="Sortie 5 3 3 2" xfId="12100"/>
    <cellStyle name="Sortie 5 3 3 3" xfId="18220"/>
    <cellStyle name="Sortie 5 3 3 4" xfId="35395"/>
    <cellStyle name="Sortie 5 3 3 5" xfId="42131"/>
    <cellStyle name="Sortie 5 3 3 6" xfId="51504"/>
    <cellStyle name="Sortie 5 3 4" xfId="7794"/>
    <cellStyle name="Sortie 5 3 5" xfId="14196"/>
    <cellStyle name="Sortie 5 3 6" xfId="16058"/>
    <cellStyle name="Sortie 5 3 7" xfId="23812"/>
    <cellStyle name="Sortie 5 3 8" xfId="26270"/>
    <cellStyle name="Sortie 5 3 9" xfId="29143"/>
    <cellStyle name="Sortie 5 4" xfId="2058"/>
    <cellStyle name="Sortie 5 4 10" xfId="38351"/>
    <cellStyle name="Sortie 5 4 11" xfId="45356"/>
    <cellStyle name="Sortie 5 4 12" xfId="51505"/>
    <cellStyle name="Sortie 5 4 13" xfId="54238"/>
    <cellStyle name="Sortie 5 4 14" xfId="56853"/>
    <cellStyle name="Sortie 5 4 2" xfId="4270"/>
    <cellStyle name="Sortie 5 4 2 2" xfId="10509"/>
    <cellStyle name="Sortie 5 4 2 3" xfId="19483"/>
    <cellStyle name="Sortie 5 4 2 4" xfId="33799"/>
    <cellStyle name="Sortie 5 4 2 5" xfId="40540"/>
    <cellStyle name="Sortie 5 4 2 6" xfId="51506"/>
    <cellStyle name="Sortie 5 4 3" xfId="6399"/>
    <cellStyle name="Sortie 5 4 3 2" xfId="12626"/>
    <cellStyle name="Sortie 5 4 3 3" xfId="17287"/>
    <cellStyle name="Sortie 5 4 3 4" xfId="35921"/>
    <cellStyle name="Sortie 5 4 3 5" xfId="42657"/>
    <cellStyle name="Sortie 5 4 3 6" xfId="51507"/>
    <cellStyle name="Sortie 5 4 4" xfId="8320"/>
    <cellStyle name="Sortie 5 4 5" xfId="16584"/>
    <cellStyle name="Sortie 5 4 6" xfId="24338"/>
    <cellStyle name="Sortie 5 4 7" xfId="26796"/>
    <cellStyle name="Sortie 5 4 8" xfId="29669"/>
    <cellStyle name="Sortie 5 4 9" xfId="31610"/>
    <cellStyle name="Sortie 5 5" xfId="2345"/>
    <cellStyle name="Sortie 5 5 10" xfId="31895"/>
    <cellStyle name="Sortie 5 5 11" xfId="38636"/>
    <cellStyle name="Sortie 5 5 12" xfId="45641"/>
    <cellStyle name="Sortie 5 5 13" xfId="51508"/>
    <cellStyle name="Sortie 5 5 14" xfId="54523"/>
    <cellStyle name="Sortie 5 5 15" xfId="57138"/>
    <cellStyle name="Sortie 5 5 2" xfId="4555"/>
    <cellStyle name="Sortie 5 5 2 2" xfId="10794"/>
    <cellStyle name="Sortie 5 5 2 3" xfId="20069"/>
    <cellStyle name="Sortie 5 5 2 4" xfId="34084"/>
    <cellStyle name="Sortie 5 5 2 5" xfId="40825"/>
    <cellStyle name="Sortie 5 5 2 6" xfId="51509"/>
    <cellStyle name="Sortie 5 5 3" xfId="6684"/>
    <cellStyle name="Sortie 5 5 3 2" xfId="12911"/>
    <cellStyle name="Sortie 5 5 3 3" xfId="20368"/>
    <cellStyle name="Sortie 5 5 3 4" xfId="36206"/>
    <cellStyle name="Sortie 5 5 3 5" xfId="42942"/>
    <cellStyle name="Sortie 5 5 3 6" xfId="51510"/>
    <cellStyle name="Sortie 5 5 4" xfId="8605"/>
    <cellStyle name="Sortie 5 5 5" xfId="14717"/>
    <cellStyle name="Sortie 5 5 6" xfId="16869"/>
    <cellStyle name="Sortie 5 5 7" xfId="24623"/>
    <cellStyle name="Sortie 5 5 8" xfId="27081"/>
    <cellStyle name="Sortie 5 5 9" xfId="29954"/>
    <cellStyle name="Sortie 5 6" xfId="3110"/>
    <cellStyle name="Sortie 5 6 10" xfId="39398"/>
    <cellStyle name="Sortie 5 6 11" xfId="44214"/>
    <cellStyle name="Sortie 5 6 12" xfId="51511"/>
    <cellStyle name="Sortie 5 6 13" xfId="53096"/>
    <cellStyle name="Sortie 5 6 14" xfId="55708"/>
    <cellStyle name="Sortie 5 6 2" xfId="5254"/>
    <cellStyle name="Sortie 5 6 2 2" xfId="11484"/>
    <cellStyle name="Sortie 5 6 2 3" xfId="18154"/>
    <cellStyle name="Sortie 5 6 2 4" xfId="34776"/>
    <cellStyle name="Sortie 5 6 2 5" xfId="41515"/>
    <cellStyle name="Sortie 5 6 2 6" xfId="51512"/>
    <cellStyle name="Sortie 5 6 3" xfId="9367"/>
    <cellStyle name="Sortie 5 6 4" xfId="13580"/>
    <cellStyle name="Sortie 5 6 5" xfId="15442"/>
    <cellStyle name="Sortie 5 6 6" xfId="23196"/>
    <cellStyle name="Sortie 5 6 7" xfId="25654"/>
    <cellStyle name="Sortie 5 6 8" xfId="28527"/>
    <cellStyle name="Sortie 5 6 9" xfId="32657"/>
    <cellStyle name="Sortie 5 7" xfId="2765"/>
    <cellStyle name="Sortie 5 7 2" xfId="9022"/>
    <cellStyle name="Sortie 5 7 3" xfId="17791"/>
    <cellStyle name="Sortie 5 7 4" xfId="32312"/>
    <cellStyle name="Sortie 5 7 5" xfId="39053"/>
    <cellStyle name="Sortie 5 7 6" xfId="51513"/>
    <cellStyle name="Sortie 5 8" xfId="5172"/>
    <cellStyle name="Sortie 5 8 2" xfId="11411"/>
    <cellStyle name="Sortie 5 8 3" xfId="18013"/>
    <cellStyle name="Sortie 5 8 4" xfId="34701"/>
    <cellStyle name="Sortie 5 8 5" xfId="41442"/>
    <cellStyle name="Sortie 5 8 6" xfId="51514"/>
    <cellStyle name="Sortie 5 9" xfId="7178"/>
    <cellStyle name="Sortie 6" xfId="787"/>
    <cellStyle name="Sortie 6 10" xfId="15370"/>
    <cellStyle name="Sortie 6 11" xfId="22959"/>
    <cellStyle name="Sortie 6 12" xfId="25345"/>
    <cellStyle name="Sortie 6 13" xfId="28455"/>
    <cellStyle name="Sortie 6 14" xfId="30467"/>
    <cellStyle name="Sortie 6 15" xfId="37245"/>
    <cellStyle name="Sortie 6 16" xfId="44142"/>
    <cellStyle name="Sortie 6 17" xfId="51515"/>
    <cellStyle name="Sortie 6 18" xfId="53024"/>
    <cellStyle name="Sortie 6 19" xfId="55634"/>
    <cellStyle name="Sortie 6 2" xfId="1347"/>
    <cellStyle name="Sortie 6 2 10" xfId="30930"/>
    <cellStyle name="Sortie 6 2 11" xfId="37700"/>
    <cellStyle name="Sortie 6 2 12" xfId="44705"/>
    <cellStyle name="Sortie 6 2 13" xfId="51516"/>
    <cellStyle name="Sortie 6 2 14" xfId="53587"/>
    <cellStyle name="Sortie 6 2 15" xfId="56202"/>
    <cellStyle name="Sortie 6 2 2" xfId="3601"/>
    <cellStyle name="Sortie 6 2 2 2" xfId="9858"/>
    <cellStyle name="Sortie 6 2 2 3" xfId="18486"/>
    <cellStyle name="Sortie 6 2 2 4" xfId="33148"/>
    <cellStyle name="Sortie 6 2 2 5" xfId="39889"/>
    <cellStyle name="Sortie 6 2 2 6" xfId="51517"/>
    <cellStyle name="Sortie 6 2 3" xfId="5748"/>
    <cellStyle name="Sortie 6 2 3 2" xfId="11975"/>
    <cellStyle name="Sortie 6 2 3 3" xfId="18306"/>
    <cellStyle name="Sortie 6 2 3 4" xfId="35270"/>
    <cellStyle name="Sortie 6 2 3 5" xfId="42006"/>
    <cellStyle name="Sortie 6 2 3 6" xfId="51518"/>
    <cellStyle name="Sortie 6 2 4" xfId="7669"/>
    <cellStyle name="Sortie 6 2 5" xfId="14071"/>
    <cellStyle name="Sortie 6 2 6" xfId="15933"/>
    <cellStyle name="Sortie 6 2 7" xfId="23687"/>
    <cellStyle name="Sortie 6 2 8" xfId="26145"/>
    <cellStyle name="Sortie 6 2 9" xfId="29018"/>
    <cellStyle name="Sortie 6 3" xfId="1566"/>
    <cellStyle name="Sortie 6 3 10" xfId="31120"/>
    <cellStyle name="Sortie 6 3 11" xfId="37861"/>
    <cellStyle name="Sortie 6 3 12" xfId="44866"/>
    <cellStyle name="Sortie 6 3 13" xfId="51519"/>
    <cellStyle name="Sortie 6 3 14" xfId="53748"/>
    <cellStyle name="Sortie 6 3 15" xfId="56363"/>
    <cellStyle name="Sortie 6 3 2" xfId="3780"/>
    <cellStyle name="Sortie 6 3 2 2" xfId="10019"/>
    <cellStyle name="Sortie 6 3 2 3" xfId="19759"/>
    <cellStyle name="Sortie 6 3 2 4" xfId="33309"/>
    <cellStyle name="Sortie 6 3 2 5" xfId="40050"/>
    <cellStyle name="Sortie 6 3 2 6" xfId="51520"/>
    <cellStyle name="Sortie 6 3 3" xfId="5909"/>
    <cellStyle name="Sortie 6 3 3 2" xfId="12136"/>
    <cellStyle name="Sortie 6 3 3 3" xfId="19065"/>
    <cellStyle name="Sortie 6 3 3 4" xfId="35431"/>
    <cellStyle name="Sortie 6 3 3 5" xfId="42167"/>
    <cellStyle name="Sortie 6 3 3 6" xfId="51521"/>
    <cellStyle name="Sortie 6 3 4" xfId="7830"/>
    <cellStyle name="Sortie 6 3 5" xfId="14232"/>
    <cellStyle name="Sortie 6 3 6" xfId="16094"/>
    <cellStyle name="Sortie 6 3 7" xfId="23848"/>
    <cellStyle name="Sortie 6 3 8" xfId="26306"/>
    <cellStyle name="Sortie 6 3 9" xfId="29179"/>
    <cellStyle name="Sortie 6 4" xfId="2059"/>
    <cellStyle name="Sortie 6 4 10" xfId="38352"/>
    <cellStyle name="Sortie 6 4 11" xfId="45357"/>
    <cellStyle name="Sortie 6 4 12" xfId="51522"/>
    <cellStyle name="Sortie 6 4 13" xfId="54239"/>
    <cellStyle name="Sortie 6 4 14" xfId="56854"/>
    <cellStyle name="Sortie 6 4 2" xfId="4271"/>
    <cellStyle name="Sortie 6 4 2 2" xfId="10510"/>
    <cellStyle name="Sortie 6 4 2 3" xfId="18544"/>
    <cellStyle name="Sortie 6 4 2 4" xfId="33800"/>
    <cellStyle name="Sortie 6 4 2 5" xfId="40541"/>
    <cellStyle name="Sortie 6 4 2 6" xfId="51523"/>
    <cellStyle name="Sortie 6 4 3" xfId="6400"/>
    <cellStyle name="Sortie 6 4 3 2" xfId="12627"/>
    <cellStyle name="Sortie 6 4 3 3" xfId="17650"/>
    <cellStyle name="Sortie 6 4 3 4" xfId="35922"/>
    <cellStyle name="Sortie 6 4 3 5" xfId="42658"/>
    <cellStyle name="Sortie 6 4 3 6" xfId="51524"/>
    <cellStyle name="Sortie 6 4 4" xfId="8321"/>
    <cellStyle name="Sortie 6 4 5" xfId="16585"/>
    <cellStyle name="Sortie 6 4 6" xfId="24339"/>
    <cellStyle name="Sortie 6 4 7" xfId="26797"/>
    <cellStyle name="Sortie 6 4 8" xfId="29670"/>
    <cellStyle name="Sortie 6 4 9" xfId="31611"/>
    <cellStyle name="Sortie 6 5" xfId="2311"/>
    <cellStyle name="Sortie 6 5 10" xfId="31861"/>
    <cellStyle name="Sortie 6 5 11" xfId="38602"/>
    <cellStyle name="Sortie 6 5 12" xfId="45607"/>
    <cellStyle name="Sortie 6 5 13" xfId="51525"/>
    <cellStyle name="Sortie 6 5 14" xfId="54489"/>
    <cellStyle name="Sortie 6 5 15" xfId="57104"/>
    <cellStyle name="Sortie 6 5 2" xfId="4521"/>
    <cellStyle name="Sortie 6 5 2 2" xfId="10760"/>
    <cellStyle name="Sortie 6 5 2 3" xfId="20005"/>
    <cellStyle name="Sortie 6 5 2 4" xfId="34050"/>
    <cellStyle name="Sortie 6 5 2 5" xfId="40791"/>
    <cellStyle name="Sortie 6 5 2 6" xfId="51526"/>
    <cellStyle name="Sortie 6 5 3" xfId="6650"/>
    <cellStyle name="Sortie 6 5 3 2" xfId="12877"/>
    <cellStyle name="Sortie 6 5 3 3" xfId="20337"/>
    <cellStyle name="Sortie 6 5 3 4" xfId="36172"/>
    <cellStyle name="Sortie 6 5 3 5" xfId="42908"/>
    <cellStyle name="Sortie 6 5 3 6" xfId="51527"/>
    <cellStyle name="Sortie 6 5 4" xfId="8571"/>
    <cellStyle name="Sortie 6 5 5" xfId="14683"/>
    <cellStyle name="Sortie 6 5 6" xfId="16835"/>
    <cellStyle name="Sortie 6 5 7" xfId="24589"/>
    <cellStyle name="Sortie 6 5 8" xfId="27047"/>
    <cellStyle name="Sortie 6 5 9" xfId="29920"/>
    <cellStyle name="Sortie 6 6" xfId="3146"/>
    <cellStyle name="Sortie 6 6 10" xfId="39434"/>
    <cellStyle name="Sortie 6 6 11" xfId="44250"/>
    <cellStyle name="Sortie 6 6 12" xfId="51528"/>
    <cellStyle name="Sortie 6 6 13" xfId="53132"/>
    <cellStyle name="Sortie 6 6 14" xfId="55744"/>
    <cellStyle name="Sortie 6 6 2" xfId="5290"/>
    <cellStyle name="Sortie 6 6 2 2" xfId="11520"/>
    <cellStyle name="Sortie 6 6 2 3" xfId="18958"/>
    <cellStyle name="Sortie 6 6 2 4" xfId="34812"/>
    <cellStyle name="Sortie 6 6 2 5" xfId="41551"/>
    <cellStyle name="Sortie 6 6 2 6" xfId="51529"/>
    <cellStyle name="Sortie 6 6 3" xfId="9403"/>
    <cellStyle name="Sortie 6 6 4" xfId="13616"/>
    <cellStyle name="Sortie 6 6 5" xfId="15478"/>
    <cellStyle name="Sortie 6 6 6" xfId="23232"/>
    <cellStyle name="Sortie 6 6 7" xfId="25690"/>
    <cellStyle name="Sortie 6 6 8" xfId="28563"/>
    <cellStyle name="Sortie 6 6 9" xfId="32693"/>
    <cellStyle name="Sortie 6 7" xfId="2801"/>
    <cellStyle name="Sortie 6 7 2" xfId="9058"/>
    <cellStyle name="Sortie 6 7 3" xfId="17944"/>
    <cellStyle name="Sortie 6 7 4" xfId="32348"/>
    <cellStyle name="Sortie 6 7 5" xfId="39089"/>
    <cellStyle name="Sortie 6 7 6" xfId="51530"/>
    <cellStyle name="Sortie 6 8" xfId="5173"/>
    <cellStyle name="Sortie 6 8 2" xfId="11412"/>
    <cellStyle name="Sortie 6 8 3" xfId="19665"/>
    <cellStyle name="Sortie 6 8 4" xfId="34702"/>
    <cellStyle name="Sortie 6 8 5" xfId="41443"/>
    <cellStyle name="Sortie 6 8 6" xfId="51531"/>
    <cellStyle name="Sortie 6 9" xfId="7214"/>
    <cellStyle name="Sortie 7" xfId="920"/>
    <cellStyle name="Sortie 7 10" xfId="15371"/>
    <cellStyle name="Sortie 7 11" xfId="23092"/>
    <cellStyle name="Sortie 7 12" xfId="25478"/>
    <cellStyle name="Sortie 7 13" xfId="28456"/>
    <cellStyle name="Sortie 7 14" xfId="30600"/>
    <cellStyle name="Sortie 7 15" xfId="37378"/>
    <cellStyle name="Sortie 7 16" xfId="44143"/>
    <cellStyle name="Sortie 7 17" xfId="51532"/>
    <cellStyle name="Sortie 7 18" xfId="53025"/>
    <cellStyle name="Sortie 7 19" xfId="55635"/>
    <cellStyle name="Sortie 7 2" xfId="1348"/>
    <cellStyle name="Sortie 7 2 10" xfId="30931"/>
    <cellStyle name="Sortie 7 2 11" xfId="37701"/>
    <cellStyle name="Sortie 7 2 12" xfId="44706"/>
    <cellStyle name="Sortie 7 2 13" xfId="51533"/>
    <cellStyle name="Sortie 7 2 14" xfId="53588"/>
    <cellStyle name="Sortie 7 2 15" xfId="56203"/>
    <cellStyle name="Sortie 7 2 2" xfId="3602"/>
    <cellStyle name="Sortie 7 2 2 2" xfId="9859"/>
    <cellStyle name="Sortie 7 2 2 3" xfId="19520"/>
    <cellStyle name="Sortie 7 2 2 4" xfId="33149"/>
    <cellStyle name="Sortie 7 2 2 5" xfId="39890"/>
    <cellStyle name="Sortie 7 2 2 6" xfId="51534"/>
    <cellStyle name="Sortie 7 2 3" xfId="5749"/>
    <cellStyle name="Sortie 7 2 3 2" xfId="11976"/>
    <cellStyle name="Sortie 7 2 3 3" xfId="19888"/>
    <cellStyle name="Sortie 7 2 3 4" xfId="35271"/>
    <cellStyle name="Sortie 7 2 3 5" xfId="42007"/>
    <cellStyle name="Sortie 7 2 3 6" xfId="51535"/>
    <cellStyle name="Sortie 7 2 4" xfId="7670"/>
    <cellStyle name="Sortie 7 2 5" xfId="14072"/>
    <cellStyle name="Sortie 7 2 6" xfId="15934"/>
    <cellStyle name="Sortie 7 2 7" xfId="23688"/>
    <cellStyle name="Sortie 7 2 8" xfId="26146"/>
    <cellStyle name="Sortie 7 2 9" xfId="29019"/>
    <cellStyle name="Sortie 7 3" xfId="1699"/>
    <cellStyle name="Sortie 7 3 10" xfId="31253"/>
    <cellStyle name="Sortie 7 3 11" xfId="37994"/>
    <cellStyle name="Sortie 7 3 12" xfId="44999"/>
    <cellStyle name="Sortie 7 3 13" xfId="51536"/>
    <cellStyle name="Sortie 7 3 14" xfId="53881"/>
    <cellStyle name="Sortie 7 3 15" xfId="56496"/>
    <cellStyle name="Sortie 7 3 2" xfId="3913"/>
    <cellStyle name="Sortie 7 3 2 2" xfId="10152"/>
    <cellStyle name="Sortie 7 3 2 3" xfId="18046"/>
    <cellStyle name="Sortie 7 3 2 4" xfId="33442"/>
    <cellStyle name="Sortie 7 3 2 5" xfId="40183"/>
    <cellStyle name="Sortie 7 3 2 6" xfId="51537"/>
    <cellStyle name="Sortie 7 3 3" xfId="6042"/>
    <cellStyle name="Sortie 7 3 3 2" xfId="12269"/>
    <cellStyle name="Sortie 7 3 3 3" xfId="20049"/>
    <cellStyle name="Sortie 7 3 3 4" xfId="35564"/>
    <cellStyle name="Sortie 7 3 3 5" xfId="42300"/>
    <cellStyle name="Sortie 7 3 3 6" xfId="51538"/>
    <cellStyle name="Sortie 7 3 4" xfId="7963"/>
    <cellStyle name="Sortie 7 3 5" xfId="14365"/>
    <cellStyle name="Sortie 7 3 6" xfId="16227"/>
    <cellStyle name="Sortie 7 3 7" xfId="23981"/>
    <cellStyle name="Sortie 7 3 8" xfId="26439"/>
    <cellStyle name="Sortie 7 3 9" xfId="29312"/>
    <cellStyle name="Sortie 7 4" xfId="2060"/>
    <cellStyle name="Sortie 7 4 10" xfId="38353"/>
    <cellStyle name="Sortie 7 4 11" xfId="45358"/>
    <cellStyle name="Sortie 7 4 12" xfId="51539"/>
    <cellStyle name="Sortie 7 4 13" xfId="54240"/>
    <cellStyle name="Sortie 7 4 14" xfId="56855"/>
    <cellStyle name="Sortie 7 4 2" xfId="4272"/>
    <cellStyle name="Sortie 7 4 2 2" xfId="10511"/>
    <cellStyle name="Sortie 7 4 2 3" xfId="19579"/>
    <cellStyle name="Sortie 7 4 2 4" xfId="33801"/>
    <cellStyle name="Sortie 7 4 2 5" xfId="40542"/>
    <cellStyle name="Sortie 7 4 2 6" xfId="51540"/>
    <cellStyle name="Sortie 7 4 3" xfId="6401"/>
    <cellStyle name="Sortie 7 4 3 2" xfId="12628"/>
    <cellStyle name="Sortie 7 4 3 3" xfId="17814"/>
    <cellStyle name="Sortie 7 4 3 4" xfId="35923"/>
    <cellStyle name="Sortie 7 4 3 5" xfId="42659"/>
    <cellStyle name="Sortie 7 4 3 6" xfId="51541"/>
    <cellStyle name="Sortie 7 4 4" xfId="8322"/>
    <cellStyle name="Sortie 7 4 5" xfId="16586"/>
    <cellStyle name="Sortie 7 4 6" xfId="24340"/>
    <cellStyle name="Sortie 7 4 7" xfId="26798"/>
    <cellStyle name="Sortie 7 4 8" xfId="29671"/>
    <cellStyle name="Sortie 7 4 9" xfId="31612"/>
    <cellStyle name="Sortie 7 5" xfId="2382"/>
    <cellStyle name="Sortie 7 5 10" xfId="31932"/>
    <cellStyle name="Sortie 7 5 11" xfId="38673"/>
    <cellStyle name="Sortie 7 5 12" xfId="45678"/>
    <cellStyle name="Sortie 7 5 13" xfId="51542"/>
    <cellStyle name="Sortie 7 5 14" xfId="54560"/>
    <cellStyle name="Sortie 7 5 15" xfId="57175"/>
    <cellStyle name="Sortie 7 5 2" xfId="4592"/>
    <cellStyle name="Sortie 7 5 2 2" xfId="10831"/>
    <cellStyle name="Sortie 7 5 2 3" xfId="19325"/>
    <cellStyle name="Sortie 7 5 2 4" xfId="34121"/>
    <cellStyle name="Sortie 7 5 2 5" xfId="40862"/>
    <cellStyle name="Sortie 7 5 2 6" xfId="51543"/>
    <cellStyle name="Sortie 7 5 3" xfId="6721"/>
    <cellStyle name="Sortie 7 5 3 2" xfId="12948"/>
    <cellStyle name="Sortie 7 5 3 3" xfId="20396"/>
    <cellStyle name="Sortie 7 5 3 4" xfId="36243"/>
    <cellStyle name="Sortie 7 5 3 5" xfId="42979"/>
    <cellStyle name="Sortie 7 5 3 6" xfId="51544"/>
    <cellStyle name="Sortie 7 5 4" xfId="8642"/>
    <cellStyle name="Sortie 7 5 5" xfId="14754"/>
    <cellStyle name="Sortie 7 5 6" xfId="16906"/>
    <cellStyle name="Sortie 7 5 7" xfId="24660"/>
    <cellStyle name="Sortie 7 5 8" xfId="27118"/>
    <cellStyle name="Sortie 7 5 9" xfId="29991"/>
    <cellStyle name="Sortie 7 6" xfId="3279"/>
    <cellStyle name="Sortie 7 6 10" xfId="39567"/>
    <cellStyle name="Sortie 7 6 11" xfId="44383"/>
    <cellStyle name="Sortie 7 6 12" xfId="51545"/>
    <cellStyle name="Sortie 7 6 13" xfId="53265"/>
    <cellStyle name="Sortie 7 6 14" xfId="55877"/>
    <cellStyle name="Sortie 7 6 2" xfId="5423"/>
    <cellStyle name="Sortie 7 6 2 2" xfId="11653"/>
    <cellStyle name="Sortie 7 6 2 3" xfId="19183"/>
    <cellStyle name="Sortie 7 6 2 4" xfId="34945"/>
    <cellStyle name="Sortie 7 6 2 5" xfId="41684"/>
    <cellStyle name="Sortie 7 6 2 6" xfId="51546"/>
    <cellStyle name="Sortie 7 6 3" xfId="9536"/>
    <cellStyle name="Sortie 7 6 4" xfId="13749"/>
    <cellStyle name="Sortie 7 6 5" xfId="15611"/>
    <cellStyle name="Sortie 7 6 6" xfId="23365"/>
    <cellStyle name="Sortie 7 6 7" xfId="25823"/>
    <cellStyle name="Sortie 7 6 8" xfId="28696"/>
    <cellStyle name="Sortie 7 6 9" xfId="32826"/>
    <cellStyle name="Sortie 7 7" xfId="2934"/>
    <cellStyle name="Sortie 7 7 2" xfId="9191"/>
    <cellStyle name="Sortie 7 7 3" xfId="19728"/>
    <cellStyle name="Sortie 7 7 4" xfId="32481"/>
    <cellStyle name="Sortie 7 7 5" xfId="39222"/>
    <cellStyle name="Sortie 7 7 6" xfId="51547"/>
    <cellStyle name="Sortie 7 8" xfId="5174"/>
    <cellStyle name="Sortie 7 8 2" xfId="11413"/>
    <cellStyle name="Sortie 7 8 3" xfId="18810"/>
    <cellStyle name="Sortie 7 8 4" xfId="34703"/>
    <cellStyle name="Sortie 7 8 5" xfId="41444"/>
    <cellStyle name="Sortie 7 8 6" xfId="51548"/>
    <cellStyle name="Sortie 7 9" xfId="7347"/>
    <cellStyle name="Sortie 8" xfId="942"/>
    <cellStyle name="Sortie 8 10" xfId="15372"/>
    <cellStyle name="Sortie 8 11" xfId="23114"/>
    <cellStyle name="Sortie 8 12" xfId="25500"/>
    <cellStyle name="Sortie 8 13" xfId="28457"/>
    <cellStyle name="Sortie 8 14" xfId="30622"/>
    <cellStyle name="Sortie 8 15" xfId="37400"/>
    <cellStyle name="Sortie 8 16" xfId="44144"/>
    <cellStyle name="Sortie 8 17" xfId="51549"/>
    <cellStyle name="Sortie 8 18" xfId="53026"/>
    <cellStyle name="Sortie 8 19" xfId="55636"/>
    <cellStyle name="Sortie 8 2" xfId="1349"/>
    <cellStyle name="Sortie 8 2 10" xfId="30932"/>
    <cellStyle name="Sortie 8 2 11" xfId="37702"/>
    <cellStyle name="Sortie 8 2 12" xfId="44707"/>
    <cellStyle name="Sortie 8 2 13" xfId="51550"/>
    <cellStyle name="Sortie 8 2 14" xfId="53589"/>
    <cellStyle name="Sortie 8 2 15" xfId="56204"/>
    <cellStyle name="Sortie 8 2 2" xfId="3603"/>
    <cellStyle name="Sortie 8 2 2 2" xfId="9860"/>
    <cellStyle name="Sortie 8 2 2 3" xfId="18666"/>
    <cellStyle name="Sortie 8 2 2 4" xfId="33150"/>
    <cellStyle name="Sortie 8 2 2 5" xfId="39891"/>
    <cellStyle name="Sortie 8 2 2 6" xfId="51551"/>
    <cellStyle name="Sortie 8 2 3" xfId="5750"/>
    <cellStyle name="Sortie 8 2 3 2" xfId="11977"/>
    <cellStyle name="Sortie 8 2 3 3" xfId="19031"/>
    <cellStyle name="Sortie 8 2 3 4" xfId="35272"/>
    <cellStyle name="Sortie 8 2 3 5" xfId="42008"/>
    <cellStyle name="Sortie 8 2 3 6" xfId="51552"/>
    <cellStyle name="Sortie 8 2 4" xfId="7671"/>
    <cellStyle name="Sortie 8 2 5" xfId="14073"/>
    <cellStyle name="Sortie 8 2 6" xfId="15935"/>
    <cellStyle name="Sortie 8 2 7" xfId="23689"/>
    <cellStyle name="Sortie 8 2 8" xfId="26147"/>
    <cellStyle name="Sortie 8 2 9" xfId="29020"/>
    <cellStyle name="Sortie 8 3" xfId="1721"/>
    <cellStyle name="Sortie 8 3 10" xfId="31275"/>
    <cellStyle name="Sortie 8 3 11" xfId="38016"/>
    <cellStyle name="Sortie 8 3 12" xfId="45021"/>
    <cellStyle name="Sortie 8 3 13" xfId="51553"/>
    <cellStyle name="Sortie 8 3 14" xfId="53903"/>
    <cellStyle name="Sortie 8 3 15" xfId="56518"/>
    <cellStyle name="Sortie 8 3 2" xfId="3935"/>
    <cellStyle name="Sortie 8 3 2 2" xfId="10174"/>
    <cellStyle name="Sortie 8 3 2 3" xfId="19224"/>
    <cellStyle name="Sortie 8 3 2 4" xfId="33464"/>
    <cellStyle name="Sortie 8 3 2 5" xfId="40205"/>
    <cellStyle name="Sortie 8 3 2 6" xfId="51554"/>
    <cellStyle name="Sortie 8 3 3" xfId="6064"/>
    <cellStyle name="Sortie 8 3 3 2" xfId="12291"/>
    <cellStyle name="Sortie 8 3 3 3" xfId="20213"/>
    <cellStyle name="Sortie 8 3 3 4" xfId="35586"/>
    <cellStyle name="Sortie 8 3 3 5" xfId="42322"/>
    <cellStyle name="Sortie 8 3 3 6" xfId="51555"/>
    <cellStyle name="Sortie 8 3 4" xfId="7985"/>
    <cellStyle name="Sortie 8 3 5" xfId="14387"/>
    <cellStyle name="Sortie 8 3 6" xfId="16249"/>
    <cellStyle name="Sortie 8 3 7" xfId="24003"/>
    <cellStyle name="Sortie 8 3 8" xfId="26461"/>
    <cellStyle name="Sortie 8 3 9" xfId="29334"/>
    <cellStyle name="Sortie 8 4" xfId="2061"/>
    <cellStyle name="Sortie 8 4 10" xfId="38354"/>
    <cellStyle name="Sortie 8 4 11" xfId="45359"/>
    <cellStyle name="Sortie 8 4 12" xfId="51556"/>
    <cellStyle name="Sortie 8 4 13" xfId="54241"/>
    <cellStyle name="Sortie 8 4 14" xfId="56856"/>
    <cellStyle name="Sortie 8 4 2" xfId="4273"/>
    <cellStyle name="Sortie 8 4 2 2" xfId="10512"/>
    <cellStyle name="Sortie 8 4 2 3" xfId="18722"/>
    <cellStyle name="Sortie 8 4 2 4" xfId="33802"/>
    <cellStyle name="Sortie 8 4 2 5" xfId="40543"/>
    <cellStyle name="Sortie 8 4 2 6" xfId="51557"/>
    <cellStyle name="Sortie 8 4 3" xfId="6402"/>
    <cellStyle name="Sortie 8 4 3 2" xfId="12629"/>
    <cellStyle name="Sortie 8 4 3 3" xfId="17761"/>
    <cellStyle name="Sortie 8 4 3 4" xfId="35924"/>
    <cellStyle name="Sortie 8 4 3 5" xfId="42660"/>
    <cellStyle name="Sortie 8 4 3 6" xfId="51558"/>
    <cellStyle name="Sortie 8 4 4" xfId="8323"/>
    <cellStyle name="Sortie 8 4 5" xfId="16587"/>
    <cellStyle name="Sortie 8 4 6" xfId="24341"/>
    <cellStyle name="Sortie 8 4 7" xfId="26799"/>
    <cellStyle name="Sortie 8 4 8" xfId="29672"/>
    <cellStyle name="Sortie 8 4 9" xfId="31613"/>
    <cellStyle name="Sortie 8 5" xfId="2190"/>
    <cellStyle name="Sortie 8 5 10" xfId="31740"/>
    <cellStyle name="Sortie 8 5 11" xfId="38481"/>
    <cellStyle name="Sortie 8 5 12" xfId="45486"/>
    <cellStyle name="Sortie 8 5 13" xfId="51559"/>
    <cellStyle name="Sortie 8 5 14" xfId="54368"/>
    <cellStyle name="Sortie 8 5 15" xfId="56983"/>
    <cellStyle name="Sortie 8 5 2" xfId="4400"/>
    <cellStyle name="Sortie 8 5 2 2" xfId="10639"/>
    <cellStyle name="Sortie 8 5 2 3" xfId="18969"/>
    <cellStyle name="Sortie 8 5 2 4" xfId="33929"/>
    <cellStyle name="Sortie 8 5 2 5" xfId="40670"/>
    <cellStyle name="Sortie 8 5 2 6" xfId="51560"/>
    <cellStyle name="Sortie 8 5 3" xfId="6529"/>
    <cellStyle name="Sortie 8 5 3 2" xfId="12756"/>
    <cellStyle name="Sortie 8 5 3 3" xfId="17331"/>
    <cellStyle name="Sortie 8 5 3 4" xfId="36051"/>
    <cellStyle name="Sortie 8 5 3 5" xfId="42787"/>
    <cellStyle name="Sortie 8 5 3 6" xfId="51561"/>
    <cellStyle name="Sortie 8 5 4" xfId="8450"/>
    <cellStyle name="Sortie 8 5 5" xfId="14562"/>
    <cellStyle name="Sortie 8 5 6" xfId="16714"/>
    <cellStyle name="Sortie 8 5 7" xfId="24468"/>
    <cellStyle name="Sortie 8 5 8" xfId="26926"/>
    <cellStyle name="Sortie 8 5 9" xfId="29799"/>
    <cellStyle name="Sortie 8 6" xfId="3301"/>
    <cellStyle name="Sortie 8 6 10" xfId="39589"/>
    <cellStyle name="Sortie 8 6 11" xfId="44405"/>
    <cellStyle name="Sortie 8 6 12" xfId="51562"/>
    <cellStyle name="Sortie 8 6 13" xfId="53287"/>
    <cellStyle name="Sortie 8 6 14" xfId="55899"/>
    <cellStyle name="Sortie 8 6 2" xfId="5445"/>
    <cellStyle name="Sortie 8 6 2 2" xfId="11675"/>
    <cellStyle name="Sortie 8 6 2 3" xfId="19797"/>
    <cellStyle name="Sortie 8 6 2 4" xfId="34967"/>
    <cellStyle name="Sortie 8 6 2 5" xfId="41706"/>
    <cellStyle name="Sortie 8 6 2 6" xfId="51563"/>
    <cellStyle name="Sortie 8 6 3" xfId="9558"/>
    <cellStyle name="Sortie 8 6 4" xfId="13771"/>
    <cellStyle name="Sortie 8 6 5" xfId="15633"/>
    <cellStyle name="Sortie 8 6 6" xfId="23387"/>
    <cellStyle name="Sortie 8 6 7" xfId="25845"/>
    <cellStyle name="Sortie 8 6 8" xfId="28718"/>
    <cellStyle name="Sortie 8 6 9" xfId="32848"/>
    <cellStyle name="Sortie 8 7" xfId="2956"/>
    <cellStyle name="Sortie 8 7 2" xfId="9213"/>
    <cellStyle name="Sortie 8 7 3" xfId="18481"/>
    <cellStyle name="Sortie 8 7 4" xfId="32503"/>
    <cellStyle name="Sortie 8 7 5" xfId="39244"/>
    <cellStyle name="Sortie 8 7 6" xfId="51564"/>
    <cellStyle name="Sortie 8 8" xfId="5175"/>
    <cellStyle name="Sortie 8 8 2" xfId="11414"/>
    <cellStyle name="Sortie 8 8 3" xfId="17861"/>
    <cellStyle name="Sortie 8 8 4" xfId="34704"/>
    <cellStyle name="Sortie 8 8 5" xfId="41445"/>
    <cellStyle name="Sortie 8 8 6" xfId="51565"/>
    <cellStyle name="Sortie 8 9" xfId="7369"/>
    <cellStyle name="Sortie 9" xfId="911"/>
    <cellStyle name="Sortie 9 10" xfId="15373"/>
    <cellStyle name="Sortie 9 11" xfId="23083"/>
    <cellStyle name="Sortie 9 12" xfId="25469"/>
    <cellStyle name="Sortie 9 13" xfId="28458"/>
    <cellStyle name="Sortie 9 14" xfId="30591"/>
    <cellStyle name="Sortie 9 15" xfId="37369"/>
    <cellStyle name="Sortie 9 16" xfId="44145"/>
    <cellStyle name="Sortie 9 17" xfId="51566"/>
    <cellStyle name="Sortie 9 18" xfId="53027"/>
    <cellStyle name="Sortie 9 19" xfId="55637"/>
    <cellStyle name="Sortie 9 2" xfId="1350"/>
    <cellStyle name="Sortie 9 2 10" xfId="30933"/>
    <cellStyle name="Sortie 9 2 11" xfId="37703"/>
    <cellStyle name="Sortie 9 2 12" xfId="44708"/>
    <cellStyle name="Sortie 9 2 13" xfId="51567"/>
    <cellStyle name="Sortie 9 2 14" xfId="53590"/>
    <cellStyle name="Sortie 9 2 15" xfId="56205"/>
    <cellStyle name="Sortie 9 2 2" xfId="3604"/>
    <cellStyle name="Sortie 9 2 2 2" xfId="9861"/>
    <cellStyle name="Sortie 9 2 2 3" xfId="20083"/>
    <cellStyle name="Sortie 9 2 2 4" xfId="33151"/>
    <cellStyle name="Sortie 9 2 2 5" xfId="39892"/>
    <cellStyle name="Sortie 9 2 2 6" xfId="51568"/>
    <cellStyle name="Sortie 9 2 3" xfId="5751"/>
    <cellStyle name="Sortie 9 2 3 2" xfId="11978"/>
    <cellStyle name="Sortie 9 2 3 3" xfId="18100"/>
    <cellStyle name="Sortie 9 2 3 4" xfId="35273"/>
    <cellStyle name="Sortie 9 2 3 5" xfId="42009"/>
    <cellStyle name="Sortie 9 2 3 6" xfId="51569"/>
    <cellStyle name="Sortie 9 2 4" xfId="7672"/>
    <cellStyle name="Sortie 9 2 5" xfId="14074"/>
    <cellStyle name="Sortie 9 2 6" xfId="15936"/>
    <cellStyle name="Sortie 9 2 7" xfId="23690"/>
    <cellStyle name="Sortie 9 2 8" xfId="26148"/>
    <cellStyle name="Sortie 9 2 9" xfId="29021"/>
    <cellStyle name="Sortie 9 3" xfId="1690"/>
    <cellStyle name="Sortie 9 3 10" xfId="31244"/>
    <cellStyle name="Sortie 9 3 11" xfId="37985"/>
    <cellStyle name="Sortie 9 3 12" xfId="44990"/>
    <cellStyle name="Sortie 9 3 13" xfId="51570"/>
    <cellStyle name="Sortie 9 3 14" xfId="53872"/>
    <cellStyle name="Sortie 9 3 15" xfId="56487"/>
    <cellStyle name="Sortie 9 3 2" xfId="3904"/>
    <cellStyle name="Sortie 9 3 2 2" xfId="10143"/>
    <cellStyle name="Sortie 9 3 2 3" xfId="18733"/>
    <cellStyle name="Sortie 9 3 2 4" xfId="33433"/>
    <cellStyle name="Sortie 9 3 2 5" xfId="40174"/>
    <cellStyle name="Sortie 9 3 2 6" xfId="51571"/>
    <cellStyle name="Sortie 9 3 3" xfId="6033"/>
    <cellStyle name="Sortie 9 3 3 2" xfId="12260"/>
    <cellStyle name="Sortie 9 3 3 3" xfId="20170"/>
    <cellStyle name="Sortie 9 3 3 4" xfId="35555"/>
    <cellStyle name="Sortie 9 3 3 5" xfId="42291"/>
    <cellStyle name="Sortie 9 3 3 6" xfId="51572"/>
    <cellStyle name="Sortie 9 3 4" xfId="7954"/>
    <cellStyle name="Sortie 9 3 5" xfId="14356"/>
    <cellStyle name="Sortie 9 3 6" xfId="16218"/>
    <cellStyle name="Sortie 9 3 7" xfId="23972"/>
    <cellStyle name="Sortie 9 3 8" xfId="26430"/>
    <cellStyle name="Sortie 9 3 9" xfId="29303"/>
    <cellStyle name="Sortie 9 4" xfId="2062"/>
    <cellStyle name="Sortie 9 4 10" xfId="38355"/>
    <cellStyle name="Sortie 9 4 11" xfId="45360"/>
    <cellStyle name="Sortie 9 4 12" xfId="51573"/>
    <cellStyle name="Sortie 9 4 13" xfId="54242"/>
    <cellStyle name="Sortie 9 4 14" xfId="56857"/>
    <cellStyle name="Sortie 9 4 2" xfId="4274"/>
    <cellStyle name="Sortie 9 4 2 2" xfId="10513"/>
    <cellStyle name="Sortie 9 4 2 3" xfId="20034"/>
    <cellStyle name="Sortie 9 4 2 4" xfId="33803"/>
    <cellStyle name="Sortie 9 4 2 5" xfId="40544"/>
    <cellStyle name="Sortie 9 4 2 6" xfId="51574"/>
    <cellStyle name="Sortie 9 4 3" xfId="6403"/>
    <cellStyle name="Sortie 9 4 3 2" xfId="12630"/>
    <cellStyle name="Sortie 9 4 3 3" xfId="17286"/>
    <cellStyle name="Sortie 9 4 3 4" xfId="35925"/>
    <cellStyle name="Sortie 9 4 3 5" xfId="42661"/>
    <cellStyle name="Sortie 9 4 3 6" xfId="51575"/>
    <cellStyle name="Sortie 9 4 4" xfId="8324"/>
    <cellStyle name="Sortie 9 4 5" xfId="16588"/>
    <cellStyle name="Sortie 9 4 6" xfId="24342"/>
    <cellStyle name="Sortie 9 4 7" xfId="26800"/>
    <cellStyle name="Sortie 9 4 8" xfId="29673"/>
    <cellStyle name="Sortie 9 4 9" xfId="31614"/>
    <cellStyle name="Sortie 9 5" xfId="2201"/>
    <cellStyle name="Sortie 9 5 10" xfId="31751"/>
    <cellStyle name="Sortie 9 5 11" xfId="38492"/>
    <cellStyle name="Sortie 9 5 12" xfId="45497"/>
    <cellStyle name="Sortie 9 5 13" xfId="51576"/>
    <cellStyle name="Sortie 9 5 14" xfId="54379"/>
    <cellStyle name="Sortie 9 5 15" xfId="56994"/>
    <cellStyle name="Sortie 9 5 2" xfId="4411"/>
    <cellStyle name="Sortie 9 5 2 2" xfId="10650"/>
    <cellStyle name="Sortie 9 5 2 3" xfId="19158"/>
    <cellStyle name="Sortie 9 5 2 4" xfId="33940"/>
    <cellStyle name="Sortie 9 5 2 5" xfId="40681"/>
    <cellStyle name="Sortie 9 5 2 6" xfId="51577"/>
    <cellStyle name="Sortie 9 5 3" xfId="6540"/>
    <cellStyle name="Sortie 9 5 3 2" xfId="12767"/>
    <cellStyle name="Sortie 9 5 3 3" xfId="17322"/>
    <cellStyle name="Sortie 9 5 3 4" xfId="36062"/>
    <cellStyle name="Sortie 9 5 3 5" xfId="42798"/>
    <cellStyle name="Sortie 9 5 3 6" xfId="51578"/>
    <cellStyle name="Sortie 9 5 4" xfId="8461"/>
    <cellStyle name="Sortie 9 5 5" xfId="14573"/>
    <cellStyle name="Sortie 9 5 6" xfId="16725"/>
    <cellStyle name="Sortie 9 5 7" xfId="24479"/>
    <cellStyle name="Sortie 9 5 8" xfId="26937"/>
    <cellStyle name="Sortie 9 5 9" xfId="29810"/>
    <cellStyle name="Sortie 9 6" xfId="3270"/>
    <cellStyle name="Sortie 9 6 10" xfId="39558"/>
    <cellStyle name="Sortie 9 6 11" xfId="44374"/>
    <cellStyle name="Sortie 9 6 12" xfId="51579"/>
    <cellStyle name="Sortie 9 6 13" xfId="53256"/>
    <cellStyle name="Sortie 9 6 14" xfId="55868"/>
    <cellStyle name="Sortie 9 6 2" xfId="5414"/>
    <cellStyle name="Sortie 9 6 2 2" xfId="11644"/>
    <cellStyle name="Sortie 9 6 2 3" xfId="19658"/>
    <cellStyle name="Sortie 9 6 2 4" xfId="34936"/>
    <cellStyle name="Sortie 9 6 2 5" xfId="41675"/>
    <cellStyle name="Sortie 9 6 2 6" xfId="51580"/>
    <cellStyle name="Sortie 9 6 3" xfId="9527"/>
    <cellStyle name="Sortie 9 6 4" xfId="13740"/>
    <cellStyle name="Sortie 9 6 5" xfId="15602"/>
    <cellStyle name="Sortie 9 6 6" xfId="23356"/>
    <cellStyle name="Sortie 9 6 7" xfId="25814"/>
    <cellStyle name="Sortie 9 6 8" xfId="28687"/>
    <cellStyle name="Sortie 9 6 9" xfId="32817"/>
    <cellStyle name="Sortie 9 7" xfId="2925"/>
    <cellStyle name="Sortie 9 7 2" xfId="9182"/>
    <cellStyle name="Sortie 9 7 3" xfId="20087"/>
    <cellStyle name="Sortie 9 7 4" xfId="32472"/>
    <cellStyle name="Sortie 9 7 5" xfId="39213"/>
    <cellStyle name="Sortie 9 7 6" xfId="51581"/>
    <cellStyle name="Sortie 9 8" xfId="5176"/>
    <cellStyle name="Sortie 9 8 2" xfId="11415"/>
    <cellStyle name="Sortie 9 8 3" xfId="17701"/>
    <cellStyle name="Sortie 9 8 4" xfId="34705"/>
    <cellStyle name="Sortie 9 8 5" xfId="41446"/>
    <cellStyle name="Sortie 9 8 6" xfId="51582"/>
    <cellStyle name="Sortie 9 9" xfId="7338"/>
    <cellStyle name="Standaard_RATES 2006_2" xfId="31"/>
    <cellStyle name="Style 1" xfId="1086"/>
    <cellStyle name="Texte explicatif" xfId="647"/>
    <cellStyle name="Title" xfId="38" builtinId="15" customBuiltin="1"/>
    <cellStyle name="Title 2" xfId="648"/>
    <cellStyle name="Title 2 2" xfId="649"/>
    <cellStyle name="Title 2 3" xfId="650"/>
    <cellStyle name="Title 2 4" xfId="651"/>
    <cellStyle name="Title 2 5" xfId="652"/>
    <cellStyle name="Title 2 6" xfId="653"/>
    <cellStyle name="Title 2 7" xfId="654"/>
    <cellStyle name="Title 2 8" xfId="655"/>
    <cellStyle name="Title 3" xfId="656"/>
    <cellStyle name="Title 3 2" xfId="657"/>
    <cellStyle name="Title 3 3" xfId="658"/>
    <cellStyle name="Title 3 4" xfId="659"/>
    <cellStyle name="Title 3 5" xfId="660"/>
    <cellStyle name="Title 3 6" xfId="661"/>
    <cellStyle name="Title 3 7" xfId="662"/>
    <cellStyle name="Title 4" xfId="663"/>
    <cellStyle name="Title 5" xfId="1351"/>
    <cellStyle name="Title 6" xfId="7117"/>
    <cellStyle name="Titre" xfId="664"/>
    <cellStyle name="Titre 2" xfId="665"/>
    <cellStyle name="Titre 3" xfId="666"/>
    <cellStyle name="Titre 1" xfId="667"/>
    <cellStyle name="Titre 2" xfId="668"/>
    <cellStyle name="Titre 3" xfId="669"/>
    <cellStyle name="Titre 4" xfId="670"/>
    <cellStyle name="Total" xfId="51" builtinId="25" customBuiltin="1"/>
    <cellStyle name="Total 2" xfId="671"/>
    <cellStyle name="Total 2 10" xfId="1520"/>
    <cellStyle name="Total 2 10 10" xfId="31074"/>
    <cellStyle name="Total 2 10 11" xfId="37815"/>
    <cellStyle name="Total 2 10 12" xfId="44820"/>
    <cellStyle name="Total 2 10 13" xfId="51584"/>
    <cellStyle name="Total 2 10 14" xfId="53702"/>
    <cellStyle name="Total 2 10 15" xfId="56317"/>
    <cellStyle name="Total 2 10 2" xfId="3734"/>
    <cellStyle name="Total 2 10 2 2" xfId="9973"/>
    <cellStyle name="Total 2 10 2 3" xfId="20164"/>
    <cellStyle name="Total 2 10 2 4" xfId="33263"/>
    <cellStyle name="Total 2 10 2 5" xfId="40004"/>
    <cellStyle name="Total 2 10 2 6" xfId="51585"/>
    <cellStyle name="Total 2 10 3" xfId="5863"/>
    <cellStyle name="Total 2 10 3 2" xfId="12090"/>
    <cellStyle name="Total 2 10 3 3" xfId="19644"/>
    <cellStyle name="Total 2 10 3 4" xfId="35385"/>
    <cellStyle name="Total 2 10 3 5" xfId="42121"/>
    <cellStyle name="Total 2 10 3 6" xfId="51586"/>
    <cellStyle name="Total 2 10 4" xfId="7784"/>
    <cellStyle name="Total 2 10 5" xfId="14186"/>
    <cellStyle name="Total 2 10 6" xfId="16048"/>
    <cellStyle name="Total 2 10 7" xfId="23802"/>
    <cellStyle name="Total 2 10 8" xfId="26260"/>
    <cellStyle name="Total 2 10 9" xfId="29133"/>
    <cellStyle name="Total 2 11" xfId="1861"/>
    <cellStyle name="Total 2 11 10" xfId="38154"/>
    <cellStyle name="Total 2 11 11" xfId="45159"/>
    <cellStyle name="Total 2 11 12" xfId="51587"/>
    <cellStyle name="Total 2 11 13" xfId="54041"/>
    <cellStyle name="Total 2 11 14" xfId="56656"/>
    <cellStyle name="Total 2 11 2" xfId="4073"/>
    <cellStyle name="Total 2 11 2 2" xfId="10312"/>
    <cellStyle name="Total 2 11 2 3" xfId="20263"/>
    <cellStyle name="Total 2 11 2 4" xfId="33602"/>
    <cellStyle name="Total 2 11 2 5" xfId="40343"/>
    <cellStyle name="Total 2 11 2 6" xfId="51588"/>
    <cellStyle name="Total 2 11 3" xfId="6202"/>
    <cellStyle name="Total 2 11 3 2" xfId="12429"/>
    <cellStyle name="Total 2 11 3 3" xfId="17513"/>
    <cellStyle name="Total 2 11 3 4" xfId="35724"/>
    <cellStyle name="Total 2 11 3 5" xfId="42460"/>
    <cellStyle name="Total 2 11 3 6" xfId="51589"/>
    <cellStyle name="Total 2 11 4" xfId="8123"/>
    <cellStyle name="Total 2 11 5" xfId="16387"/>
    <cellStyle name="Total 2 11 6" xfId="24141"/>
    <cellStyle name="Total 2 11 7" xfId="26599"/>
    <cellStyle name="Total 2 11 8" xfId="29472"/>
    <cellStyle name="Total 2 11 9" xfId="31413"/>
    <cellStyle name="Total 2 12" xfId="2393"/>
    <cellStyle name="Total 2 12 10" xfId="31943"/>
    <cellStyle name="Total 2 12 11" xfId="38684"/>
    <cellStyle name="Total 2 12 12" xfId="45689"/>
    <cellStyle name="Total 2 12 13" xfId="51590"/>
    <cellStyle name="Total 2 12 14" xfId="54571"/>
    <cellStyle name="Total 2 12 15" xfId="57186"/>
    <cellStyle name="Total 2 12 2" xfId="4603"/>
    <cellStyle name="Total 2 12 2 2" xfId="10842"/>
    <cellStyle name="Total 2 12 2 3" xfId="20226"/>
    <cellStyle name="Total 2 12 2 4" xfId="34132"/>
    <cellStyle name="Total 2 12 2 5" xfId="40873"/>
    <cellStyle name="Total 2 12 2 6" xfId="51591"/>
    <cellStyle name="Total 2 12 3" xfId="6732"/>
    <cellStyle name="Total 2 12 3 2" xfId="12959"/>
    <cellStyle name="Total 2 12 3 3" xfId="20406"/>
    <cellStyle name="Total 2 12 3 4" xfId="36254"/>
    <cellStyle name="Total 2 12 3 5" xfId="42990"/>
    <cellStyle name="Total 2 12 3 6" xfId="51592"/>
    <cellStyle name="Total 2 12 4" xfId="8653"/>
    <cellStyle name="Total 2 12 5" xfId="14765"/>
    <cellStyle name="Total 2 12 6" xfId="16917"/>
    <cellStyle name="Total 2 12 7" xfId="24671"/>
    <cellStyle name="Total 2 12 8" xfId="27129"/>
    <cellStyle name="Total 2 12 9" xfId="30002"/>
    <cellStyle name="Total 2 13" xfId="2668"/>
    <cellStyle name="Total 2 13 10" xfId="32217"/>
    <cellStyle name="Total 2 13 11" xfId="38958"/>
    <cellStyle name="Total 2 13 12" xfId="45963"/>
    <cellStyle name="Total 2 13 13" xfId="51593"/>
    <cellStyle name="Total 2 13 14" xfId="54845"/>
    <cellStyle name="Total 2 13 15" xfId="57460"/>
    <cellStyle name="Total 2 13 2" xfId="4860"/>
    <cellStyle name="Total 2 13 2 2" xfId="11099"/>
    <cellStyle name="Total 2 13 2 3" xfId="19194"/>
    <cellStyle name="Total 2 13 2 4" xfId="34389"/>
    <cellStyle name="Total 2 13 2 5" xfId="41130"/>
    <cellStyle name="Total 2 13 2 6" xfId="51594"/>
    <cellStyle name="Total 2 13 3" xfId="7006"/>
    <cellStyle name="Total 2 13 3 2" xfId="13233"/>
    <cellStyle name="Total 2 13 3 3" xfId="20571"/>
    <cellStyle name="Total 2 13 3 4" xfId="36528"/>
    <cellStyle name="Total 2 13 3 5" xfId="43264"/>
    <cellStyle name="Total 2 13 3 6" xfId="51595"/>
    <cellStyle name="Total 2 13 4" xfId="8927"/>
    <cellStyle name="Total 2 13 5" xfId="15039"/>
    <cellStyle name="Total 2 13 6" xfId="17191"/>
    <cellStyle name="Total 2 13 7" xfId="24945"/>
    <cellStyle name="Total 2 13 8" xfId="27403"/>
    <cellStyle name="Total 2 13 9" xfId="30276"/>
    <cellStyle name="Total 2 14" xfId="2666"/>
    <cellStyle name="Total 2 14 10" xfId="32215"/>
    <cellStyle name="Total 2 14 11" xfId="38956"/>
    <cellStyle name="Total 2 14 12" xfId="45961"/>
    <cellStyle name="Total 2 14 13" xfId="51596"/>
    <cellStyle name="Total 2 14 14" xfId="54843"/>
    <cellStyle name="Total 2 14 15" xfId="57458"/>
    <cellStyle name="Total 2 14 2" xfId="4858"/>
    <cellStyle name="Total 2 14 2 2" xfId="11097"/>
    <cellStyle name="Total 2 14 2 3" xfId="18697"/>
    <cellStyle name="Total 2 14 2 4" xfId="34387"/>
    <cellStyle name="Total 2 14 2 5" xfId="41128"/>
    <cellStyle name="Total 2 14 2 6" xfId="51597"/>
    <cellStyle name="Total 2 14 3" xfId="7004"/>
    <cellStyle name="Total 2 14 3 2" xfId="13231"/>
    <cellStyle name="Total 2 14 3 3" xfId="20569"/>
    <cellStyle name="Total 2 14 3 4" xfId="36526"/>
    <cellStyle name="Total 2 14 3 5" xfId="43262"/>
    <cellStyle name="Total 2 14 3 6" xfId="51598"/>
    <cellStyle name="Total 2 14 4" xfId="8925"/>
    <cellStyle name="Total 2 14 5" xfId="15037"/>
    <cellStyle name="Total 2 14 6" xfId="17189"/>
    <cellStyle name="Total 2 14 7" xfId="24943"/>
    <cellStyle name="Total 2 14 8" xfId="27401"/>
    <cellStyle name="Total 2 14 9" xfId="30274"/>
    <cellStyle name="Total 2 15" xfId="2712"/>
    <cellStyle name="Total 2 15 10" xfId="32259"/>
    <cellStyle name="Total 2 15 11" xfId="39000"/>
    <cellStyle name="Total 2 15 12" xfId="46005"/>
    <cellStyle name="Total 2 15 13" xfId="51599"/>
    <cellStyle name="Total 2 15 14" xfId="54887"/>
    <cellStyle name="Total 2 15 15" xfId="57502"/>
    <cellStyle name="Total 2 15 2" xfId="4901"/>
    <cellStyle name="Total 2 15 2 2" xfId="11140"/>
    <cellStyle name="Total 2 15 2 3" xfId="18162"/>
    <cellStyle name="Total 2 15 2 4" xfId="34430"/>
    <cellStyle name="Total 2 15 2 5" xfId="41171"/>
    <cellStyle name="Total 2 15 2 6" xfId="51600"/>
    <cellStyle name="Total 2 15 3" xfId="7048"/>
    <cellStyle name="Total 2 15 3 2" xfId="13275"/>
    <cellStyle name="Total 2 15 3 3" xfId="20605"/>
    <cellStyle name="Total 2 15 3 4" xfId="36570"/>
    <cellStyle name="Total 2 15 3 5" xfId="43306"/>
    <cellStyle name="Total 2 15 3 6" xfId="51601"/>
    <cellStyle name="Total 2 15 4" xfId="8969"/>
    <cellStyle name="Total 2 15 5" xfId="15081"/>
    <cellStyle name="Total 2 15 6" xfId="17233"/>
    <cellStyle name="Total 2 15 7" xfId="24987"/>
    <cellStyle name="Total 2 15 8" xfId="27445"/>
    <cellStyle name="Total 2 15 9" xfId="30318"/>
    <cellStyle name="Total 2 16" xfId="2665"/>
    <cellStyle name="Total 2 16 10" xfId="32214"/>
    <cellStyle name="Total 2 16 11" xfId="38955"/>
    <cellStyle name="Total 2 16 12" xfId="45960"/>
    <cellStyle name="Total 2 16 13" xfId="51602"/>
    <cellStyle name="Total 2 16 14" xfId="54842"/>
    <cellStyle name="Total 2 16 15" xfId="57457"/>
    <cellStyle name="Total 2 16 2" xfId="4857"/>
    <cellStyle name="Total 2 16 2 2" xfId="11096"/>
    <cellStyle name="Total 2 16 2 3" xfId="19552"/>
    <cellStyle name="Total 2 16 2 4" xfId="34386"/>
    <cellStyle name="Total 2 16 2 5" xfId="41127"/>
    <cellStyle name="Total 2 16 2 6" xfId="51603"/>
    <cellStyle name="Total 2 16 3" xfId="7003"/>
    <cellStyle name="Total 2 16 3 2" xfId="13230"/>
    <cellStyle name="Total 2 16 3 3" xfId="20568"/>
    <cellStyle name="Total 2 16 3 4" xfId="36525"/>
    <cellStyle name="Total 2 16 3 5" xfId="43261"/>
    <cellStyle name="Total 2 16 3 6" xfId="51604"/>
    <cellStyle name="Total 2 16 4" xfId="8924"/>
    <cellStyle name="Total 2 16 5" xfId="15036"/>
    <cellStyle name="Total 2 16 6" xfId="17188"/>
    <cellStyle name="Total 2 16 7" xfId="24942"/>
    <cellStyle name="Total 2 16 8" xfId="27400"/>
    <cellStyle name="Total 2 16 9" xfId="30273"/>
    <cellStyle name="Total 2 17" xfId="2724"/>
    <cellStyle name="Total 2 17 10" xfId="32271"/>
    <cellStyle name="Total 2 17 11" xfId="39012"/>
    <cellStyle name="Total 2 17 12" xfId="46017"/>
    <cellStyle name="Total 2 17 13" xfId="51605"/>
    <cellStyle name="Total 2 17 14" xfId="54899"/>
    <cellStyle name="Total 2 17 15" xfId="57514"/>
    <cellStyle name="Total 2 17 2" xfId="4905"/>
    <cellStyle name="Total 2 17 2 2" xfId="11144"/>
    <cellStyle name="Total 2 17 2 3" xfId="19672"/>
    <cellStyle name="Total 2 17 2 4" xfId="34434"/>
    <cellStyle name="Total 2 17 2 5" xfId="41175"/>
    <cellStyle name="Total 2 17 2 6" xfId="51606"/>
    <cellStyle name="Total 2 17 3" xfId="7060"/>
    <cellStyle name="Total 2 17 3 2" xfId="13287"/>
    <cellStyle name="Total 2 17 3 3" xfId="20615"/>
    <cellStyle name="Total 2 17 3 4" xfId="36582"/>
    <cellStyle name="Total 2 17 3 5" xfId="43318"/>
    <cellStyle name="Total 2 17 3 6" xfId="51607"/>
    <cellStyle name="Total 2 17 4" xfId="8981"/>
    <cellStyle name="Total 2 17 5" xfId="15093"/>
    <cellStyle name="Total 2 17 6" xfId="17245"/>
    <cellStyle name="Total 2 17 7" xfId="24999"/>
    <cellStyle name="Total 2 17 8" xfId="27457"/>
    <cellStyle name="Total 2 17 9" xfId="30330"/>
    <cellStyle name="Total 2 18" xfId="2734"/>
    <cellStyle name="Total 2 18 10" xfId="32281"/>
    <cellStyle name="Total 2 18 11" xfId="39022"/>
    <cellStyle name="Total 2 18 12" xfId="46027"/>
    <cellStyle name="Total 2 18 13" xfId="51608"/>
    <cellStyle name="Total 2 18 14" xfId="54909"/>
    <cellStyle name="Total 2 18 15" xfId="57524"/>
    <cellStyle name="Total 2 18 2" xfId="4915"/>
    <cellStyle name="Total 2 18 2 2" xfId="11154"/>
    <cellStyle name="Total 2 18 2 3" xfId="20205"/>
    <cellStyle name="Total 2 18 2 4" xfId="34444"/>
    <cellStyle name="Total 2 18 2 5" xfId="41185"/>
    <cellStyle name="Total 2 18 2 6" xfId="51609"/>
    <cellStyle name="Total 2 18 3" xfId="7070"/>
    <cellStyle name="Total 2 18 3 2" xfId="13297"/>
    <cellStyle name="Total 2 18 3 3" xfId="20624"/>
    <cellStyle name="Total 2 18 3 4" xfId="36592"/>
    <cellStyle name="Total 2 18 3 5" xfId="43328"/>
    <cellStyle name="Total 2 18 3 6" xfId="51610"/>
    <cellStyle name="Total 2 18 4" xfId="8991"/>
    <cellStyle name="Total 2 18 5" xfId="15103"/>
    <cellStyle name="Total 2 18 6" xfId="17255"/>
    <cellStyle name="Total 2 18 7" xfId="25009"/>
    <cellStyle name="Total 2 18 8" xfId="27467"/>
    <cellStyle name="Total 2 18 9" xfId="30340"/>
    <cellStyle name="Total 2 19" xfId="2738"/>
    <cellStyle name="Total 2 19 10" xfId="39026"/>
    <cellStyle name="Total 2 19 11" xfId="46031"/>
    <cellStyle name="Total 2 19 12" xfId="51611"/>
    <cellStyle name="Total 2 19 13" xfId="54913"/>
    <cellStyle name="Total 2 19 14" xfId="57528"/>
    <cellStyle name="Total 2 19 2" xfId="7074"/>
    <cellStyle name="Total 2 19 2 2" xfId="13301"/>
    <cellStyle name="Total 2 19 2 3" xfId="20627"/>
    <cellStyle name="Total 2 19 2 4" xfId="36596"/>
    <cellStyle name="Total 2 19 2 5" xfId="43332"/>
    <cellStyle name="Total 2 19 2 6" xfId="51612"/>
    <cellStyle name="Total 2 19 3" xfId="8995"/>
    <cellStyle name="Total 2 19 4" xfId="15107"/>
    <cellStyle name="Total 2 19 5" xfId="17259"/>
    <cellStyle name="Total 2 19 6" xfId="25013"/>
    <cellStyle name="Total 2 19 7" xfId="27471"/>
    <cellStyle name="Total 2 19 8" xfId="30344"/>
    <cellStyle name="Total 2 19 9" xfId="32285"/>
    <cellStyle name="Total 2 2" xfId="940"/>
    <cellStyle name="Total 2 2 10" xfId="15374"/>
    <cellStyle name="Total 2 2 11" xfId="23112"/>
    <cellStyle name="Total 2 2 12" xfId="25498"/>
    <cellStyle name="Total 2 2 13" xfId="28459"/>
    <cellStyle name="Total 2 2 14" xfId="30620"/>
    <cellStyle name="Total 2 2 15" xfId="37398"/>
    <cellStyle name="Total 2 2 16" xfId="44146"/>
    <cellStyle name="Total 2 2 17" xfId="51613"/>
    <cellStyle name="Total 2 2 18" xfId="53028"/>
    <cellStyle name="Total 2 2 19" xfId="55638"/>
    <cellStyle name="Total 2 2 2" xfId="1352"/>
    <cellStyle name="Total 2 2 2 10" xfId="30934"/>
    <cellStyle name="Total 2 2 2 11" xfId="37704"/>
    <cellStyle name="Total 2 2 2 12" xfId="44709"/>
    <cellStyle name="Total 2 2 2 13" xfId="51614"/>
    <cellStyle name="Total 2 2 2 14" xfId="53591"/>
    <cellStyle name="Total 2 2 2 15" xfId="56206"/>
    <cellStyle name="Total 2 2 2 2" xfId="3605"/>
    <cellStyle name="Total 2 2 2 2 2" xfId="9862"/>
    <cellStyle name="Total 2 2 2 2 3" xfId="19225"/>
    <cellStyle name="Total 2 2 2 2 4" xfId="33152"/>
    <cellStyle name="Total 2 2 2 2 5" xfId="39893"/>
    <cellStyle name="Total 2 2 2 2 6" xfId="51615"/>
    <cellStyle name="Total 2 2 2 3" xfId="5752"/>
    <cellStyle name="Total 2 2 2 3 2" xfId="11979"/>
    <cellStyle name="Total 2 2 2 3 3" xfId="19752"/>
    <cellStyle name="Total 2 2 2 3 4" xfId="35274"/>
    <cellStyle name="Total 2 2 2 3 5" xfId="42010"/>
    <cellStyle name="Total 2 2 2 3 6" xfId="51616"/>
    <cellStyle name="Total 2 2 2 4" xfId="7673"/>
    <cellStyle name="Total 2 2 2 5" xfId="14075"/>
    <cellStyle name="Total 2 2 2 6" xfId="15937"/>
    <cellStyle name="Total 2 2 2 7" xfId="23691"/>
    <cellStyle name="Total 2 2 2 8" xfId="26149"/>
    <cellStyle name="Total 2 2 2 9" xfId="29022"/>
    <cellStyle name="Total 2 2 3" xfId="1719"/>
    <cellStyle name="Total 2 2 3 10" xfId="31273"/>
    <cellStyle name="Total 2 2 3 11" xfId="38014"/>
    <cellStyle name="Total 2 2 3 12" xfId="45019"/>
    <cellStyle name="Total 2 2 3 13" xfId="51617"/>
    <cellStyle name="Total 2 2 3 14" xfId="53901"/>
    <cellStyle name="Total 2 2 3 15" xfId="56516"/>
    <cellStyle name="Total 2 2 3 2" xfId="3933"/>
    <cellStyle name="Total 2 2 3 2 2" xfId="10172"/>
    <cellStyle name="Total 2 2 3 2 3" xfId="18667"/>
    <cellStyle name="Total 2 2 3 2 4" xfId="33462"/>
    <cellStyle name="Total 2 2 3 2 5" xfId="40203"/>
    <cellStyle name="Total 2 2 3 2 6" xfId="51618"/>
    <cellStyle name="Total 2 2 3 3" xfId="6062"/>
    <cellStyle name="Total 2 2 3 3 2" xfId="12289"/>
    <cellStyle name="Total 2 2 3 3 3" xfId="19317"/>
    <cellStyle name="Total 2 2 3 3 4" xfId="35584"/>
    <cellStyle name="Total 2 2 3 3 5" xfId="42320"/>
    <cellStyle name="Total 2 2 3 3 6" xfId="51619"/>
    <cellStyle name="Total 2 2 3 4" xfId="7983"/>
    <cellStyle name="Total 2 2 3 5" xfId="14385"/>
    <cellStyle name="Total 2 2 3 6" xfId="16247"/>
    <cellStyle name="Total 2 2 3 7" xfId="24001"/>
    <cellStyle name="Total 2 2 3 8" xfId="26459"/>
    <cellStyle name="Total 2 2 3 9" xfId="29332"/>
    <cellStyle name="Total 2 2 4" xfId="2063"/>
    <cellStyle name="Total 2 2 4 10" xfId="38356"/>
    <cellStyle name="Total 2 2 4 11" xfId="45361"/>
    <cellStyle name="Total 2 2 4 12" xfId="51620"/>
    <cellStyle name="Total 2 2 4 13" xfId="54243"/>
    <cellStyle name="Total 2 2 4 14" xfId="56858"/>
    <cellStyle name="Total 2 2 4 2" xfId="4275"/>
    <cellStyle name="Total 2 2 4 2 2" xfId="10514"/>
    <cellStyle name="Total 2 2 4 2 3" xfId="19178"/>
    <cellStyle name="Total 2 2 4 2 4" xfId="33804"/>
    <cellStyle name="Total 2 2 4 2 5" xfId="40545"/>
    <cellStyle name="Total 2 2 4 2 6" xfId="51621"/>
    <cellStyle name="Total 2 2 4 3" xfId="6404"/>
    <cellStyle name="Total 2 2 4 3 2" xfId="12631"/>
    <cellStyle name="Total 2 2 4 3 3" xfId="17649"/>
    <cellStyle name="Total 2 2 4 3 4" xfId="35926"/>
    <cellStyle name="Total 2 2 4 3 5" xfId="42662"/>
    <cellStyle name="Total 2 2 4 3 6" xfId="51622"/>
    <cellStyle name="Total 2 2 4 4" xfId="8325"/>
    <cellStyle name="Total 2 2 4 5" xfId="16589"/>
    <cellStyle name="Total 2 2 4 6" xfId="24343"/>
    <cellStyle name="Total 2 2 4 7" xfId="26801"/>
    <cellStyle name="Total 2 2 4 8" xfId="29674"/>
    <cellStyle name="Total 2 2 4 9" xfId="31615"/>
    <cellStyle name="Total 2 2 5" xfId="2191"/>
    <cellStyle name="Total 2 2 5 10" xfId="31741"/>
    <cellStyle name="Total 2 2 5 11" xfId="38482"/>
    <cellStyle name="Total 2 2 5 12" xfId="45487"/>
    <cellStyle name="Total 2 2 5 13" xfId="51623"/>
    <cellStyle name="Total 2 2 5 14" xfId="54369"/>
    <cellStyle name="Total 2 2 5 15" xfId="56984"/>
    <cellStyle name="Total 2 2 5 2" xfId="4401"/>
    <cellStyle name="Total 2 2 5 2 2" xfId="10640"/>
    <cellStyle name="Total 2 2 5 2 3" xfId="18035"/>
    <cellStyle name="Total 2 2 5 2 4" xfId="33930"/>
    <cellStyle name="Total 2 2 5 2 5" xfId="40671"/>
    <cellStyle name="Total 2 2 5 2 6" xfId="51624"/>
    <cellStyle name="Total 2 2 5 3" xfId="6530"/>
    <cellStyle name="Total 2 2 5 3 2" xfId="12757"/>
    <cellStyle name="Total 2 2 5 3 3" xfId="17330"/>
    <cellStyle name="Total 2 2 5 3 4" xfId="36052"/>
    <cellStyle name="Total 2 2 5 3 5" xfId="42788"/>
    <cellStyle name="Total 2 2 5 3 6" xfId="51625"/>
    <cellStyle name="Total 2 2 5 4" xfId="8451"/>
    <cellStyle name="Total 2 2 5 5" xfId="14563"/>
    <cellStyle name="Total 2 2 5 6" xfId="16715"/>
    <cellStyle name="Total 2 2 5 7" xfId="24469"/>
    <cellStyle name="Total 2 2 5 8" xfId="26927"/>
    <cellStyle name="Total 2 2 5 9" xfId="29800"/>
    <cellStyle name="Total 2 2 6" xfId="3299"/>
    <cellStyle name="Total 2 2 6 10" xfId="39587"/>
    <cellStyle name="Total 2 2 6 11" xfId="44403"/>
    <cellStyle name="Total 2 2 6 12" xfId="51626"/>
    <cellStyle name="Total 2 2 6 13" xfId="53285"/>
    <cellStyle name="Total 2 2 6 14" xfId="55897"/>
    <cellStyle name="Total 2 2 6 2" xfId="5443"/>
    <cellStyle name="Total 2 2 6 2 2" xfId="11673"/>
    <cellStyle name="Total 2 2 6 2 3" xfId="19080"/>
    <cellStyle name="Total 2 2 6 2 4" xfId="34965"/>
    <cellStyle name="Total 2 2 6 2 5" xfId="41704"/>
    <cellStyle name="Total 2 2 6 2 6" xfId="51627"/>
    <cellStyle name="Total 2 2 6 3" xfId="9556"/>
    <cellStyle name="Total 2 2 6 4" xfId="13769"/>
    <cellStyle name="Total 2 2 6 5" xfId="15631"/>
    <cellStyle name="Total 2 2 6 6" xfId="23385"/>
    <cellStyle name="Total 2 2 6 7" xfId="25843"/>
    <cellStyle name="Total 2 2 6 8" xfId="28716"/>
    <cellStyle name="Total 2 2 6 9" xfId="32846"/>
    <cellStyle name="Total 2 2 7" xfId="2954"/>
    <cellStyle name="Total 2 2 7 2" xfId="9211"/>
    <cellStyle name="Total 2 2 7 3" xfId="17661"/>
    <cellStyle name="Total 2 2 7 4" xfId="32501"/>
    <cellStyle name="Total 2 2 7 5" xfId="39242"/>
    <cellStyle name="Total 2 2 7 6" xfId="51628"/>
    <cellStyle name="Total 2 2 8" xfId="5177"/>
    <cellStyle name="Total 2 2 8 2" xfId="11416"/>
    <cellStyle name="Total 2 2 8 3" xfId="20192"/>
    <cellStyle name="Total 2 2 8 4" xfId="34706"/>
    <cellStyle name="Total 2 2 8 5" xfId="41447"/>
    <cellStyle name="Total 2 2 8 6" xfId="51629"/>
    <cellStyle name="Total 2 2 9" xfId="7367"/>
    <cellStyle name="Total 2 20" xfId="4975"/>
    <cellStyle name="Total 2 20 2" xfId="11214"/>
    <cellStyle name="Total 2 20 3" xfId="19328"/>
    <cellStyle name="Total 2 20 4" xfId="34504"/>
    <cellStyle name="Total 2 20 5" xfId="41245"/>
    <cellStyle name="Total 2 20 6" xfId="51630"/>
    <cellStyle name="Total 2 21" xfId="7167"/>
    <cellStyle name="Total 2 22" xfId="15172"/>
    <cellStyle name="Total 2 23" xfId="22913"/>
    <cellStyle name="Total 2 24" xfId="25299"/>
    <cellStyle name="Total 2 25" xfId="28257"/>
    <cellStyle name="Total 2 26" xfId="30419"/>
    <cellStyle name="Total 2 27" xfId="37199"/>
    <cellStyle name="Total 2 28" xfId="43944"/>
    <cellStyle name="Total 2 29" xfId="51583"/>
    <cellStyle name="Total 2 3" xfId="773"/>
    <cellStyle name="Total 2 3 10" xfId="15375"/>
    <cellStyle name="Total 2 3 11" xfId="22945"/>
    <cellStyle name="Total 2 3 12" xfId="25331"/>
    <cellStyle name="Total 2 3 13" xfId="28460"/>
    <cellStyle name="Total 2 3 14" xfId="30453"/>
    <cellStyle name="Total 2 3 15" xfId="37231"/>
    <cellStyle name="Total 2 3 16" xfId="44147"/>
    <cellStyle name="Total 2 3 17" xfId="51631"/>
    <cellStyle name="Total 2 3 18" xfId="53029"/>
    <cellStyle name="Total 2 3 19" xfId="55639"/>
    <cellStyle name="Total 2 3 2" xfId="1353"/>
    <cellStyle name="Total 2 3 2 10" xfId="30935"/>
    <cellStyle name="Total 2 3 2 11" xfId="37705"/>
    <cellStyle name="Total 2 3 2 12" xfId="44710"/>
    <cellStyle name="Total 2 3 2 13" xfId="51632"/>
    <cellStyle name="Total 2 3 2 14" xfId="53592"/>
    <cellStyle name="Total 2 3 2 15" xfId="56207"/>
    <cellStyle name="Total 2 3 2 2" xfId="3606"/>
    <cellStyle name="Total 2 3 2 2 2" xfId="9863"/>
    <cellStyle name="Total 2 3 2 2 3" xfId="18296"/>
    <cellStyle name="Total 2 3 2 2 4" xfId="33153"/>
    <cellStyle name="Total 2 3 2 2 5" xfId="39894"/>
    <cellStyle name="Total 2 3 2 2 6" xfId="51633"/>
    <cellStyle name="Total 2 3 2 3" xfId="5753"/>
    <cellStyle name="Total 2 3 2 3 2" xfId="11980"/>
    <cellStyle name="Total 2 3 2 3 3" xfId="18900"/>
    <cellStyle name="Total 2 3 2 3 4" xfId="35275"/>
    <cellStyle name="Total 2 3 2 3 5" xfId="42011"/>
    <cellStyle name="Total 2 3 2 3 6" xfId="51634"/>
    <cellStyle name="Total 2 3 2 4" xfId="7674"/>
    <cellStyle name="Total 2 3 2 5" xfId="14076"/>
    <cellStyle name="Total 2 3 2 6" xfId="15938"/>
    <cellStyle name="Total 2 3 2 7" xfId="23692"/>
    <cellStyle name="Total 2 3 2 8" xfId="26150"/>
    <cellStyle name="Total 2 3 2 9" xfId="29023"/>
    <cellStyle name="Total 2 3 3" xfId="1552"/>
    <cellStyle name="Total 2 3 3 10" xfId="31106"/>
    <cellStyle name="Total 2 3 3 11" xfId="37847"/>
    <cellStyle name="Total 2 3 3 12" xfId="44852"/>
    <cellStyle name="Total 2 3 3 13" xfId="51635"/>
    <cellStyle name="Total 2 3 3 14" xfId="53734"/>
    <cellStyle name="Total 2 3 3 15" xfId="56349"/>
    <cellStyle name="Total 2 3 3 2" xfId="3766"/>
    <cellStyle name="Total 2 3 3 2 2" xfId="10005"/>
    <cellStyle name="Total 2 3 3 2 3" xfId="19383"/>
    <cellStyle name="Total 2 3 3 2 4" xfId="33295"/>
    <cellStyle name="Total 2 3 3 2 5" xfId="40036"/>
    <cellStyle name="Total 2 3 3 2 6" xfId="51636"/>
    <cellStyle name="Total 2 3 3 3" xfId="5895"/>
    <cellStyle name="Total 2 3 3 3 2" xfId="12122"/>
    <cellStyle name="Total 2 3 3 3 3" xfId="18943"/>
    <cellStyle name="Total 2 3 3 3 4" xfId="35417"/>
    <cellStyle name="Total 2 3 3 3 5" xfId="42153"/>
    <cellStyle name="Total 2 3 3 3 6" xfId="51637"/>
    <cellStyle name="Total 2 3 3 4" xfId="7816"/>
    <cellStyle name="Total 2 3 3 5" xfId="14218"/>
    <cellStyle name="Total 2 3 3 6" xfId="16080"/>
    <cellStyle name="Total 2 3 3 7" xfId="23834"/>
    <cellStyle name="Total 2 3 3 8" xfId="26292"/>
    <cellStyle name="Total 2 3 3 9" xfId="29165"/>
    <cellStyle name="Total 2 3 4" xfId="2064"/>
    <cellStyle name="Total 2 3 4 10" xfId="38357"/>
    <cellStyle name="Total 2 3 4 11" xfId="45362"/>
    <cellStyle name="Total 2 3 4 12" xfId="51638"/>
    <cellStyle name="Total 2 3 4 13" xfId="54244"/>
    <cellStyle name="Total 2 3 4 14" xfId="56859"/>
    <cellStyle name="Total 2 3 4 2" xfId="4276"/>
    <cellStyle name="Total 2 3 4 2 2" xfId="10515"/>
    <cellStyle name="Total 2 3 4 2 3" xfId="18247"/>
    <cellStyle name="Total 2 3 4 2 4" xfId="33805"/>
    <cellStyle name="Total 2 3 4 2 5" xfId="40546"/>
    <cellStyle name="Total 2 3 4 2 6" xfId="51639"/>
    <cellStyle name="Total 2 3 4 3" xfId="6405"/>
    <cellStyle name="Total 2 3 4 3 2" xfId="12632"/>
    <cellStyle name="Total 2 3 4 3 3" xfId="17813"/>
    <cellStyle name="Total 2 3 4 3 4" xfId="35927"/>
    <cellStyle name="Total 2 3 4 3 5" xfId="42663"/>
    <cellStyle name="Total 2 3 4 3 6" xfId="51640"/>
    <cellStyle name="Total 2 3 4 4" xfId="8326"/>
    <cellStyle name="Total 2 3 4 5" xfId="16590"/>
    <cellStyle name="Total 2 3 4 6" xfId="24344"/>
    <cellStyle name="Total 2 3 4 7" xfId="26802"/>
    <cellStyle name="Total 2 3 4 8" xfId="29675"/>
    <cellStyle name="Total 2 3 4 9" xfId="31616"/>
    <cellStyle name="Total 2 3 5" xfId="2324"/>
    <cellStyle name="Total 2 3 5 10" xfId="31874"/>
    <cellStyle name="Total 2 3 5 11" xfId="38615"/>
    <cellStyle name="Total 2 3 5 12" xfId="45620"/>
    <cellStyle name="Total 2 3 5 13" xfId="51641"/>
    <cellStyle name="Total 2 3 5 14" xfId="54502"/>
    <cellStyle name="Total 2 3 5 15" xfId="57117"/>
    <cellStyle name="Total 2 3 5 2" xfId="4534"/>
    <cellStyle name="Total 2 3 5 2 2" xfId="10773"/>
    <cellStyle name="Total 2 3 5 2 3" xfId="19469"/>
    <cellStyle name="Total 2 3 5 2 4" xfId="34063"/>
    <cellStyle name="Total 2 3 5 2 5" xfId="40804"/>
    <cellStyle name="Total 2 3 5 2 6" xfId="51642"/>
    <cellStyle name="Total 2 3 5 3" xfId="6663"/>
    <cellStyle name="Total 2 3 5 3 2" xfId="12890"/>
    <cellStyle name="Total 2 3 5 3 3" xfId="20349"/>
    <cellStyle name="Total 2 3 5 3 4" xfId="36185"/>
    <cellStyle name="Total 2 3 5 3 5" xfId="42921"/>
    <cellStyle name="Total 2 3 5 3 6" xfId="51643"/>
    <cellStyle name="Total 2 3 5 4" xfId="8584"/>
    <cellStyle name="Total 2 3 5 5" xfId="14696"/>
    <cellStyle name="Total 2 3 5 6" xfId="16848"/>
    <cellStyle name="Total 2 3 5 7" xfId="24602"/>
    <cellStyle name="Total 2 3 5 8" xfId="27060"/>
    <cellStyle name="Total 2 3 5 9" xfId="29933"/>
    <cellStyle name="Total 2 3 6" xfId="3132"/>
    <cellStyle name="Total 2 3 6 10" xfId="39420"/>
    <cellStyle name="Total 2 3 6 11" xfId="44236"/>
    <cellStyle name="Total 2 3 6 12" xfId="51644"/>
    <cellStyle name="Total 2 3 6 13" xfId="53118"/>
    <cellStyle name="Total 2 3 6 14" xfId="55730"/>
    <cellStyle name="Total 2 3 6 2" xfId="5276"/>
    <cellStyle name="Total 2 3 6 2 2" xfId="11506"/>
    <cellStyle name="Total 2 3 6 2 3" xfId="18807"/>
    <cellStyle name="Total 2 3 6 2 4" xfId="34798"/>
    <cellStyle name="Total 2 3 6 2 5" xfId="41537"/>
    <cellStyle name="Total 2 3 6 2 6" xfId="51645"/>
    <cellStyle name="Total 2 3 6 3" xfId="9389"/>
    <cellStyle name="Total 2 3 6 4" xfId="13602"/>
    <cellStyle name="Total 2 3 6 5" xfId="15464"/>
    <cellStyle name="Total 2 3 6 6" xfId="23218"/>
    <cellStyle name="Total 2 3 6 7" xfId="25676"/>
    <cellStyle name="Total 2 3 6 8" xfId="28549"/>
    <cellStyle name="Total 2 3 6 9" xfId="32679"/>
    <cellStyle name="Total 2 3 7" xfId="2787"/>
    <cellStyle name="Total 2 3 7 2" xfId="9044"/>
    <cellStyle name="Total 2 3 7 3" xfId="17947"/>
    <cellStyle name="Total 2 3 7 4" xfId="32334"/>
    <cellStyle name="Total 2 3 7 5" xfId="39075"/>
    <cellStyle name="Total 2 3 7 6" xfId="51646"/>
    <cellStyle name="Total 2 3 8" xfId="5178"/>
    <cellStyle name="Total 2 3 8 2" xfId="11417"/>
    <cellStyle name="Total 2 3 8 3" xfId="19324"/>
    <cellStyle name="Total 2 3 8 4" xfId="34707"/>
    <cellStyle name="Total 2 3 8 5" xfId="41448"/>
    <cellStyle name="Total 2 3 8 6" xfId="51647"/>
    <cellStyle name="Total 2 3 9" xfId="7200"/>
    <cellStyle name="Total 2 30" xfId="52826"/>
    <cellStyle name="Total 2 31" xfId="55436"/>
    <cellStyle name="Total 2 4" xfId="780"/>
    <cellStyle name="Total 2 4 10" xfId="15376"/>
    <cellStyle name="Total 2 4 11" xfId="22952"/>
    <cellStyle name="Total 2 4 12" xfId="25338"/>
    <cellStyle name="Total 2 4 13" xfId="28461"/>
    <cellStyle name="Total 2 4 14" xfId="30460"/>
    <cellStyle name="Total 2 4 15" xfId="37238"/>
    <cellStyle name="Total 2 4 16" xfId="44148"/>
    <cellStyle name="Total 2 4 17" xfId="51648"/>
    <cellStyle name="Total 2 4 18" xfId="53030"/>
    <cellStyle name="Total 2 4 19" xfId="55640"/>
    <cellStyle name="Total 2 4 2" xfId="1354"/>
    <cellStyle name="Total 2 4 2 10" xfId="30936"/>
    <cellStyle name="Total 2 4 2 11" xfId="37706"/>
    <cellStyle name="Total 2 4 2 12" xfId="44711"/>
    <cellStyle name="Total 2 4 2 13" xfId="51649"/>
    <cellStyle name="Total 2 4 2 14" xfId="53593"/>
    <cellStyle name="Total 2 4 2 15" xfId="56208"/>
    <cellStyle name="Total 2 4 2 2" xfId="3607"/>
    <cellStyle name="Total 2 4 2 2 2" xfId="9864"/>
    <cellStyle name="Total 2 4 2 2 3" xfId="19990"/>
    <cellStyle name="Total 2 4 2 2 4" xfId="33154"/>
    <cellStyle name="Total 2 4 2 2 5" xfId="39895"/>
    <cellStyle name="Total 2 4 2 2 6" xfId="51650"/>
    <cellStyle name="Total 2 4 2 3" xfId="5754"/>
    <cellStyle name="Total 2 4 2 3 2" xfId="11981"/>
    <cellStyle name="Total 2 4 2 3 3" xfId="17960"/>
    <cellStyle name="Total 2 4 2 3 4" xfId="35276"/>
    <cellStyle name="Total 2 4 2 3 5" xfId="42012"/>
    <cellStyle name="Total 2 4 2 3 6" xfId="51651"/>
    <cellStyle name="Total 2 4 2 4" xfId="7675"/>
    <cellStyle name="Total 2 4 2 5" xfId="14077"/>
    <cellStyle name="Total 2 4 2 6" xfId="15939"/>
    <cellStyle name="Total 2 4 2 7" xfId="23693"/>
    <cellStyle name="Total 2 4 2 8" xfId="26151"/>
    <cellStyle name="Total 2 4 2 9" xfId="29024"/>
    <cellStyle name="Total 2 4 3" xfId="1559"/>
    <cellStyle name="Total 2 4 3 10" xfId="31113"/>
    <cellStyle name="Total 2 4 3 11" xfId="37854"/>
    <cellStyle name="Total 2 4 3 12" xfId="44859"/>
    <cellStyle name="Total 2 4 3 13" xfId="51652"/>
    <cellStyle name="Total 2 4 3 14" xfId="53741"/>
    <cellStyle name="Total 2 4 3 15" xfId="56356"/>
    <cellStyle name="Total 2 4 3 2" xfId="3773"/>
    <cellStyle name="Total 2 4 3 2 2" xfId="10012"/>
    <cellStyle name="Total 2 4 3 2 3" xfId="18471"/>
    <cellStyle name="Total 2 4 3 2 4" xfId="33302"/>
    <cellStyle name="Total 2 4 3 2 5" xfId="40043"/>
    <cellStyle name="Total 2 4 3 2 6" xfId="51653"/>
    <cellStyle name="Total 2 4 3 3" xfId="5902"/>
    <cellStyle name="Total 2 4 3 3 2" xfId="12129"/>
    <cellStyle name="Total 2 4 3 3 3" xfId="18521"/>
    <cellStyle name="Total 2 4 3 3 4" xfId="35424"/>
    <cellStyle name="Total 2 4 3 3 5" xfId="42160"/>
    <cellStyle name="Total 2 4 3 3 6" xfId="51654"/>
    <cellStyle name="Total 2 4 3 4" xfId="7823"/>
    <cellStyle name="Total 2 4 3 5" xfId="14225"/>
    <cellStyle name="Total 2 4 3 6" xfId="16087"/>
    <cellStyle name="Total 2 4 3 7" xfId="23841"/>
    <cellStyle name="Total 2 4 3 8" xfId="26299"/>
    <cellStyle name="Total 2 4 3 9" xfId="29172"/>
    <cellStyle name="Total 2 4 4" xfId="2065"/>
    <cellStyle name="Total 2 4 4 10" xfId="38358"/>
    <cellStyle name="Total 2 4 4 11" xfId="45363"/>
    <cellStyle name="Total 2 4 4 12" xfId="51655"/>
    <cellStyle name="Total 2 4 4 13" xfId="54245"/>
    <cellStyle name="Total 2 4 4 14" xfId="56860"/>
    <cellStyle name="Total 2 4 4 2" xfId="4277"/>
    <cellStyle name="Total 2 4 4 2 2" xfId="10516"/>
    <cellStyle name="Total 2 4 4 2 3" xfId="19977"/>
    <cellStyle name="Total 2 4 4 2 4" xfId="33806"/>
    <cellStyle name="Total 2 4 4 2 5" xfId="40547"/>
    <cellStyle name="Total 2 4 4 2 6" xfId="51656"/>
    <cellStyle name="Total 2 4 4 3" xfId="6406"/>
    <cellStyle name="Total 2 4 4 3 2" xfId="12633"/>
    <cellStyle name="Total 2 4 4 3 3" xfId="17760"/>
    <cellStyle name="Total 2 4 4 3 4" xfId="35928"/>
    <cellStyle name="Total 2 4 4 3 5" xfId="42664"/>
    <cellStyle name="Total 2 4 4 3 6" xfId="51657"/>
    <cellStyle name="Total 2 4 4 4" xfId="8327"/>
    <cellStyle name="Total 2 4 4 5" xfId="16591"/>
    <cellStyle name="Total 2 4 4 6" xfId="24345"/>
    <cellStyle name="Total 2 4 4 7" xfId="26803"/>
    <cellStyle name="Total 2 4 4 8" xfId="29676"/>
    <cellStyle name="Total 2 4 4 9" xfId="31617"/>
    <cellStyle name="Total 2 4 5" xfId="2317"/>
    <cellStyle name="Total 2 4 5 10" xfId="31867"/>
    <cellStyle name="Total 2 4 5 11" xfId="38608"/>
    <cellStyle name="Total 2 4 5 12" xfId="45613"/>
    <cellStyle name="Total 2 4 5 13" xfId="51658"/>
    <cellStyle name="Total 2 4 5 14" xfId="54495"/>
    <cellStyle name="Total 2 4 5 15" xfId="57110"/>
    <cellStyle name="Total 2 4 5 2" xfId="4527"/>
    <cellStyle name="Total 2 4 5 2 2" xfId="10766"/>
    <cellStyle name="Total 2 4 5 2 3" xfId="19828"/>
    <cellStyle name="Total 2 4 5 2 4" xfId="34056"/>
    <cellStyle name="Total 2 4 5 2 5" xfId="40797"/>
    <cellStyle name="Total 2 4 5 2 6" xfId="51659"/>
    <cellStyle name="Total 2 4 5 3" xfId="6656"/>
    <cellStyle name="Total 2 4 5 3 2" xfId="12883"/>
    <cellStyle name="Total 2 4 5 3 3" xfId="20343"/>
    <cellStyle name="Total 2 4 5 3 4" xfId="36178"/>
    <cellStyle name="Total 2 4 5 3 5" xfId="42914"/>
    <cellStyle name="Total 2 4 5 3 6" xfId="51660"/>
    <cellStyle name="Total 2 4 5 4" xfId="8577"/>
    <cellStyle name="Total 2 4 5 5" xfId="14689"/>
    <cellStyle name="Total 2 4 5 6" xfId="16841"/>
    <cellStyle name="Total 2 4 5 7" xfId="24595"/>
    <cellStyle name="Total 2 4 5 8" xfId="27053"/>
    <cellStyle name="Total 2 4 5 9" xfId="29926"/>
    <cellStyle name="Total 2 4 6" xfId="3139"/>
    <cellStyle name="Total 2 4 6 10" xfId="39427"/>
    <cellStyle name="Total 2 4 6 11" xfId="44243"/>
    <cellStyle name="Total 2 4 6 12" xfId="51661"/>
    <cellStyle name="Total 2 4 6 13" xfId="53125"/>
    <cellStyle name="Total 2 4 6 14" xfId="55737"/>
    <cellStyle name="Total 2 4 6 2" xfId="5283"/>
    <cellStyle name="Total 2 4 6 2 2" xfId="11513"/>
    <cellStyle name="Total 2 4 6 2 3" xfId="20097"/>
    <cellStyle name="Total 2 4 6 2 4" xfId="34805"/>
    <cellStyle name="Total 2 4 6 2 5" xfId="41544"/>
    <cellStyle name="Total 2 4 6 2 6" xfId="51662"/>
    <cellStyle name="Total 2 4 6 3" xfId="9396"/>
    <cellStyle name="Total 2 4 6 4" xfId="13609"/>
    <cellStyle name="Total 2 4 6 5" xfId="15471"/>
    <cellStyle name="Total 2 4 6 6" xfId="23225"/>
    <cellStyle name="Total 2 4 6 7" xfId="25683"/>
    <cellStyle name="Total 2 4 6 8" xfId="28556"/>
    <cellStyle name="Total 2 4 6 9" xfId="32686"/>
    <cellStyle name="Total 2 4 7" xfId="2794"/>
    <cellStyle name="Total 2 4 7 2" xfId="9051"/>
    <cellStyle name="Total 2 4 7 3" xfId="17635"/>
    <cellStyle name="Total 2 4 7 4" xfId="32341"/>
    <cellStyle name="Total 2 4 7 5" xfId="39082"/>
    <cellStyle name="Total 2 4 7 6" xfId="51663"/>
    <cellStyle name="Total 2 4 8" xfId="5179"/>
    <cellStyle name="Total 2 4 8 2" xfId="11418"/>
    <cellStyle name="Total 2 4 8 3" xfId="18404"/>
    <cellStyle name="Total 2 4 8 4" xfId="34708"/>
    <cellStyle name="Total 2 4 8 5" xfId="41449"/>
    <cellStyle name="Total 2 4 8 6" xfId="51664"/>
    <cellStyle name="Total 2 4 9" xfId="7207"/>
    <cellStyle name="Total 2 5" xfId="921"/>
    <cellStyle name="Total 2 5 10" xfId="15377"/>
    <cellStyle name="Total 2 5 11" xfId="23093"/>
    <cellStyle name="Total 2 5 12" xfId="25479"/>
    <cellStyle name="Total 2 5 13" xfId="28462"/>
    <cellStyle name="Total 2 5 14" xfId="30601"/>
    <cellStyle name="Total 2 5 15" xfId="37379"/>
    <cellStyle name="Total 2 5 16" xfId="44149"/>
    <cellStyle name="Total 2 5 17" xfId="51665"/>
    <cellStyle name="Total 2 5 18" xfId="53031"/>
    <cellStyle name="Total 2 5 19" xfId="55641"/>
    <cellStyle name="Total 2 5 2" xfId="1355"/>
    <cellStyle name="Total 2 5 2 10" xfId="30937"/>
    <cellStyle name="Total 2 5 2 11" xfId="37707"/>
    <cellStyle name="Total 2 5 2 12" xfId="44712"/>
    <cellStyle name="Total 2 5 2 13" xfId="51666"/>
    <cellStyle name="Total 2 5 2 14" xfId="53594"/>
    <cellStyle name="Total 2 5 2 15" xfId="56209"/>
    <cellStyle name="Total 2 5 2 2" xfId="3608"/>
    <cellStyle name="Total 2 5 2 2 2" xfId="9865"/>
    <cellStyle name="Total 2 5 2 2 3" xfId="19133"/>
    <cellStyle name="Total 2 5 2 2 4" xfId="33155"/>
    <cellStyle name="Total 2 5 2 2 5" xfId="39896"/>
    <cellStyle name="Total 2 5 2 2 6" xfId="51667"/>
    <cellStyle name="Total 2 5 2 3" xfId="5755"/>
    <cellStyle name="Total 2 5 2 3 2" xfId="11982"/>
    <cellStyle name="Total 2 5 2 3 3" xfId="17527"/>
    <cellStyle name="Total 2 5 2 3 4" xfId="35277"/>
    <cellStyle name="Total 2 5 2 3 5" xfId="42013"/>
    <cellStyle name="Total 2 5 2 3 6" xfId="51668"/>
    <cellStyle name="Total 2 5 2 4" xfId="7676"/>
    <cellStyle name="Total 2 5 2 5" xfId="14078"/>
    <cellStyle name="Total 2 5 2 6" xfId="15940"/>
    <cellStyle name="Total 2 5 2 7" xfId="23694"/>
    <cellStyle name="Total 2 5 2 8" xfId="26152"/>
    <cellStyle name="Total 2 5 2 9" xfId="29025"/>
    <cellStyle name="Total 2 5 3" xfId="1700"/>
    <cellStyle name="Total 2 5 3 10" xfId="31254"/>
    <cellStyle name="Total 2 5 3 11" xfId="37995"/>
    <cellStyle name="Total 2 5 3 12" xfId="45000"/>
    <cellStyle name="Total 2 5 3 13" xfId="51669"/>
    <cellStyle name="Total 2 5 3 14" xfId="53882"/>
    <cellStyle name="Total 2 5 3 15" xfId="56497"/>
    <cellStyle name="Total 2 5 3 2" xfId="3914"/>
    <cellStyle name="Total 2 5 3 2 2" xfId="10153"/>
    <cellStyle name="Total 2 5 3 2 3" xfId="19704"/>
    <cellStyle name="Total 2 5 3 2 4" xfId="33443"/>
    <cellStyle name="Total 2 5 3 2 5" xfId="40184"/>
    <cellStyle name="Total 2 5 3 2 6" xfId="51670"/>
    <cellStyle name="Total 2 5 3 3" xfId="6043"/>
    <cellStyle name="Total 2 5 3 3 2" xfId="12270"/>
    <cellStyle name="Total 2 5 3 3 3" xfId="19192"/>
    <cellStyle name="Total 2 5 3 3 4" xfId="35565"/>
    <cellStyle name="Total 2 5 3 3 5" xfId="42301"/>
    <cellStyle name="Total 2 5 3 3 6" xfId="51671"/>
    <cellStyle name="Total 2 5 3 4" xfId="7964"/>
    <cellStyle name="Total 2 5 3 5" xfId="14366"/>
    <cellStyle name="Total 2 5 3 6" xfId="16228"/>
    <cellStyle name="Total 2 5 3 7" xfId="23982"/>
    <cellStyle name="Total 2 5 3 8" xfId="26440"/>
    <cellStyle name="Total 2 5 3 9" xfId="29313"/>
    <cellStyle name="Total 2 5 4" xfId="2066"/>
    <cellStyle name="Total 2 5 4 10" xfId="38359"/>
    <cellStyle name="Total 2 5 4 11" xfId="45364"/>
    <cellStyle name="Total 2 5 4 12" xfId="51672"/>
    <cellStyle name="Total 2 5 4 13" xfId="54246"/>
    <cellStyle name="Total 2 5 4 14" xfId="56861"/>
    <cellStyle name="Total 2 5 4 2" xfId="4278"/>
    <cellStyle name="Total 2 5 4 2 2" xfId="10517"/>
    <cellStyle name="Total 2 5 4 2 3" xfId="19120"/>
    <cellStyle name="Total 2 5 4 2 4" xfId="33807"/>
    <cellStyle name="Total 2 5 4 2 5" xfId="40548"/>
    <cellStyle name="Total 2 5 4 2 6" xfId="51673"/>
    <cellStyle name="Total 2 5 4 3" xfId="6407"/>
    <cellStyle name="Total 2 5 4 3 2" xfId="12634"/>
    <cellStyle name="Total 2 5 4 3 3" xfId="17285"/>
    <cellStyle name="Total 2 5 4 3 4" xfId="35929"/>
    <cellStyle name="Total 2 5 4 3 5" xfId="42665"/>
    <cellStyle name="Total 2 5 4 3 6" xfId="51674"/>
    <cellStyle name="Total 2 5 4 4" xfId="8328"/>
    <cellStyle name="Total 2 5 4 5" xfId="16592"/>
    <cellStyle name="Total 2 5 4 6" xfId="24346"/>
    <cellStyle name="Total 2 5 4 7" xfId="26804"/>
    <cellStyle name="Total 2 5 4 8" xfId="29677"/>
    <cellStyle name="Total 2 5 4 9" xfId="31618"/>
    <cellStyle name="Total 2 5 5" xfId="2412"/>
    <cellStyle name="Total 2 5 5 10" xfId="31962"/>
    <cellStyle name="Total 2 5 5 11" xfId="38703"/>
    <cellStyle name="Total 2 5 5 12" xfId="45708"/>
    <cellStyle name="Total 2 5 5 13" xfId="51675"/>
    <cellStyle name="Total 2 5 5 14" xfId="54590"/>
    <cellStyle name="Total 2 5 5 15" xfId="57205"/>
    <cellStyle name="Total 2 5 5 2" xfId="4622"/>
    <cellStyle name="Total 2 5 5 2 2" xfId="10861"/>
    <cellStyle name="Total 2 5 5 2 3" xfId="20206"/>
    <cellStyle name="Total 2 5 5 2 4" xfId="34151"/>
    <cellStyle name="Total 2 5 5 2 5" xfId="40892"/>
    <cellStyle name="Total 2 5 5 2 6" xfId="51676"/>
    <cellStyle name="Total 2 5 5 3" xfId="6751"/>
    <cellStyle name="Total 2 5 5 3 2" xfId="12978"/>
    <cellStyle name="Total 2 5 5 3 3" xfId="20422"/>
    <cellStyle name="Total 2 5 5 3 4" xfId="36273"/>
    <cellStyle name="Total 2 5 5 3 5" xfId="43009"/>
    <cellStyle name="Total 2 5 5 3 6" xfId="51677"/>
    <cellStyle name="Total 2 5 5 4" xfId="8672"/>
    <cellStyle name="Total 2 5 5 5" xfId="14784"/>
    <cellStyle name="Total 2 5 5 6" xfId="16936"/>
    <cellStyle name="Total 2 5 5 7" xfId="24690"/>
    <cellStyle name="Total 2 5 5 8" xfId="27148"/>
    <cellStyle name="Total 2 5 5 9" xfId="30021"/>
    <cellStyle name="Total 2 5 6" xfId="3280"/>
    <cellStyle name="Total 2 5 6 10" xfId="39568"/>
    <cellStyle name="Total 2 5 6 11" xfId="44384"/>
    <cellStyle name="Total 2 5 6 12" xfId="51678"/>
    <cellStyle name="Total 2 5 6 13" xfId="53266"/>
    <cellStyle name="Total 2 5 6 14" xfId="55878"/>
    <cellStyle name="Total 2 5 6 2" xfId="5424"/>
    <cellStyle name="Total 2 5 6 2 2" xfId="11654"/>
    <cellStyle name="Total 2 5 6 2 3" xfId="18252"/>
    <cellStyle name="Total 2 5 6 2 4" xfId="34946"/>
    <cellStyle name="Total 2 5 6 2 5" xfId="41685"/>
    <cellStyle name="Total 2 5 6 2 6" xfId="51679"/>
    <cellStyle name="Total 2 5 6 3" xfId="9537"/>
    <cellStyle name="Total 2 5 6 4" xfId="13750"/>
    <cellStyle name="Total 2 5 6 5" xfId="15612"/>
    <cellStyle name="Total 2 5 6 6" xfId="23366"/>
    <cellStyle name="Total 2 5 6 7" xfId="25824"/>
    <cellStyle name="Total 2 5 6 8" xfId="28697"/>
    <cellStyle name="Total 2 5 6 9" xfId="32827"/>
    <cellStyle name="Total 2 5 7" xfId="2935"/>
    <cellStyle name="Total 2 5 7 2" xfId="9192"/>
    <cellStyle name="Total 2 5 7 3" xfId="18868"/>
    <cellStyle name="Total 2 5 7 4" xfId="32482"/>
    <cellStyle name="Total 2 5 7 5" xfId="39223"/>
    <cellStyle name="Total 2 5 7 6" xfId="51680"/>
    <cellStyle name="Total 2 5 8" xfId="5180"/>
    <cellStyle name="Total 2 5 8 2" xfId="11419"/>
    <cellStyle name="Total 2 5 8 3" xfId="20221"/>
    <cellStyle name="Total 2 5 8 4" xfId="34709"/>
    <cellStyle name="Total 2 5 8 5" xfId="41450"/>
    <cellStyle name="Total 2 5 8 6" xfId="51681"/>
    <cellStyle name="Total 2 5 9" xfId="7348"/>
    <cellStyle name="Total 2 6" xfId="768"/>
    <cellStyle name="Total 2 6 10" xfId="15378"/>
    <cellStyle name="Total 2 6 11" xfId="22940"/>
    <cellStyle name="Total 2 6 12" xfId="25326"/>
    <cellStyle name="Total 2 6 13" xfId="28463"/>
    <cellStyle name="Total 2 6 14" xfId="30448"/>
    <cellStyle name="Total 2 6 15" xfId="37226"/>
    <cellStyle name="Total 2 6 16" xfId="44150"/>
    <cellStyle name="Total 2 6 17" xfId="51682"/>
    <cellStyle name="Total 2 6 18" xfId="53032"/>
    <cellStyle name="Total 2 6 19" xfId="55642"/>
    <cellStyle name="Total 2 6 2" xfId="1356"/>
    <cellStyle name="Total 2 6 2 10" xfId="30938"/>
    <cellStyle name="Total 2 6 2 11" xfId="37708"/>
    <cellStyle name="Total 2 6 2 12" xfId="44713"/>
    <cellStyle name="Total 2 6 2 13" xfId="51683"/>
    <cellStyle name="Total 2 6 2 14" xfId="53595"/>
    <cellStyle name="Total 2 6 2 15" xfId="56210"/>
    <cellStyle name="Total 2 6 2 2" xfId="3609"/>
    <cellStyle name="Total 2 6 2 2 2" xfId="9866"/>
    <cellStyle name="Total 2 6 2 2 3" xfId="18199"/>
    <cellStyle name="Total 2 6 2 2 4" xfId="33156"/>
    <cellStyle name="Total 2 6 2 2 5" xfId="39897"/>
    <cellStyle name="Total 2 6 2 2 6" xfId="51684"/>
    <cellStyle name="Total 2 6 2 3" xfId="5756"/>
    <cellStyle name="Total 2 6 2 3 2" xfId="11983"/>
    <cellStyle name="Total 2 6 2 3 3" xfId="20230"/>
    <cellStyle name="Total 2 6 2 3 4" xfId="35278"/>
    <cellStyle name="Total 2 6 2 3 5" xfId="42014"/>
    <cellStyle name="Total 2 6 2 3 6" xfId="51685"/>
    <cellStyle name="Total 2 6 2 4" xfId="7677"/>
    <cellStyle name="Total 2 6 2 5" xfId="14079"/>
    <cellStyle name="Total 2 6 2 6" xfId="15941"/>
    <cellStyle name="Total 2 6 2 7" xfId="23695"/>
    <cellStyle name="Total 2 6 2 8" xfId="26153"/>
    <cellStyle name="Total 2 6 2 9" xfId="29026"/>
    <cellStyle name="Total 2 6 3" xfId="1547"/>
    <cellStyle name="Total 2 6 3 10" xfId="31101"/>
    <cellStyle name="Total 2 6 3 11" xfId="37842"/>
    <cellStyle name="Total 2 6 3 12" xfId="44847"/>
    <cellStyle name="Total 2 6 3 13" xfId="51686"/>
    <cellStyle name="Total 2 6 3 14" xfId="53729"/>
    <cellStyle name="Total 2 6 3 15" xfId="56344"/>
    <cellStyle name="Total 2 6 3 2" xfId="3761"/>
    <cellStyle name="Total 2 6 3 2 2" xfId="10000"/>
    <cellStyle name="Total 2 6 3 2 3" xfId="18463"/>
    <cellStyle name="Total 2 6 3 2 4" xfId="33290"/>
    <cellStyle name="Total 2 6 3 2 5" xfId="40031"/>
    <cellStyle name="Total 2 6 3 2 6" xfId="51687"/>
    <cellStyle name="Total 2 6 3 3" xfId="5890"/>
    <cellStyle name="Total 2 6 3 3 2" xfId="12117"/>
    <cellStyle name="Total 2 6 3 3 3" xfId="18269"/>
    <cellStyle name="Total 2 6 3 3 4" xfId="35412"/>
    <cellStyle name="Total 2 6 3 3 5" xfId="42148"/>
    <cellStyle name="Total 2 6 3 3 6" xfId="51688"/>
    <cellStyle name="Total 2 6 3 4" xfId="7811"/>
    <cellStyle name="Total 2 6 3 5" xfId="14213"/>
    <cellStyle name="Total 2 6 3 6" xfId="16075"/>
    <cellStyle name="Total 2 6 3 7" xfId="23829"/>
    <cellStyle name="Total 2 6 3 8" xfId="26287"/>
    <cellStyle name="Total 2 6 3 9" xfId="29160"/>
    <cellStyle name="Total 2 6 4" xfId="2067"/>
    <cellStyle name="Total 2 6 4 10" xfId="38360"/>
    <cellStyle name="Total 2 6 4 11" xfId="45365"/>
    <cellStyle name="Total 2 6 4 12" xfId="51689"/>
    <cellStyle name="Total 2 6 4 13" xfId="54247"/>
    <cellStyle name="Total 2 6 4 14" xfId="56862"/>
    <cellStyle name="Total 2 6 4 2" xfId="4279"/>
    <cellStyle name="Total 2 6 4 2 2" xfId="10518"/>
    <cellStyle name="Total 2 6 4 2 3" xfId="18186"/>
    <cellStyle name="Total 2 6 4 2 4" xfId="33808"/>
    <cellStyle name="Total 2 6 4 2 5" xfId="40549"/>
    <cellStyle name="Total 2 6 4 2 6" xfId="51690"/>
    <cellStyle name="Total 2 6 4 3" xfId="6408"/>
    <cellStyle name="Total 2 6 4 3 2" xfId="12635"/>
    <cellStyle name="Total 2 6 4 3 3" xfId="17648"/>
    <cellStyle name="Total 2 6 4 3 4" xfId="35930"/>
    <cellStyle name="Total 2 6 4 3 5" xfId="42666"/>
    <cellStyle name="Total 2 6 4 3 6" xfId="51691"/>
    <cellStyle name="Total 2 6 4 4" xfId="8329"/>
    <cellStyle name="Total 2 6 4 5" xfId="16593"/>
    <cellStyle name="Total 2 6 4 6" xfId="24347"/>
    <cellStyle name="Total 2 6 4 7" xfId="26805"/>
    <cellStyle name="Total 2 6 4 8" xfId="29678"/>
    <cellStyle name="Total 2 6 4 9" xfId="31619"/>
    <cellStyle name="Total 2 6 5" xfId="2329"/>
    <cellStyle name="Total 2 6 5 10" xfId="31879"/>
    <cellStyle name="Total 2 6 5 11" xfId="38620"/>
    <cellStyle name="Total 2 6 5 12" xfId="45625"/>
    <cellStyle name="Total 2 6 5 13" xfId="51692"/>
    <cellStyle name="Total 2 6 5 14" xfId="54507"/>
    <cellStyle name="Total 2 6 5 15" xfId="57122"/>
    <cellStyle name="Total 2 6 5 2" xfId="4539"/>
    <cellStyle name="Total 2 6 5 2 2" xfId="10778"/>
    <cellStyle name="Total 2 6 5 2 3" xfId="19195"/>
    <cellStyle name="Total 2 6 5 2 4" xfId="34068"/>
    <cellStyle name="Total 2 6 5 2 5" xfId="40809"/>
    <cellStyle name="Total 2 6 5 2 6" xfId="51693"/>
    <cellStyle name="Total 2 6 5 3" xfId="6668"/>
    <cellStyle name="Total 2 6 5 3 2" xfId="12895"/>
    <cellStyle name="Total 2 6 5 3 3" xfId="20354"/>
    <cellStyle name="Total 2 6 5 3 4" xfId="36190"/>
    <cellStyle name="Total 2 6 5 3 5" xfId="42926"/>
    <cellStyle name="Total 2 6 5 3 6" xfId="51694"/>
    <cellStyle name="Total 2 6 5 4" xfId="8589"/>
    <cellStyle name="Total 2 6 5 5" xfId="14701"/>
    <cellStyle name="Total 2 6 5 6" xfId="16853"/>
    <cellStyle name="Total 2 6 5 7" xfId="24607"/>
    <cellStyle name="Total 2 6 5 8" xfId="27065"/>
    <cellStyle name="Total 2 6 5 9" xfId="29938"/>
    <cellStyle name="Total 2 6 6" xfId="3127"/>
    <cellStyle name="Total 2 6 6 10" xfId="39415"/>
    <cellStyle name="Total 2 6 6 11" xfId="44231"/>
    <cellStyle name="Total 2 6 6 12" xfId="51695"/>
    <cellStyle name="Total 2 6 6 13" xfId="53113"/>
    <cellStyle name="Total 2 6 6 14" xfId="55725"/>
    <cellStyle name="Total 2 6 6 2" xfId="5271"/>
    <cellStyle name="Total 2 6 6 2 2" xfId="11501"/>
    <cellStyle name="Total 2 6 6 2 3" xfId="18153"/>
    <cellStyle name="Total 2 6 6 2 4" xfId="34793"/>
    <cellStyle name="Total 2 6 6 2 5" xfId="41532"/>
    <cellStyle name="Total 2 6 6 2 6" xfId="51696"/>
    <cellStyle name="Total 2 6 6 3" xfId="9384"/>
    <cellStyle name="Total 2 6 6 4" xfId="13597"/>
    <cellStyle name="Total 2 6 6 5" xfId="15459"/>
    <cellStyle name="Total 2 6 6 6" xfId="23213"/>
    <cellStyle name="Total 2 6 6 7" xfId="25671"/>
    <cellStyle name="Total 2 6 6 8" xfId="28544"/>
    <cellStyle name="Total 2 6 6 9" xfId="32674"/>
    <cellStyle name="Total 2 6 7" xfId="2782"/>
    <cellStyle name="Total 2 6 7 2" xfId="9039"/>
    <cellStyle name="Total 2 6 7 3" xfId="17763"/>
    <cellStyle name="Total 2 6 7 4" xfId="32329"/>
    <cellStyle name="Total 2 6 7 5" xfId="39070"/>
    <cellStyle name="Total 2 6 7 6" xfId="51697"/>
    <cellStyle name="Total 2 6 8" xfId="5181"/>
    <cellStyle name="Total 2 6 8 2" xfId="11420"/>
    <cellStyle name="Total 2 6 8 3" xfId="19346"/>
    <cellStyle name="Total 2 6 8 4" xfId="34710"/>
    <cellStyle name="Total 2 6 8 5" xfId="41451"/>
    <cellStyle name="Total 2 6 8 6" xfId="51698"/>
    <cellStyle name="Total 2 6 9" xfId="7195"/>
    <cellStyle name="Total 2 7" xfId="913"/>
    <cellStyle name="Total 2 7 10" xfId="15379"/>
    <cellStyle name="Total 2 7 11" xfId="23085"/>
    <cellStyle name="Total 2 7 12" xfId="25471"/>
    <cellStyle name="Total 2 7 13" xfId="28464"/>
    <cellStyle name="Total 2 7 14" xfId="30593"/>
    <cellStyle name="Total 2 7 15" xfId="37371"/>
    <cellStyle name="Total 2 7 16" xfId="44151"/>
    <cellStyle name="Total 2 7 17" xfId="51699"/>
    <cellStyle name="Total 2 7 18" xfId="53033"/>
    <cellStyle name="Total 2 7 19" xfId="55643"/>
    <cellStyle name="Total 2 7 2" xfId="1357"/>
    <cellStyle name="Total 2 7 2 10" xfId="30939"/>
    <cellStyle name="Total 2 7 2 11" xfId="37709"/>
    <cellStyle name="Total 2 7 2 12" xfId="44714"/>
    <cellStyle name="Total 2 7 2 13" xfId="51700"/>
    <cellStyle name="Total 2 7 2 14" xfId="53596"/>
    <cellStyle name="Total 2 7 2 15" xfId="56211"/>
    <cellStyle name="Total 2 7 2 2" xfId="3610"/>
    <cellStyle name="Total 2 7 2 2 2" xfId="9867"/>
    <cellStyle name="Total 2 7 2 2 3" xfId="19767"/>
    <cellStyle name="Total 2 7 2 2 4" xfId="33157"/>
    <cellStyle name="Total 2 7 2 2 5" xfId="39898"/>
    <cellStyle name="Total 2 7 2 2 6" xfId="51701"/>
    <cellStyle name="Total 2 7 2 3" xfId="5757"/>
    <cellStyle name="Total 2 7 2 3 2" xfId="11984"/>
    <cellStyle name="Total 2 7 2 3 3" xfId="19354"/>
    <cellStyle name="Total 2 7 2 3 4" xfId="35279"/>
    <cellStyle name="Total 2 7 2 3 5" xfId="42015"/>
    <cellStyle name="Total 2 7 2 3 6" xfId="51702"/>
    <cellStyle name="Total 2 7 2 4" xfId="7678"/>
    <cellStyle name="Total 2 7 2 5" xfId="14080"/>
    <cellStyle name="Total 2 7 2 6" xfId="15942"/>
    <cellStyle name="Total 2 7 2 7" xfId="23696"/>
    <cellStyle name="Total 2 7 2 8" xfId="26154"/>
    <cellStyle name="Total 2 7 2 9" xfId="29027"/>
    <cellStyle name="Total 2 7 3" xfId="1692"/>
    <cellStyle name="Total 2 7 3 10" xfId="31246"/>
    <cellStyle name="Total 2 7 3 11" xfId="37987"/>
    <cellStyle name="Total 2 7 3 12" xfId="44992"/>
    <cellStyle name="Total 2 7 3 13" xfId="51703"/>
    <cellStyle name="Total 2 7 3 14" xfId="53874"/>
    <cellStyle name="Total 2 7 3 15" xfId="56489"/>
    <cellStyle name="Total 2 7 3 2" xfId="3906"/>
    <cellStyle name="Total 2 7 3 2 2" xfId="10145"/>
    <cellStyle name="Total 2 7 3 2 3" xfId="19168"/>
    <cellStyle name="Total 2 7 3 2 4" xfId="33435"/>
    <cellStyle name="Total 2 7 3 2 5" xfId="40176"/>
    <cellStyle name="Total 2 7 3 2 6" xfId="51704"/>
    <cellStyle name="Total 2 7 3 3" xfId="6035"/>
    <cellStyle name="Total 2 7 3 3 2" xfId="12262"/>
    <cellStyle name="Total 2 7 3 3 3" xfId="20250"/>
    <cellStyle name="Total 2 7 3 3 4" xfId="35557"/>
    <cellStyle name="Total 2 7 3 3 5" xfId="42293"/>
    <cellStyle name="Total 2 7 3 3 6" xfId="51705"/>
    <cellStyle name="Total 2 7 3 4" xfId="7956"/>
    <cellStyle name="Total 2 7 3 5" xfId="14358"/>
    <cellStyle name="Total 2 7 3 6" xfId="16220"/>
    <cellStyle name="Total 2 7 3 7" xfId="23974"/>
    <cellStyle name="Total 2 7 3 8" xfId="26432"/>
    <cellStyle name="Total 2 7 3 9" xfId="29305"/>
    <cellStyle name="Total 2 7 4" xfId="2068"/>
    <cellStyle name="Total 2 7 4 10" xfId="38361"/>
    <cellStyle name="Total 2 7 4 11" xfId="45366"/>
    <cellStyle name="Total 2 7 4 12" xfId="51706"/>
    <cellStyle name="Total 2 7 4 13" xfId="54248"/>
    <cellStyle name="Total 2 7 4 14" xfId="56863"/>
    <cellStyle name="Total 2 7 4 2" xfId="4280"/>
    <cellStyle name="Total 2 7 4 2 2" xfId="10519"/>
    <cellStyle name="Total 2 7 4 2 3" xfId="19824"/>
    <cellStyle name="Total 2 7 4 2 4" xfId="33809"/>
    <cellStyle name="Total 2 7 4 2 5" xfId="40550"/>
    <cellStyle name="Total 2 7 4 2 6" xfId="51707"/>
    <cellStyle name="Total 2 7 4 3" xfId="6409"/>
    <cellStyle name="Total 2 7 4 3 2" xfId="12636"/>
    <cellStyle name="Total 2 7 4 3 3" xfId="17812"/>
    <cellStyle name="Total 2 7 4 3 4" xfId="35931"/>
    <cellStyle name="Total 2 7 4 3 5" xfId="42667"/>
    <cellStyle name="Total 2 7 4 3 6" xfId="51708"/>
    <cellStyle name="Total 2 7 4 4" xfId="8330"/>
    <cellStyle name="Total 2 7 4 5" xfId="16594"/>
    <cellStyle name="Total 2 7 4 6" xfId="24348"/>
    <cellStyle name="Total 2 7 4 7" xfId="26806"/>
    <cellStyle name="Total 2 7 4 8" xfId="29679"/>
    <cellStyle name="Total 2 7 4 9" xfId="31620"/>
    <cellStyle name="Total 2 7 5" xfId="2199"/>
    <cellStyle name="Total 2 7 5 10" xfId="31749"/>
    <cellStyle name="Total 2 7 5 11" xfId="38490"/>
    <cellStyle name="Total 2 7 5 12" xfId="45495"/>
    <cellStyle name="Total 2 7 5 13" xfId="51709"/>
    <cellStyle name="Total 2 7 5 14" xfId="54377"/>
    <cellStyle name="Total 2 7 5 15" xfId="56992"/>
    <cellStyle name="Total 2 7 5 2" xfId="4409"/>
    <cellStyle name="Total 2 7 5 2 2" xfId="10648"/>
    <cellStyle name="Total 2 7 5 2 3" xfId="18746"/>
    <cellStyle name="Total 2 7 5 2 4" xfId="33938"/>
    <cellStyle name="Total 2 7 5 2 5" xfId="40679"/>
    <cellStyle name="Total 2 7 5 2 6" xfId="51710"/>
    <cellStyle name="Total 2 7 5 3" xfId="6538"/>
    <cellStyle name="Total 2 7 5 3 2" xfId="12765"/>
    <cellStyle name="Total 2 7 5 3 3" xfId="17324"/>
    <cellStyle name="Total 2 7 5 3 4" xfId="36060"/>
    <cellStyle name="Total 2 7 5 3 5" xfId="42796"/>
    <cellStyle name="Total 2 7 5 3 6" xfId="51711"/>
    <cellStyle name="Total 2 7 5 4" xfId="8459"/>
    <cellStyle name="Total 2 7 5 5" xfId="14571"/>
    <cellStyle name="Total 2 7 5 6" xfId="16723"/>
    <cellStyle name="Total 2 7 5 7" xfId="24477"/>
    <cellStyle name="Total 2 7 5 8" xfId="26935"/>
    <cellStyle name="Total 2 7 5 9" xfId="29808"/>
    <cellStyle name="Total 2 7 6" xfId="3272"/>
    <cellStyle name="Total 2 7 6 10" xfId="39560"/>
    <cellStyle name="Total 2 7 6 11" xfId="44376"/>
    <cellStyle name="Total 2 7 6 12" xfId="51712"/>
    <cellStyle name="Total 2 7 6 13" xfId="53258"/>
    <cellStyle name="Total 2 7 6 14" xfId="55870"/>
    <cellStyle name="Total 2 7 6 2" xfId="5416"/>
    <cellStyle name="Total 2 7 6 2 2" xfId="11646"/>
    <cellStyle name="Total 2 7 6 2 3" xfId="17853"/>
    <cellStyle name="Total 2 7 6 2 4" xfId="34938"/>
    <cellStyle name="Total 2 7 6 2 5" xfId="41677"/>
    <cellStyle name="Total 2 7 6 2 6" xfId="51713"/>
    <cellStyle name="Total 2 7 6 3" xfId="9529"/>
    <cellStyle name="Total 2 7 6 4" xfId="13742"/>
    <cellStyle name="Total 2 7 6 5" xfId="15604"/>
    <cellStyle name="Total 2 7 6 6" xfId="23358"/>
    <cellStyle name="Total 2 7 6 7" xfId="25816"/>
    <cellStyle name="Total 2 7 6 8" xfId="28689"/>
    <cellStyle name="Total 2 7 6 9" xfId="32819"/>
    <cellStyle name="Total 2 7 7" xfId="2927"/>
    <cellStyle name="Total 2 7 7 2" xfId="9184"/>
    <cellStyle name="Total 2 7 7 3" xfId="18300"/>
    <cellStyle name="Total 2 7 7 4" xfId="32474"/>
    <cellStyle name="Total 2 7 7 5" xfId="39215"/>
    <cellStyle name="Total 2 7 7 6" xfId="51714"/>
    <cellStyle name="Total 2 7 8" xfId="5182"/>
    <cellStyle name="Total 2 7 8 2" xfId="11421"/>
    <cellStyle name="Total 2 7 8 3" xfId="18430"/>
    <cellStyle name="Total 2 7 8 4" xfId="34711"/>
    <cellStyle name="Total 2 7 8 5" xfId="41452"/>
    <cellStyle name="Total 2 7 8 6" xfId="51715"/>
    <cellStyle name="Total 2 7 9" xfId="7340"/>
    <cellStyle name="Total 2 8" xfId="795"/>
    <cellStyle name="Total 2 8 10" xfId="15380"/>
    <cellStyle name="Total 2 8 11" xfId="22967"/>
    <cellStyle name="Total 2 8 12" xfId="25353"/>
    <cellStyle name="Total 2 8 13" xfId="28465"/>
    <cellStyle name="Total 2 8 14" xfId="30475"/>
    <cellStyle name="Total 2 8 15" xfId="37253"/>
    <cellStyle name="Total 2 8 16" xfId="44152"/>
    <cellStyle name="Total 2 8 17" xfId="51716"/>
    <cellStyle name="Total 2 8 18" xfId="53034"/>
    <cellStyle name="Total 2 8 19" xfId="55644"/>
    <cellStyle name="Total 2 8 2" xfId="1358"/>
    <cellStyle name="Total 2 8 2 10" xfId="30940"/>
    <cellStyle name="Total 2 8 2 11" xfId="37710"/>
    <cellStyle name="Total 2 8 2 12" xfId="44715"/>
    <cellStyle name="Total 2 8 2 13" xfId="51717"/>
    <cellStyle name="Total 2 8 2 14" xfId="53597"/>
    <cellStyle name="Total 2 8 2 15" xfId="56212"/>
    <cellStyle name="Total 2 8 2 2" xfId="3611"/>
    <cellStyle name="Total 2 8 2 2 2" xfId="9868"/>
    <cellStyle name="Total 2 8 2 2 3" xfId="18913"/>
    <cellStyle name="Total 2 8 2 2 4" xfId="33158"/>
    <cellStyle name="Total 2 8 2 2 5" xfId="39899"/>
    <cellStyle name="Total 2 8 2 2 6" xfId="51718"/>
    <cellStyle name="Total 2 8 2 3" xfId="5758"/>
    <cellStyle name="Total 2 8 2 3 2" xfId="11985"/>
    <cellStyle name="Total 2 8 2 3 3" xfId="18439"/>
    <cellStyle name="Total 2 8 2 3 4" xfId="35280"/>
    <cellStyle name="Total 2 8 2 3 5" xfId="42016"/>
    <cellStyle name="Total 2 8 2 3 6" xfId="51719"/>
    <cellStyle name="Total 2 8 2 4" xfId="7679"/>
    <cellStyle name="Total 2 8 2 5" xfId="14081"/>
    <cellStyle name="Total 2 8 2 6" xfId="15943"/>
    <cellStyle name="Total 2 8 2 7" xfId="23697"/>
    <cellStyle name="Total 2 8 2 8" xfId="26155"/>
    <cellStyle name="Total 2 8 2 9" xfId="29028"/>
    <cellStyle name="Total 2 8 3" xfId="1574"/>
    <cellStyle name="Total 2 8 3 10" xfId="31128"/>
    <cellStyle name="Total 2 8 3 11" xfId="37869"/>
    <cellStyle name="Total 2 8 3 12" xfId="44874"/>
    <cellStyle name="Total 2 8 3 13" xfId="51720"/>
    <cellStyle name="Total 2 8 3 14" xfId="53756"/>
    <cellStyle name="Total 2 8 3 15" xfId="56371"/>
    <cellStyle name="Total 2 8 3 2" xfId="3788"/>
    <cellStyle name="Total 2 8 3 2 2" xfId="10027"/>
    <cellStyle name="Total 2 8 3 2 3" xfId="20269"/>
    <cellStyle name="Total 2 8 3 2 4" xfId="33317"/>
    <cellStyle name="Total 2 8 3 2 5" xfId="40058"/>
    <cellStyle name="Total 2 8 3 2 6" xfId="51721"/>
    <cellStyle name="Total 2 8 3 3" xfId="5917"/>
    <cellStyle name="Total 2 8 3 3 2" xfId="12144"/>
    <cellStyle name="Total 2 8 3 3 3" xfId="17696"/>
    <cellStyle name="Total 2 8 3 3 4" xfId="35439"/>
    <cellStyle name="Total 2 8 3 3 5" xfId="42175"/>
    <cellStyle name="Total 2 8 3 3 6" xfId="51722"/>
    <cellStyle name="Total 2 8 3 4" xfId="7838"/>
    <cellStyle name="Total 2 8 3 5" xfId="14240"/>
    <cellStyle name="Total 2 8 3 6" xfId="16102"/>
    <cellStyle name="Total 2 8 3 7" xfId="23856"/>
    <cellStyle name="Total 2 8 3 8" xfId="26314"/>
    <cellStyle name="Total 2 8 3 9" xfId="29187"/>
    <cellStyle name="Total 2 8 4" xfId="2069"/>
    <cellStyle name="Total 2 8 4 10" xfId="38362"/>
    <cellStyle name="Total 2 8 4 11" xfId="45367"/>
    <cellStyle name="Total 2 8 4 12" xfId="51723"/>
    <cellStyle name="Total 2 8 4 13" xfId="54249"/>
    <cellStyle name="Total 2 8 4 14" xfId="56864"/>
    <cellStyle name="Total 2 8 4 2" xfId="4281"/>
    <cellStyle name="Total 2 8 4 2 2" xfId="10520"/>
    <cellStyle name="Total 2 8 4 2 3" xfId="18966"/>
    <cellStyle name="Total 2 8 4 2 4" xfId="33810"/>
    <cellStyle name="Total 2 8 4 2 5" xfId="40551"/>
    <cellStyle name="Total 2 8 4 2 6" xfId="51724"/>
    <cellStyle name="Total 2 8 4 3" xfId="6410"/>
    <cellStyle name="Total 2 8 4 3 2" xfId="12637"/>
    <cellStyle name="Total 2 8 4 3 3" xfId="17759"/>
    <cellStyle name="Total 2 8 4 3 4" xfId="35932"/>
    <cellStyle name="Total 2 8 4 3 5" xfId="42668"/>
    <cellStyle name="Total 2 8 4 3 6" xfId="51725"/>
    <cellStyle name="Total 2 8 4 4" xfId="8331"/>
    <cellStyle name="Total 2 8 4 5" xfId="16595"/>
    <cellStyle name="Total 2 8 4 6" xfId="24349"/>
    <cellStyle name="Total 2 8 4 7" xfId="26807"/>
    <cellStyle name="Total 2 8 4 8" xfId="29680"/>
    <cellStyle name="Total 2 8 4 9" xfId="31621"/>
    <cellStyle name="Total 2 8 5" xfId="2303"/>
    <cellStyle name="Total 2 8 5 10" xfId="31853"/>
    <cellStyle name="Total 2 8 5 11" xfId="38594"/>
    <cellStyle name="Total 2 8 5 12" xfId="45599"/>
    <cellStyle name="Total 2 8 5 13" xfId="51726"/>
    <cellStyle name="Total 2 8 5 14" xfId="54481"/>
    <cellStyle name="Total 2 8 5 15" xfId="57096"/>
    <cellStyle name="Total 2 8 5 2" xfId="4513"/>
    <cellStyle name="Total 2 8 5 2 2" xfId="10752"/>
    <cellStyle name="Total 2 8 5 2 3" xfId="19685"/>
    <cellStyle name="Total 2 8 5 2 4" xfId="34042"/>
    <cellStyle name="Total 2 8 5 2 5" xfId="40783"/>
    <cellStyle name="Total 2 8 5 2 6" xfId="51727"/>
    <cellStyle name="Total 2 8 5 3" xfId="6642"/>
    <cellStyle name="Total 2 8 5 3 2" xfId="12869"/>
    <cellStyle name="Total 2 8 5 3 3" xfId="20332"/>
    <cellStyle name="Total 2 8 5 3 4" xfId="36164"/>
    <cellStyle name="Total 2 8 5 3 5" xfId="42900"/>
    <cellStyle name="Total 2 8 5 3 6" xfId="51728"/>
    <cellStyle name="Total 2 8 5 4" xfId="8563"/>
    <cellStyle name="Total 2 8 5 5" xfId="14675"/>
    <cellStyle name="Total 2 8 5 6" xfId="16827"/>
    <cellStyle name="Total 2 8 5 7" xfId="24581"/>
    <cellStyle name="Total 2 8 5 8" xfId="27039"/>
    <cellStyle name="Total 2 8 5 9" xfId="29912"/>
    <cellStyle name="Total 2 8 6" xfId="3154"/>
    <cellStyle name="Total 2 8 6 10" xfId="39442"/>
    <cellStyle name="Total 2 8 6 11" xfId="44258"/>
    <cellStyle name="Total 2 8 6 12" xfId="51729"/>
    <cellStyle name="Total 2 8 6 13" xfId="53140"/>
    <cellStyle name="Total 2 8 6 14" xfId="55752"/>
    <cellStyle name="Total 2 8 6 2" xfId="5298"/>
    <cellStyle name="Total 2 8 6 2 2" xfId="11528"/>
    <cellStyle name="Total 2 8 6 2 3" xfId="19547"/>
    <cellStyle name="Total 2 8 6 2 4" xfId="34820"/>
    <cellStyle name="Total 2 8 6 2 5" xfId="41559"/>
    <cellStyle name="Total 2 8 6 2 6" xfId="51730"/>
    <cellStyle name="Total 2 8 6 3" xfId="9411"/>
    <cellStyle name="Total 2 8 6 4" xfId="13624"/>
    <cellStyle name="Total 2 8 6 5" xfId="15486"/>
    <cellStyle name="Total 2 8 6 6" xfId="23240"/>
    <cellStyle name="Total 2 8 6 7" xfId="25698"/>
    <cellStyle name="Total 2 8 6 8" xfId="28571"/>
    <cellStyle name="Total 2 8 6 9" xfId="32701"/>
    <cellStyle name="Total 2 8 7" xfId="2809"/>
    <cellStyle name="Total 2 8 7 2" xfId="9066"/>
    <cellStyle name="Total 2 8 7 3" xfId="17633"/>
    <cellStyle name="Total 2 8 7 4" xfId="32356"/>
    <cellStyle name="Total 2 8 7 5" xfId="39097"/>
    <cellStyle name="Total 2 8 7 6" xfId="51731"/>
    <cellStyle name="Total 2 8 8" xfId="5183"/>
    <cellStyle name="Total 2 8 8 2" xfId="11422"/>
    <cellStyle name="Total 2 8 8 3" xfId="20189"/>
    <cellStyle name="Total 2 8 8 4" xfId="34712"/>
    <cellStyle name="Total 2 8 8 5" xfId="41453"/>
    <cellStyle name="Total 2 8 8 6" xfId="51732"/>
    <cellStyle name="Total 2 8 9" xfId="7222"/>
    <cellStyle name="Total 2 9" xfId="1087"/>
    <cellStyle name="Total 2 9 10" xfId="30732"/>
    <cellStyle name="Total 2 9 11" xfId="37502"/>
    <cellStyle name="Total 2 9 12" xfId="44507"/>
    <cellStyle name="Total 2 9 13" xfId="51733"/>
    <cellStyle name="Total 2 9 14" xfId="53389"/>
    <cellStyle name="Total 2 9 15" xfId="56004"/>
    <cellStyle name="Total 2 9 2" xfId="3403"/>
    <cellStyle name="Total 2 9 2 2" xfId="9660"/>
    <cellStyle name="Total 2 9 2 3" xfId="19595"/>
    <cellStyle name="Total 2 9 2 4" xfId="32950"/>
    <cellStyle name="Total 2 9 2 5" xfId="39691"/>
    <cellStyle name="Total 2 9 2 6" xfId="51734"/>
    <cellStyle name="Total 2 9 3" xfId="5550"/>
    <cellStyle name="Total 2 9 3 2" xfId="11777"/>
    <cellStyle name="Total 2 9 3 3" xfId="19651"/>
    <cellStyle name="Total 2 9 3 4" xfId="35072"/>
    <cellStyle name="Total 2 9 3 5" xfId="41808"/>
    <cellStyle name="Total 2 9 3 6" xfId="51735"/>
    <cellStyle name="Total 2 9 4" xfId="7471"/>
    <cellStyle name="Total 2 9 5" xfId="13873"/>
    <cellStyle name="Total 2 9 6" xfId="15735"/>
    <cellStyle name="Total 2 9 7" xfId="23489"/>
    <cellStyle name="Total 2 9 8" xfId="25947"/>
    <cellStyle name="Total 2 9 9" xfId="28820"/>
    <cellStyle name="Total 3" xfId="672"/>
    <cellStyle name="Total 3 10" xfId="1521"/>
    <cellStyle name="Total 3 10 10" xfId="31075"/>
    <cellStyle name="Total 3 10 11" xfId="37816"/>
    <cellStyle name="Total 3 10 12" xfId="44821"/>
    <cellStyle name="Total 3 10 13" xfId="51737"/>
    <cellStyle name="Total 3 10 14" xfId="53703"/>
    <cellStyle name="Total 3 10 15" xfId="56318"/>
    <cellStyle name="Total 3 10 2" xfId="3735"/>
    <cellStyle name="Total 3 10 2 2" xfId="9974"/>
    <cellStyle name="Total 3 10 2 3" xfId="19303"/>
    <cellStyle name="Total 3 10 2 4" xfId="33264"/>
    <cellStyle name="Total 3 10 2 5" xfId="40005"/>
    <cellStyle name="Total 3 10 2 6" xfId="51738"/>
    <cellStyle name="Total 3 10 3" xfId="5864"/>
    <cellStyle name="Total 3 10 3 2" xfId="12091"/>
    <cellStyle name="Total 3 10 3 3" xfId="18788"/>
    <cellStyle name="Total 3 10 3 4" xfId="35386"/>
    <cellStyle name="Total 3 10 3 5" xfId="42122"/>
    <cellStyle name="Total 3 10 3 6" xfId="51739"/>
    <cellStyle name="Total 3 10 4" xfId="7785"/>
    <cellStyle name="Total 3 10 5" xfId="14187"/>
    <cellStyle name="Total 3 10 6" xfId="16049"/>
    <cellStyle name="Total 3 10 7" xfId="23803"/>
    <cellStyle name="Total 3 10 8" xfId="26261"/>
    <cellStyle name="Total 3 10 9" xfId="29134"/>
    <cellStyle name="Total 3 11" xfId="1862"/>
    <cellStyle name="Total 3 11 10" xfId="38155"/>
    <cellStyle name="Total 3 11 11" xfId="45160"/>
    <cellStyle name="Total 3 11 12" xfId="51740"/>
    <cellStyle name="Total 3 11 13" xfId="54042"/>
    <cellStyle name="Total 3 11 14" xfId="56657"/>
    <cellStyle name="Total 3 11 2" xfId="4074"/>
    <cellStyle name="Total 3 11 2 2" xfId="10313"/>
    <cellStyle name="Total 3 11 2 3" xfId="19386"/>
    <cellStyle name="Total 3 11 2 4" xfId="33603"/>
    <cellStyle name="Total 3 11 2 5" xfId="40344"/>
    <cellStyle name="Total 3 11 2 6" xfId="51741"/>
    <cellStyle name="Total 3 11 3" xfId="6203"/>
    <cellStyle name="Total 3 11 3 2" xfId="12430"/>
    <cellStyle name="Total 3 11 3 3" xfId="17512"/>
    <cellStyle name="Total 3 11 3 4" xfId="35725"/>
    <cellStyle name="Total 3 11 3 5" xfId="42461"/>
    <cellStyle name="Total 3 11 3 6" xfId="51742"/>
    <cellStyle name="Total 3 11 4" xfId="8124"/>
    <cellStyle name="Total 3 11 5" xfId="16388"/>
    <cellStyle name="Total 3 11 6" xfId="24142"/>
    <cellStyle name="Total 3 11 7" xfId="26600"/>
    <cellStyle name="Total 3 11 8" xfId="29473"/>
    <cellStyle name="Total 3 11 9" xfId="31414"/>
    <cellStyle name="Total 3 12" xfId="2398"/>
    <cellStyle name="Total 3 12 10" xfId="31948"/>
    <cellStyle name="Total 3 12 11" xfId="38689"/>
    <cellStyle name="Total 3 12 12" xfId="45694"/>
    <cellStyle name="Total 3 12 13" xfId="51743"/>
    <cellStyle name="Total 3 12 14" xfId="54576"/>
    <cellStyle name="Total 3 12 15" xfId="57191"/>
    <cellStyle name="Total 3 12 2" xfId="4608"/>
    <cellStyle name="Total 3 12 2 2" xfId="10847"/>
    <cellStyle name="Total 3 12 2 3" xfId="18455"/>
    <cellStyle name="Total 3 12 2 4" xfId="34137"/>
    <cellStyle name="Total 3 12 2 5" xfId="40878"/>
    <cellStyle name="Total 3 12 2 6" xfId="51744"/>
    <cellStyle name="Total 3 12 3" xfId="6737"/>
    <cellStyle name="Total 3 12 3 2" xfId="12964"/>
    <cellStyle name="Total 3 12 3 3" xfId="20411"/>
    <cellStyle name="Total 3 12 3 4" xfId="36259"/>
    <cellStyle name="Total 3 12 3 5" xfId="42995"/>
    <cellStyle name="Total 3 12 3 6" xfId="51745"/>
    <cellStyle name="Total 3 12 4" xfId="8658"/>
    <cellStyle name="Total 3 12 5" xfId="14770"/>
    <cellStyle name="Total 3 12 6" xfId="16922"/>
    <cellStyle name="Total 3 12 7" xfId="24676"/>
    <cellStyle name="Total 3 12 8" xfId="27134"/>
    <cellStyle name="Total 3 12 9" xfId="30007"/>
    <cellStyle name="Total 3 13" xfId="2669"/>
    <cellStyle name="Total 3 13 10" xfId="32218"/>
    <cellStyle name="Total 3 13 11" xfId="38959"/>
    <cellStyle name="Total 3 13 12" xfId="45964"/>
    <cellStyle name="Total 3 13 13" xfId="51746"/>
    <cellStyle name="Total 3 13 14" xfId="54846"/>
    <cellStyle name="Total 3 13 15" xfId="57461"/>
    <cellStyle name="Total 3 13 2" xfId="4861"/>
    <cellStyle name="Total 3 13 2 2" xfId="11100"/>
    <cellStyle name="Total 3 13 2 3" xfId="18266"/>
    <cellStyle name="Total 3 13 2 4" xfId="34390"/>
    <cellStyle name="Total 3 13 2 5" xfId="41131"/>
    <cellStyle name="Total 3 13 2 6" xfId="51747"/>
    <cellStyle name="Total 3 13 3" xfId="7007"/>
    <cellStyle name="Total 3 13 3 2" xfId="13234"/>
    <cellStyle name="Total 3 13 3 3" xfId="20572"/>
    <cellStyle name="Total 3 13 3 4" xfId="36529"/>
    <cellStyle name="Total 3 13 3 5" xfId="43265"/>
    <cellStyle name="Total 3 13 3 6" xfId="51748"/>
    <cellStyle name="Total 3 13 4" xfId="8928"/>
    <cellStyle name="Total 3 13 5" xfId="15040"/>
    <cellStyle name="Total 3 13 6" xfId="17192"/>
    <cellStyle name="Total 3 13 7" xfId="24946"/>
    <cellStyle name="Total 3 13 8" xfId="27404"/>
    <cellStyle name="Total 3 13 9" xfId="30277"/>
    <cellStyle name="Total 3 14" xfId="2667"/>
    <cellStyle name="Total 3 14 10" xfId="32216"/>
    <cellStyle name="Total 3 14 11" xfId="38957"/>
    <cellStyle name="Total 3 14 12" xfId="45962"/>
    <cellStyle name="Total 3 14 13" xfId="51749"/>
    <cellStyle name="Total 3 14 14" xfId="54844"/>
    <cellStyle name="Total 3 14 15" xfId="57459"/>
    <cellStyle name="Total 3 14 2" xfId="4859"/>
    <cellStyle name="Total 3 14 2 2" xfId="11098"/>
    <cellStyle name="Total 3 14 2 3" xfId="20052"/>
    <cellStyle name="Total 3 14 2 4" xfId="34388"/>
    <cellStyle name="Total 3 14 2 5" xfId="41129"/>
    <cellStyle name="Total 3 14 2 6" xfId="51750"/>
    <cellStyle name="Total 3 14 3" xfId="7005"/>
    <cellStyle name="Total 3 14 3 2" xfId="13232"/>
    <cellStyle name="Total 3 14 3 3" xfId="20570"/>
    <cellStyle name="Total 3 14 3 4" xfId="36527"/>
    <cellStyle name="Total 3 14 3 5" xfId="43263"/>
    <cellStyle name="Total 3 14 3 6" xfId="51751"/>
    <cellStyle name="Total 3 14 4" xfId="8926"/>
    <cellStyle name="Total 3 14 5" xfId="15038"/>
    <cellStyle name="Total 3 14 6" xfId="17190"/>
    <cellStyle name="Total 3 14 7" xfId="24944"/>
    <cellStyle name="Total 3 14 8" xfId="27402"/>
    <cellStyle name="Total 3 14 9" xfId="30275"/>
    <cellStyle name="Total 3 15" xfId="2713"/>
    <cellStyle name="Total 3 15 10" xfId="32260"/>
    <cellStyle name="Total 3 15 11" xfId="39001"/>
    <cellStyle name="Total 3 15 12" xfId="46006"/>
    <cellStyle name="Total 3 15 13" xfId="51752"/>
    <cellStyle name="Total 3 15 14" xfId="54888"/>
    <cellStyle name="Total 3 15 15" xfId="57503"/>
    <cellStyle name="Total 3 15 2" xfId="4902"/>
    <cellStyle name="Total 3 15 2 2" xfId="11141"/>
    <cellStyle name="Total 3 15 2 3" xfId="19810"/>
    <cellStyle name="Total 3 15 2 4" xfId="34431"/>
    <cellStyle name="Total 3 15 2 5" xfId="41172"/>
    <cellStyle name="Total 3 15 2 6" xfId="51753"/>
    <cellStyle name="Total 3 15 3" xfId="7049"/>
    <cellStyle name="Total 3 15 3 2" xfId="13276"/>
    <cellStyle name="Total 3 15 3 3" xfId="20606"/>
    <cellStyle name="Total 3 15 3 4" xfId="36571"/>
    <cellStyle name="Total 3 15 3 5" xfId="43307"/>
    <cellStyle name="Total 3 15 3 6" xfId="51754"/>
    <cellStyle name="Total 3 15 4" xfId="8970"/>
    <cellStyle name="Total 3 15 5" xfId="15082"/>
    <cellStyle name="Total 3 15 6" xfId="17234"/>
    <cellStyle name="Total 3 15 7" xfId="24988"/>
    <cellStyle name="Total 3 15 8" xfId="27446"/>
    <cellStyle name="Total 3 15 9" xfId="30319"/>
    <cellStyle name="Total 3 16" xfId="2670"/>
    <cellStyle name="Total 3 16 10" xfId="32219"/>
    <cellStyle name="Total 3 16 11" xfId="38960"/>
    <cellStyle name="Total 3 16 12" xfId="45965"/>
    <cellStyle name="Total 3 16 13" xfId="51755"/>
    <cellStyle name="Total 3 16 14" xfId="54847"/>
    <cellStyle name="Total 3 16 15" xfId="57462"/>
    <cellStyle name="Total 3 16 2" xfId="4862"/>
    <cellStyle name="Total 3 16 2 2" xfId="11101"/>
    <cellStyle name="Total 3 16 2 3" xfId="19956"/>
    <cellStyle name="Total 3 16 2 4" xfId="34391"/>
    <cellStyle name="Total 3 16 2 5" xfId="41132"/>
    <cellStyle name="Total 3 16 2 6" xfId="51756"/>
    <cellStyle name="Total 3 16 3" xfId="7008"/>
    <cellStyle name="Total 3 16 3 2" xfId="13235"/>
    <cellStyle name="Total 3 16 3 3" xfId="20573"/>
    <cellStyle name="Total 3 16 3 4" xfId="36530"/>
    <cellStyle name="Total 3 16 3 5" xfId="43266"/>
    <cellStyle name="Total 3 16 3 6" xfId="51757"/>
    <cellStyle name="Total 3 16 4" xfId="8929"/>
    <cellStyle name="Total 3 16 5" xfId="15041"/>
    <cellStyle name="Total 3 16 6" xfId="17193"/>
    <cellStyle name="Total 3 16 7" xfId="24947"/>
    <cellStyle name="Total 3 16 8" xfId="27405"/>
    <cellStyle name="Total 3 16 9" xfId="30278"/>
    <cellStyle name="Total 3 17" xfId="2725"/>
    <cellStyle name="Total 3 17 10" xfId="32272"/>
    <cellStyle name="Total 3 17 11" xfId="39013"/>
    <cellStyle name="Total 3 17 12" xfId="46018"/>
    <cellStyle name="Total 3 17 13" xfId="51758"/>
    <cellStyle name="Total 3 17 14" xfId="54900"/>
    <cellStyle name="Total 3 17 15" xfId="57515"/>
    <cellStyle name="Total 3 17 2" xfId="4906"/>
    <cellStyle name="Total 3 17 2 2" xfId="11145"/>
    <cellStyle name="Total 3 17 2 3" xfId="18817"/>
    <cellStyle name="Total 3 17 2 4" xfId="34435"/>
    <cellStyle name="Total 3 17 2 5" xfId="41176"/>
    <cellStyle name="Total 3 17 2 6" xfId="51759"/>
    <cellStyle name="Total 3 17 3" xfId="7061"/>
    <cellStyle name="Total 3 17 3 2" xfId="13288"/>
    <cellStyle name="Total 3 17 3 3" xfId="20616"/>
    <cellStyle name="Total 3 17 3 4" xfId="36583"/>
    <cellStyle name="Total 3 17 3 5" xfId="43319"/>
    <cellStyle name="Total 3 17 3 6" xfId="51760"/>
    <cellStyle name="Total 3 17 4" xfId="8982"/>
    <cellStyle name="Total 3 17 5" xfId="15094"/>
    <cellStyle name="Total 3 17 6" xfId="17246"/>
    <cellStyle name="Total 3 17 7" xfId="25000"/>
    <cellStyle name="Total 3 17 8" xfId="27458"/>
    <cellStyle name="Total 3 17 9" xfId="30331"/>
    <cellStyle name="Total 3 18" xfId="2735"/>
    <cellStyle name="Total 3 18 10" xfId="32282"/>
    <cellStyle name="Total 3 18 11" xfId="39023"/>
    <cellStyle name="Total 3 18 12" xfId="46028"/>
    <cellStyle name="Total 3 18 13" xfId="51761"/>
    <cellStyle name="Total 3 18 14" xfId="54910"/>
    <cellStyle name="Total 3 18 15" xfId="57525"/>
    <cellStyle name="Total 3 18 2" xfId="4916"/>
    <cellStyle name="Total 3 18 2 2" xfId="11155"/>
    <cellStyle name="Total 3 18 2 3" xfId="19333"/>
    <cellStyle name="Total 3 18 2 4" xfId="34445"/>
    <cellStyle name="Total 3 18 2 5" xfId="41186"/>
    <cellStyle name="Total 3 18 2 6" xfId="51762"/>
    <cellStyle name="Total 3 18 3" xfId="7071"/>
    <cellStyle name="Total 3 18 3 2" xfId="13298"/>
    <cellStyle name="Total 3 18 3 3" xfId="20625"/>
    <cellStyle name="Total 3 18 3 4" xfId="36593"/>
    <cellStyle name="Total 3 18 3 5" xfId="43329"/>
    <cellStyle name="Total 3 18 3 6" xfId="51763"/>
    <cellStyle name="Total 3 18 4" xfId="8992"/>
    <cellStyle name="Total 3 18 5" xfId="15104"/>
    <cellStyle name="Total 3 18 6" xfId="17256"/>
    <cellStyle name="Total 3 18 7" xfId="25010"/>
    <cellStyle name="Total 3 18 8" xfId="27468"/>
    <cellStyle name="Total 3 18 9" xfId="30341"/>
    <cellStyle name="Total 3 19" xfId="2739"/>
    <cellStyle name="Total 3 19 10" xfId="39027"/>
    <cellStyle name="Total 3 19 11" xfId="46032"/>
    <cellStyle name="Total 3 19 12" xfId="51764"/>
    <cellStyle name="Total 3 19 13" xfId="54914"/>
    <cellStyle name="Total 3 19 14" xfId="57529"/>
    <cellStyle name="Total 3 19 2" xfId="7075"/>
    <cellStyle name="Total 3 19 2 2" xfId="13302"/>
    <cellStyle name="Total 3 19 2 3" xfId="20628"/>
    <cellStyle name="Total 3 19 2 4" xfId="36597"/>
    <cellStyle name="Total 3 19 2 5" xfId="43333"/>
    <cellStyle name="Total 3 19 2 6" xfId="51765"/>
    <cellStyle name="Total 3 19 3" xfId="8996"/>
    <cellStyle name="Total 3 19 4" xfId="15108"/>
    <cellStyle name="Total 3 19 5" xfId="17260"/>
    <cellStyle name="Total 3 19 6" xfId="25014"/>
    <cellStyle name="Total 3 19 7" xfId="27472"/>
    <cellStyle name="Total 3 19 8" xfId="30345"/>
    <cellStyle name="Total 3 19 9" xfId="32286"/>
    <cellStyle name="Total 3 2" xfId="941"/>
    <cellStyle name="Total 3 2 10" xfId="15381"/>
    <cellStyle name="Total 3 2 11" xfId="23113"/>
    <cellStyle name="Total 3 2 12" xfId="25499"/>
    <cellStyle name="Total 3 2 13" xfId="28466"/>
    <cellStyle name="Total 3 2 14" xfId="30621"/>
    <cellStyle name="Total 3 2 15" xfId="37399"/>
    <cellStyle name="Total 3 2 16" xfId="44153"/>
    <cellStyle name="Total 3 2 17" xfId="51766"/>
    <cellStyle name="Total 3 2 18" xfId="53035"/>
    <cellStyle name="Total 3 2 19" xfId="55645"/>
    <cellStyle name="Total 3 2 2" xfId="1359"/>
    <cellStyle name="Total 3 2 2 10" xfId="30941"/>
    <cellStyle name="Total 3 2 2 11" xfId="37711"/>
    <cellStyle name="Total 3 2 2 12" xfId="44716"/>
    <cellStyle name="Total 3 2 2 13" xfId="51767"/>
    <cellStyle name="Total 3 2 2 14" xfId="53598"/>
    <cellStyle name="Total 3 2 2 15" xfId="56213"/>
    <cellStyle name="Total 3 2 2 2" xfId="3612"/>
    <cellStyle name="Total 3 2 2 2 2" xfId="9869"/>
    <cellStyle name="Total 3 2 2 2 3" xfId="17975"/>
    <cellStyle name="Total 3 2 2 2 4" xfId="33159"/>
    <cellStyle name="Total 3 2 2 2 5" xfId="39900"/>
    <cellStyle name="Total 3 2 2 2 6" xfId="51768"/>
    <cellStyle name="Total 3 2 2 3" xfId="5759"/>
    <cellStyle name="Total 3 2 2 3 2" xfId="11986"/>
    <cellStyle name="Total 3 2 2 3 3" xfId="20186"/>
    <cellStyle name="Total 3 2 2 3 4" xfId="35281"/>
    <cellStyle name="Total 3 2 2 3 5" xfId="42017"/>
    <cellStyle name="Total 3 2 2 3 6" xfId="51769"/>
    <cellStyle name="Total 3 2 2 4" xfId="7680"/>
    <cellStyle name="Total 3 2 2 5" xfId="14082"/>
    <cellStyle name="Total 3 2 2 6" xfId="15944"/>
    <cellStyle name="Total 3 2 2 7" xfId="23698"/>
    <cellStyle name="Total 3 2 2 8" xfId="26156"/>
    <cellStyle name="Total 3 2 2 9" xfId="29029"/>
    <cellStyle name="Total 3 2 3" xfId="1720"/>
    <cellStyle name="Total 3 2 3 10" xfId="31274"/>
    <cellStyle name="Total 3 2 3 11" xfId="38015"/>
    <cellStyle name="Total 3 2 3 12" xfId="45020"/>
    <cellStyle name="Total 3 2 3 13" xfId="51770"/>
    <cellStyle name="Total 3 2 3 14" xfId="53902"/>
    <cellStyle name="Total 3 2 3 15" xfId="56517"/>
    <cellStyle name="Total 3 2 3 2" xfId="3934"/>
    <cellStyle name="Total 3 2 3 2 2" xfId="10173"/>
    <cellStyle name="Total 3 2 3 2 3" xfId="20082"/>
    <cellStyle name="Total 3 2 3 2 4" xfId="33463"/>
    <cellStyle name="Total 3 2 3 2 5" xfId="40204"/>
    <cellStyle name="Total 3 2 3 2 6" xfId="51771"/>
    <cellStyle name="Total 3 2 3 3" xfId="6063"/>
    <cellStyle name="Total 3 2 3 3 2" xfId="12290"/>
    <cellStyle name="Total 3 2 3 3 3" xfId="18397"/>
    <cellStyle name="Total 3 2 3 3 4" xfId="35585"/>
    <cellStyle name="Total 3 2 3 3 5" xfId="42321"/>
    <cellStyle name="Total 3 2 3 3 6" xfId="51772"/>
    <cellStyle name="Total 3 2 3 4" xfId="7984"/>
    <cellStyle name="Total 3 2 3 5" xfId="14386"/>
    <cellStyle name="Total 3 2 3 6" xfId="16248"/>
    <cellStyle name="Total 3 2 3 7" xfId="24002"/>
    <cellStyle name="Total 3 2 3 8" xfId="26460"/>
    <cellStyle name="Total 3 2 3 9" xfId="29333"/>
    <cellStyle name="Total 3 2 4" xfId="2070"/>
    <cellStyle name="Total 3 2 4 10" xfId="38363"/>
    <cellStyle name="Total 3 2 4 11" xfId="45368"/>
    <cellStyle name="Total 3 2 4 12" xfId="51773"/>
    <cellStyle name="Total 3 2 4 13" xfId="54250"/>
    <cellStyle name="Total 3 2 4 14" xfId="56865"/>
    <cellStyle name="Total 3 2 4 2" xfId="4282"/>
    <cellStyle name="Total 3 2 4 2 2" xfId="10521"/>
    <cellStyle name="Total 3 2 4 2 3" xfId="18032"/>
    <cellStyle name="Total 3 2 4 2 4" xfId="33811"/>
    <cellStyle name="Total 3 2 4 2 5" xfId="40552"/>
    <cellStyle name="Total 3 2 4 2 6" xfId="51774"/>
    <cellStyle name="Total 3 2 4 3" xfId="6411"/>
    <cellStyle name="Total 3 2 4 3 2" xfId="12638"/>
    <cellStyle name="Total 3 2 4 3 3" xfId="17284"/>
    <cellStyle name="Total 3 2 4 3 4" xfId="35933"/>
    <cellStyle name="Total 3 2 4 3 5" xfId="42669"/>
    <cellStyle name="Total 3 2 4 3 6" xfId="51775"/>
    <cellStyle name="Total 3 2 4 4" xfId="8332"/>
    <cellStyle name="Total 3 2 4 5" xfId="16596"/>
    <cellStyle name="Total 3 2 4 6" xfId="24350"/>
    <cellStyle name="Total 3 2 4 7" xfId="26808"/>
    <cellStyle name="Total 3 2 4 8" xfId="29681"/>
    <cellStyle name="Total 3 2 4 9" xfId="31622"/>
    <cellStyle name="Total 3 2 5" xfId="2139"/>
    <cellStyle name="Total 3 2 5 10" xfId="31689"/>
    <cellStyle name="Total 3 2 5 11" xfId="38430"/>
    <cellStyle name="Total 3 2 5 12" xfId="45435"/>
    <cellStyle name="Total 3 2 5 13" xfId="51776"/>
    <cellStyle name="Total 3 2 5 14" xfId="54317"/>
    <cellStyle name="Total 3 2 5 15" xfId="56932"/>
    <cellStyle name="Total 3 2 5 2" xfId="4349"/>
    <cellStyle name="Total 3 2 5 2 2" xfId="10588"/>
    <cellStyle name="Total 3 2 5 2 3" xfId="18924"/>
    <cellStyle name="Total 3 2 5 2 4" xfId="33878"/>
    <cellStyle name="Total 3 2 5 2 5" xfId="40619"/>
    <cellStyle name="Total 3 2 5 2 6" xfId="51777"/>
    <cellStyle name="Total 3 2 5 3" xfId="6478"/>
    <cellStyle name="Total 3 2 5 3 2" xfId="12705"/>
    <cellStyle name="Total 3 2 5 3 3" xfId="17644"/>
    <cellStyle name="Total 3 2 5 3 4" xfId="36000"/>
    <cellStyle name="Total 3 2 5 3 5" xfId="42736"/>
    <cellStyle name="Total 3 2 5 3 6" xfId="51778"/>
    <cellStyle name="Total 3 2 5 4" xfId="8399"/>
    <cellStyle name="Total 3 2 5 5" xfId="14511"/>
    <cellStyle name="Total 3 2 5 6" xfId="16663"/>
    <cellStyle name="Total 3 2 5 7" xfId="24417"/>
    <cellStyle name="Total 3 2 5 8" xfId="26875"/>
    <cellStyle name="Total 3 2 5 9" xfId="29748"/>
    <cellStyle name="Total 3 2 6" xfId="3300"/>
    <cellStyle name="Total 3 2 6 10" xfId="39588"/>
    <cellStyle name="Total 3 2 6 11" xfId="44404"/>
    <cellStyle name="Total 3 2 6 12" xfId="51779"/>
    <cellStyle name="Total 3 2 6 13" xfId="53286"/>
    <cellStyle name="Total 3 2 6 14" xfId="55898"/>
    <cellStyle name="Total 3 2 6 2" xfId="5444"/>
    <cellStyle name="Total 3 2 6 2 2" xfId="11674"/>
    <cellStyle name="Total 3 2 6 2 3" xfId="18146"/>
    <cellStyle name="Total 3 2 6 2 4" xfId="34966"/>
    <cellStyle name="Total 3 2 6 2 5" xfId="41705"/>
    <cellStyle name="Total 3 2 6 2 6" xfId="51780"/>
    <cellStyle name="Total 3 2 6 3" xfId="9557"/>
    <cellStyle name="Total 3 2 6 4" xfId="13770"/>
    <cellStyle name="Total 3 2 6 5" xfId="15632"/>
    <cellStyle name="Total 3 2 6 6" xfId="23386"/>
    <cellStyle name="Total 3 2 6 7" xfId="25844"/>
    <cellStyle name="Total 3 2 6 8" xfId="28717"/>
    <cellStyle name="Total 3 2 6 9" xfId="32847"/>
    <cellStyle name="Total 3 2 7" xfId="2955"/>
    <cellStyle name="Total 3 2 7 2" xfId="9212"/>
    <cellStyle name="Total 3 2 7 3" xfId="19507"/>
    <cellStyle name="Total 3 2 7 4" xfId="32502"/>
    <cellStyle name="Total 3 2 7 5" xfId="39243"/>
    <cellStyle name="Total 3 2 7 6" xfId="51781"/>
    <cellStyle name="Total 3 2 8" xfId="5184"/>
    <cellStyle name="Total 3 2 8 2" xfId="11423"/>
    <cellStyle name="Total 3 2 8 3" xfId="19321"/>
    <cellStyle name="Total 3 2 8 4" xfId="34713"/>
    <cellStyle name="Total 3 2 8 5" xfId="41454"/>
    <cellStyle name="Total 3 2 8 6" xfId="51782"/>
    <cellStyle name="Total 3 2 9" xfId="7368"/>
    <cellStyle name="Total 3 20" xfId="4976"/>
    <cellStyle name="Total 3 20 2" xfId="11215"/>
    <cellStyle name="Total 3 20 3" xfId="18408"/>
    <cellStyle name="Total 3 20 4" xfId="34505"/>
    <cellStyle name="Total 3 20 5" xfId="41246"/>
    <cellStyle name="Total 3 20 6" xfId="51783"/>
    <cellStyle name="Total 3 21" xfId="7168"/>
    <cellStyle name="Total 3 22" xfId="15173"/>
    <cellStyle name="Total 3 23" xfId="22914"/>
    <cellStyle name="Total 3 24" xfId="25300"/>
    <cellStyle name="Total 3 25" xfId="28258"/>
    <cellStyle name="Total 3 26" xfId="30420"/>
    <cellStyle name="Total 3 27" xfId="37200"/>
    <cellStyle name="Total 3 28" xfId="43945"/>
    <cellStyle name="Total 3 29" xfId="51736"/>
    <cellStyle name="Total 3 3" xfId="772"/>
    <cellStyle name="Total 3 3 10" xfId="15382"/>
    <cellStyle name="Total 3 3 11" xfId="22944"/>
    <cellStyle name="Total 3 3 12" xfId="25330"/>
    <cellStyle name="Total 3 3 13" xfId="28467"/>
    <cellStyle name="Total 3 3 14" xfId="30452"/>
    <cellStyle name="Total 3 3 15" xfId="37230"/>
    <cellStyle name="Total 3 3 16" xfId="44154"/>
    <cellStyle name="Total 3 3 17" xfId="51784"/>
    <cellStyle name="Total 3 3 18" xfId="53036"/>
    <cellStyle name="Total 3 3 19" xfId="55646"/>
    <cellStyle name="Total 3 3 2" xfId="1360"/>
    <cellStyle name="Total 3 3 2 10" xfId="30942"/>
    <cellStyle name="Total 3 3 2 11" xfId="37712"/>
    <cellStyle name="Total 3 3 2 12" xfId="44717"/>
    <cellStyle name="Total 3 3 2 13" xfId="51785"/>
    <cellStyle name="Total 3 3 2 14" xfId="53599"/>
    <cellStyle name="Total 3 3 2 15" xfId="56214"/>
    <cellStyle name="Total 3 3 2 2" xfId="3613"/>
    <cellStyle name="Total 3 3 2 2 2" xfId="9870"/>
    <cellStyle name="Total 3 3 2 2 3" xfId="19714"/>
    <cellStyle name="Total 3 3 2 2 4" xfId="33160"/>
    <cellStyle name="Total 3 3 2 2 5" xfId="39901"/>
    <cellStyle name="Total 3 3 2 2 6" xfId="51786"/>
    <cellStyle name="Total 3 3 2 3" xfId="5760"/>
    <cellStyle name="Total 3 3 2 3 2" xfId="11987"/>
    <cellStyle name="Total 3 3 2 3 3" xfId="19318"/>
    <cellStyle name="Total 3 3 2 3 4" xfId="35282"/>
    <cellStyle name="Total 3 3 2 3 5" xfId="42018"/>
    <cellStyle name="Total 3 3 2 3 6" xfId="51787"/>
    <cellStyle name="Total 3 3 2 4" xfId="7681"/>
    <cellStyle name="Total 3 3 2 5" xfId="14083"/>
    <cellStyle name="Total 3 3 2 6" xfId="15945"/>
    <cellStyle name="Total 3 3 2 7" xfId="23699"/>
    <cellStyle name="Total 3 3 2 8" xfId="26157"/>
    <cellStyle name="Total 3 3 2 9" xfId="29030"/>
    <cellStyle name="Total 3 3 3" xfId="1551"/>
    <cellStyle name="Total 3 3 3 10" xfId="31105"/>
    <cellStyle name="Total 3 3 3 11" xfId="37846"/>
    <cellStyle name="Total 3 3 3 12" xfId="44851"/>
    <cellStyle name="Total 3 3 3 13" xfId="51788"/>
    <cellStyle name="Total 3 3 3 14" xfId="53733"/>
    <cellStyle name="Total 3 3 3 15" xfId="56348"/>
    <cellStyle name="Total 3 3 3 2" xfId="3765"/>
    <cellStyle name="Total 3 3 3 2 2" xfId="10004"/>
    <cellStyle name="Total 3 3 3 2 3" xfId="20260"/>
    <cellStyle name="Total 3 3 3 2 4" xfId="33294"/>
    <cellStyle name="Total 3 3 3 2 5" xfId="40035"/>
    <cellStyle name="Total 3 3 3 2 6" xfId="51789"/>
    <cellStyle name="Total 3 3 3 3" xfId="5894"/>
    <cellStyle name="Total 3 3 3 3 2" xfId="12121"/>
    <cellStyle name="Total 3 3 3 3 3" xfId="19796"/>
    <cellStyle name="Total 3 3 3 3 4" xfId="35416"/>
    <cellStyle name="Total 3 3 3 3 5" xfId="42152"/>
    <cellStyle name="Total 3 3 3 3 6" xfId="51790"/>
    <cellStyle name="Total 3 3 3 4" xfId="7815"/>
    <cellStyle name="Total 3 3 3 5" xfId="14217"/>
    <cellStyle name="Total 3 3 3 6" xfId="16079"/>
    <cellStyle name="Total 3 3 3 7" xfId="23833"/>
    <cellStyle name="Total 3 3 3 8" xfId="26291"/>
    <cellStyle name="Total 3 3 3 9" xfId="29164"/>
    <cellStyle name="Total 3 3 4" xfId="2071"/>
    <cellStyle name="Total 3 3 4 10" xfId="38364"/>
    <cellStyle name="Total 3 3 4 11" xfId="45369"/>
    <cellStyle name="Total 3 3 4 12" xfId="51791"/>
    <cellStyle name="Total 3 3 4 13" xfId="54251"/>
    <cellStyle name="Total 3 3 4 14" xfId="56866"/>
    <cellStyle name="Total 3 3 4 2" xfId="4283"/>
    <cellStyle name="Total 3 3 4 2 2" xfId="10522"/>
    <cellStyle name="Total 3 3 4 2 3" xfId="19697"/>
    <cellStyle name="Total 3 3 4 2 4" xfId="33812"/>
    <cellStyle name="Total 3 3 4 2 5" xfId="40553"/>
    <cellStyle name="Total 3 3 4 2 6" xfId="51792"/>
    <cellStyle name="Total 3 3 4 3" xfId="6412"/>
    <cellStyle name="Total 3 3 4 3 2" xfId="12639"/>
    <cellStyle name="Total 3 3 4 3 3" xfId="17647"/>
    <cellStyle name="Total 3 3 4 3 4" xfId="35934"/>
    <cellStyle name="Total 3 3 4 3 5" xfId="42670"/>
    <cellStyle name="Total 3 3 4 3 6" xfId="51793"/>
    <cellStyle name="Total 3 3 4 4" xfId="8333"/>
    <cellStyle name="Total 3 3 4 5" xfId="16597"/>
    <cellStyle name="Total 3 3 4 6" xfId="24351"/>
    <cellStyle name="Total 3 3 4 7" xfId="26809"/>
    <cellStyle name="Total 3 3 4 8" xfId="29682"/>
    <cellStyle name="Total 3 3 4 9" xfId="31623"/>
    <cellStyle name="Total 3 3 5" xfId="2325"/>
    <cellStyle name="Total 3 3 5 10" xfId="31875"/>
    <cellStyle name="Total 3 3 5 11" xfId="38616"/>
    <cellStyle name="Total 3 3 5 12" xfId="45621"/>
    <cellStyle name="Total 3 3 5 13" xfId="51794"/>
    <cellStyle name="Total 3 3 5 14" xfId="54503"/>
    <cellStyle name="Total 3 3 5 15" xfId="57118"/>
    <cellStyle name="Total 3 3 5 2" xfId="4535"/>
    <cellStyle name="Total 3 3 5 2 2" xfId="10774"/>
    <cellStyle name="Total 3 3 5 2 3" xfId="18519"/>
    <cellStyle name="Total 3 3 5 2 4" xfId="34064"/>
    <cellStyle name="Total 3 3 5 2 5" xfId="40805"/>
    <cellStyle name="Total 3 3 5 2 6" xfId="51795"/>
    <cellStyle name="Total 3 3 5 3" xfId="6664"/>
    <cellStyle name="Total 3 3 5 3 2" xfId="12891"/>
    <cellStyle name="Total 3 3 5 3 3" xfId="20350"/>
    <cellStyle name="Total 3 3 5 3 4" xfId="36186"/>
    <cellStyle name="Total 3 3 5 3 5" xfId="42922"/>
    <cellStyle name="Total 3 3 5 3 6" xfId="51796"/>
    <cellStyle name="Total 3 3 5 4" xfId="8585"/>
    <cellStyle name="Total 3 3 5 5" xfId="14697"/>
    <cellStyle name="Total 3 3 5 6" xfId="16849"/>
    <cellStyle name="Total 3 3 5 7" xfId="24603"/>
    <cellStyle name="Total 3 3 5 8" xfId="27061"/>
    <cellStyle name="Total 3 3 5 9" xfId="29934"/>
    <cellStyle name="Total 3 3 6" xfId="3131"/>
    <cellStyle name="Total 3 3 6 10" xfId="39419"/>
    <cellStyle name="Total 3 3 6 11" xfId="44235"/>
    <cellStyle name="Total 3 3 6 12" xfId="51797"/>
    <cellStyle name="Total 3 3 6 13" xfId="53117"/>
    <cellStyle name="Total 3 3 6 14" xfId="55729"/>
    <cellStyle name="Total 3 3 6 2" xfId="5275"/>
    <cellStyle name="Total 3 3 6 2 2" xfId="11505"/>
    <cellStyle name="Total 3 3 6 2 3" xfId="19662"/>
    <cellStyle name="Total 3 3 6 2 4" xfId="34797"/>
    <cellStyle name="Total 3 3 6 2 5" xfId="41536"/>
    <cellStyle name="Total 3 3 6 2 6" xfId="51798"/>
    <cellStyle name="Total 3 3 6 3" xfId="9388"/>
    <cellStyle name="Total 3 3 6 4" xfId="13601"/>
    <cellStyle name="Total 3 3 6 5" xfId="15463"/>
    <cellStyle name="Total 3 3 6 6" xfId="23217"/>
    <cellStyle name="Total 3 3 6 7" xfId="25675"/>
    <cellStyle name="Total 3 3 6 8" xfId="28548"/>
    <cellStyle name="Total 3 3 6 9" xfId="32678"/>
    <cellStyle name="Total 3 3 7" xfId="2786"/>
    <cellStyle name="Total 3 3 7 2" xfId="9043"/>
    <cellStyle name="Total 3 3 7 3" xfId="18894"/>
    <cellStyle name="Total 3 3 7 4" xfId="32333"/>
    <cellStyle name="Total 3 3 7 5" xfId="39074"/>
    <cellStyle name="Total 3 3 7 6" xfId="51799"/>
    <cellStyle name="Total 3 3 8" xfId="5185"/>
    <cellStyle name="Total 3 3 8 2" xfId="11424"/>
    <cellStyle name="Total 3 3 8 3" xfId="18401"/>
    <cellStyle name="Total 3 3 8 4" xfId="34714"/>
    <cellStyle name="Total 3 3 8 5" xfId="41455"/>
    <cellStyle name="Total 3 3 8 6" xfId="51800"/>
    <cellStyle name="Total 3 3 9" xfId="7199"/>
    <cellStyle name="Total 3 30" xfId="52827"/>
    <cellStyle name="Total 3 31" xfId="55437"/>
    <cellStyle name="Total 3 4" xfId="779"/>
    <cellStyle name="Total 3 4 10" xfId="15383"/>
    <cellStyle name="Total 3 4 11" xfId="22951"/>
    <cellStyle name="Total 3 4 12" xfId="25337"/>
    <cellStyle name="Total 3 4 13" xfId="28468"/>
    <cellStyle name="Total 3 4 14" xfId="30459"/>
    <cellStyle name="Total 3 4 15" xfId="37237"/>
    <cellStyle name="Total 3 4 16" xfId="44155"/>
    <cellStyle name="Total 3 4 17" xfId="51801"/>
    <cellStyle name="Total 3 4 18" xfId="53037"/>
    <cellStyle name="Total 3 4 19" xfId="55647"/>
    <cellStyle name="Total 3 4 2" xfId="1361"/>
    <cellStyle name="Total 3 4 2 10" xfId="30943"/>
    <cellStyle name="Total 3 4 2 11" xfId="37713"/>
    <cellStyle name="Total 3 4 2 12" xfId="44718"/>
    <cellStyle name="Total 3 4 2 13" xfId="51802"/>
    <cellStyle name="Total 3 4 2 14" xfId="53600"/>
    <cellStyle name="Total 3 4 2 15" xfId="56215"/>
    <cellStyle name="Total 3 4 2 2" xfId="3614"/>
    <cellStyle name="Total 3 4 2 2 2" xfId="9871"/>
    <cellStyle name="Total 3 4 2 2 3" xfId="18854"/>
    <cellStyle name="Total 3 4 2 2 4" xfId="33161"/>
    <cellStyle name="Total 3 4 2 2 5" xfId="39902"/>
    <cellStyle name="Total 3 4 2 2 6" xfId="51803"/>
    <cellStyle name="Total 3 4 2 3" xfId="5761"/>
    <cellStyle name="Total 3 4 2 3 2" xfId="11988"/>
    <cellStyle name="Total 3 4 2 3 3" xfId="18398"/>
    <cellStyle name="Total 3 4 2 3 4" xfId="35283"/>
    <cellStyle name="Total 3 4 2 3 5" xfId="42019"/>
    <cellStyle name="Total 3 4 2 3 6" xfId="51804"/>
    <cellStyle name="Total 3 4 2 4" xfId="7682"/>
    <cellStyle name="Total 3 4 2 5" xfId="14084"/>
    <cellStyle name="Total 3 4 2 6" xfId="15946"/>
    <cellStyle name="Total 3 4 2 7" xfId="23700"/>
    <cellStyle name="Total 3 4 2 8" xfId="26158"/>
    <cellStyle name="Total 3 4 2 9" xfId="29031"/>
    <cellStyle name="Total 3 4 3" xfId="1558"/>
    <cellStyle name="Total 3 4 3 10" xfId="31112"/>
    <cellStyle name="Total 3 4 3 11" xfId="37853"/>
    <cellStyle name="Total 3 4 3 12" xfId="44858"/>
    <cellStyle name="Total 3 4 3 13" xfId="51805"/>
    <cellStyle name="Total 3 4 3 14" xfId="53740"/>
    <cellStyle name="Total 3 4 3 15" xfId="56355"/>
    <cellStyle name="Total 3 4 3 2" xfId="3772"/>
    <cellStyle name="Total 3 4 3 2 2" xfId="10011"/>
    <cellStyle name="Total 3 4 3 2 3" xfId="19387"/>
    <cellStyle name="Total 3 4 3 2 4" xfId="33301"/>
    <cellStyle name="Total 3 4 3 2 5" xfId="40042"/>
    <cellStyle name="Total 3 4 3 2 6" xfId="51806"/>
    <cellStyle name="Total 3 4 3 3" xfId="5901"/>
    <cellStyle name="Total 3 4 3 3 2" xfId="12128"/>
    <cellStyle name="Total 3 4 3 3 3" xfId="19430"/>
    <cellStyle name="Total 3 4 3 3 4" xfId="35423"/>
    <cellStyle name="Total 3 4 3 3 5" xfId="42159"/>
    <cellStyle name="Total 3 4 3 3 6" xfId="51807"/>
    <cellStyle name="Total 3 4 3 4" xfId="7822"/>
    <cellStyle name="Total 3 4 3 5" xfId="14224"/>
    <cellStyle name="Total 3 4 3 6" xfId="16086"/>
    <cellStyle name="Total 3 4 3 7" xfId="23840"/>
    <cellStyle name="Total 3 4 3 8" xfId="26298"/>
    <cellStyle name="Total 3 4 3 9" xfId="29171"/>
    <cellStyle name="Total 3 4 4" xfId="2072"/>
    <cellStyle name="Total 3 4 4 10" xfId="38365"/>
    <cellStyle name="Total 3 4 4 11" xfId="45370"/>
    <cellStyle name="Total 3 4 4 12" xfId="51808"/>
    <cellStyle name="Total 3 4 4 13" xfId="54252"/>
    <cellStyle name="Total 3 4 4 14" xfId="56867"/>
    <cellStyle name="Total 3 4 4 2" xfId="4284"/>
    <cellStyle name="Total 3 4 4 2 2" xfId="10523"/>
    <cellStyle name="Total 3 4 4 2 3" xfId="18839"/>
    <cellStyle name="Total 3 4 4 2 4" xfId="33813"/>
    <cellStyle name="Total 3 4 4 2 5" xfId="40554"/>
    <cellStyle name="Total 3 4 4 2 6" xfId="51809"/>
    <cellStyle name="Total 3 4 4 3" xfId="6413"/>
    <cellStyle name="Total 3 4 4 3 2" xfId="12640"/>
    <cellStyle name="Total 3 4 4 3 3" xfId="17811"/>
    <cellStyle name="Total 3 4 4 3 4" xfId="35935"/>
    <cellStyle name="Total 3 4 4 3 5" xfId="42671"/>
    <cellStyle name="Total 3 4 4 3 6" xfId="51810"/>
    <cellStyle name="Total 3 4 4 4" xfId="8334"/>
    <cellStyle name="Total 3 4 4 5" xfId="16598"/>
    <cellStyle name="Total 3 4 4 6" xfId="24352"/>
    <cellStyle name="Total 3 4 4 7" xfId="26810"/>
    <cellStyle name="Total 3 4 4 8" xfId="29683"/>
    <cellStyle name="Total 3 4 4 9" xfId="31624"/>
    <cellStyle name="Total 3 4 5" xfId="2318"/>
    <cellStyle name="Total 3 4 5 10" xfId="31868"/>
    <cellStyle name="Total 3 4 5 11" xfId="38609"/>
    <cellStyle name="Total 3 4 5 12" xfId="45614"/>
    <cellStyle name="Total 3 4 5 13" xfId="51811"/>
    <cellStyle name="Total 3 4 5 14" xfId="54496"/>
    <cellStyle name="Total 3 4 5 15" xfId="57111"/>
    <cellStyle name="Total 3 4 5 2" xfId="4528"/>
    <cellStyle name="Total 3 4 5 2 2" xfId="10767"/>
    <cellStyle name="Total 3 4 5 2 3" xfId="18970"/>
    <cellStyle name="Total 3 4 5 2 4" xfId="34057"/>
    <cellStyle name="Total 3 4 5 2 5" xfId="40798"/>
    <cellStyle name="Total 3 4 5 2 6" xfId="51812"/>
    <cellStyle name="Total 3 4 5 3" xfId="6657"/>
    <cellStyle name="Total 3 4 5 3 2" xfId="12884"/>
    <cellStyle name="Total 3 4 5 3 3" xfId="20344"/>
    <cellStyle name="Total 3 4 5 3 4" xfId="36179"/>
    <cellStyle name="Total 3 4 5 3 5" xfId="42915"/>
    <cellStyle name="Total 3 4 5 3 6" xfId="51813"/>
    <cellStyle name="Total 3 4 5 4" xfId="8578"/>
    <cellStyle name="Total 3 4 5 5" xfId="14690"/>
    <cellStyle name="Total 3 4 5 6" xfId="16842"/>
    <cellStyle name="Total 3 4 5 7" xfId="24596"/>
    <cellStyle name="Total 3 4 5 8" xfId="27054"/>
    <cellStyle name="Total 3 4 5 9" xfId="29927"/>
    <cellStyle name="Total 3 4 6" xfId="3138"/>
    <cellStyle name="Total 3 4 6 10" xfId="39426"/>
    <cellStyle name="Total 3 4 6 11" xfId="44242"/>
    <cellStyle name="Total 3 4 6 12" xfId="51814"/>
    <cellStyle name="Total 3 4 6 13" xfId="53124"/>
    <cellStyle name="Total 3 4 6 14" xfId="55736"/>
    <cellStyle name="Total 3 4 6 2" xfId="5282"/>
    <cellStyle name="Total 3 4 6 2 2" xfId="11512"/>
    <cellStyle name="Total 3 4 6 2 3" xfId="18712"/>
    <cellStyle name="Total 3 4 6 2 4" xfId="34804"/>
    <cellStyle name="Total 3 4 6 2 5" xfId="41543"/>
    <cellStyle name="Total 3 4 6 2 6" xfId="51815"/>
    <cellStyle name="Total 3 4 6 3" xfId="9395"/>
    <cellStyle name="Total 3 4 6 4" xfId="13608"/>
    <cellStyle name="Total 3 4 6 5" xfId="15470"/>
    <cellStyle name="Total 3 4 6 6" xfId="23224"/>
    <cellStyle name="Total 3 4 6 7" xfId="25682"/>
    <cellStyle name="Total 3 4 6 8" xfId="28555"/>
    <cellStyle name="Total 3 4 6 9" xfId="32685"/>
    <cellStyle name="Total 3 4 7" xfId="2793"/>
    <cellStyle name="Total 3 4 7 2" xfId="9050"/>
    <cellStyle name="Total 3 4 7 3" xfId="17919"/>
    <cellStyle name="Total 3 4 7 4" xfId="32340"/>
    <cellStyle name="Total 3 4 7 5" xfId="39081"/>
    <cellStyle name="Total 3 4 7 6" xfId="51816"/>
    <cellStyle name="Total 3 4 8" xfId="5186"/>
    <cellStyle name="Total 3 4 8 2" xfId="11425"/>
    <cellStyle name="Total 3 4 8 3" xfId="20209"/>
    <cellStyle name="Total 3 4 8 4" xfId="34715"/>
    <cellStyle name="Total 3 4 8 5" xfId="41456"/>
    <cellStyle name="Total 3 4 8 6" xfId="51817"/>
    <cellStyle name="Total 3 4 9" xfId="7206"/>
    <cellStyle name="Total 3 5" xfId="922"/>
    <cellStyle name="Total 3 5 10" xfId="15384"/>
    <cellStyle name="Total 3 5 11" xfId="23094"/>
    <cellStyle name="Total 3 5 12" xfId="25480"/>
    <cellStyle name="Total 3 5 13" xfId="28469"/>
    <cellStyle name="Total 3 5 14" xfId="30602"/>
    <cellStyle name="Total 3 5 15" xfId="37380"/>
    <cellStyle name="Total 3 5 16" xfId="44156"/>
    <cellStyle name="Total 3 5 17" xfId="51818"/>
    <cellStyle name="Total 3 5 18" xfId="53038"/>
    <cellStyle name="Total 3 5 19" xfId="55648"/>
    <cellStyle name="Total 3 5 2" xfId="1362"/>
    <cellStyle name="Total 3 5 2 10" xfId="30944"/>
    <cellStyle name="Total 3 5 2 11" xfId="37714"/>
    <cellStyle name="Total 3 5 2 12" xfId="44719"/>
    <cellStyle name="Total 3 5 2 13" xfId="51819"/>
    <cellStyle name="Total 3 5 2 14" xfId="53601"/>
    <cellStyle name="Total 3 5 2 15" xfId="56216"/>
    <cellStyle name="Total 3 5 2 2" xfId="3615"/>
    <cellStyle name="Total 3 5 2 2 2" xfId="9872"/>
    <cellStyle name="Total 3 5 2 2 3" xfId="17901"/>
    <cellStyle name="Total 3 5 2 2 4" xfId="33162"/>
    <cellStyle name="Total 3 5 2 2 5" xfId="39903"/>
    <cellStyle name="Total 3 5 2 2 6" xfId="51820"/>
    <cellStyle name="Total 3 5 2 3" xfId="5762"/>
    <cellStyle name="Total 3 5 2 3 2" xfId="11989"/>
    <cellStyle name="Total 3 5 2 3 3" xfId="20212"/>
    <cellStyle name="Total 3 5 2 3 4" xfId="35284"/>
    <cellStyle name="Total 3 5 2 3 5" xfId="42020"/>
    <cellStyle name="Total 3 5 2 3 6" xfId="51821"/>
    <cellStyle name="Total 3 5 2 4" xfId="7683"/>
    <cellStyle name="Total 3 5 2 5" xfId="14085"/>
    <cellStyle name="Total 3 5 2 6" xfId="15947"/>
    <cellStyle name="Total 3 5 2 7" xfId="23701"/>
    <cellStyle name="Total 3 5 2 8" xfId="26159"/>
    <cellStyle name="Total 3 5 2 9" xfId="29032"/>
    <cellStyle name="Total 3 5 3" xfId="1701"/>
    <cellStyle name="Total 3 5 3 10" xfId="31255"/>
    <cellStyle name="Total 3 5 3 11" xfId="37996"/>
    <cellStyle name="Total 3 5 3 12" xfId="45001"/>
    <cellStyle name="Total 3 5 3 13" xfId="51822"/>
    <cellStyle name="Total 3 5 3 14" xfId="53883"/>
    <cellStyle name="Total 3 5 3 15" xfId="56498"/>
    <cellStyle name="Total 3 5 3 2" xfId="3915"/>
    <cellStyle name="Total 3 5 3 2 2" xfId="10154"/>
    <cellStyle name="Total 3 5 3 2 3" xfId="18846"/>
    <cellStyle name="Total 3 5 3 2 4" xfId="33444"/>
    <cellStyle name="Total 3 5 3 2 5" xfId="40185"/>
    <cellStyle name="Total 3 5 3 2 6" xfId="51823"/>
    <cellStyle name="Total 3 5 3 3" xfId="6044"/>
    <cellStyle name="Total 3 5 3 3 2" xfId="12271"/>
    <cellStyle name="Total 3 5 3 3 3" xfId="18263"/>
    <cellStyle name="Total 3 5 3 3 4" xfId="35566"/>
    <cellStyle name="Total 3 5 3 3 5" xfId="42302"/>
    <cellStyle name="Total 3 5 3 3 6" xfId="51824"/>
    <cellStyle name="Total 3 5 3 4" xfId="7965"/>
    <cellStyle name="Total 3 5 3 5" xfId="14367"/>
    <cellStyle name="Total 3 5 3 6" xfId="16229"/>
    <cellStyle name="Total 3 5 3 7" xfId="23983"/>
    <cellStyle name="Total 3 5 3 8" xfId="26441"/>
    <cellStyle name="Total 3 5 3 9" xfId="29314"/>
    <cellStyle name="Total 3 5 4" xfId="2073"/>
    <cellStyle name="Total 3 5 4 10" xfId="38366"/>
    <cellStyle name="Total 3 5 4 11" xfId="45371"/>
    <cellStyle name="Total 3 5 4 12" xfId="51825"/>
    <cellStyle name="Total 3 5 4 13" xfId="54253"/>
    <cellStyle name="Total 3 5 4 14" xfId="56868"/>
    <cellStyle name="Total 3 5 4 2" xfId="4285"/>
    <cellStyle name="Total 3 5 4 2 2" xfId="10524"/>
    <cellStyle name="Total 3 5 4 2 3" xfId="17887"/>
    <cellStyle name="Total 3 5 4 2 4" xfId="33814"/>
    <cellStyle name="Total 3 5 4 2 5" xfId="40555"/>
    <cellStyle name="Total 3 5 4 2 6" xfId="51826"/>
    <cellStyle name="Total 3 5 4 3" xfId="6414"/>
    <cellStyle name="Total 3 5 4 3 2" xfId="12641"/>
    <cellStyle name="Total 3 5 4 3 3" xfId="17758"/>
    <cellStyle name="Total 3 5 4 3 4" xfId="35936"/>
    <cellStyle name="Total 3 5 4 3 5" xfId="42672"/>
    <cellStyle name="Total 3 5 4 3 6" xfId="51827"/>
    <cellStyle name="Total 3 5 4 4" xfId="8335"/>
    <cellStyle name="Total 3 5 4 5" xfId="16599"/>
    <cellStyle name="Total 3 5 4 6" xfId="24353"/>
    <cellStyle name="Total 3 5 4 7" xfId="26811"/>
    <cellStyle name="Total 3 5 4 8" xfId="29684"/>
    <cellStyle name="Total 3 5 4 9" xfId="31625"/>
    <cellStyle name="Total 3 5 5" xfId="2135"/>
    <cellStyle name="Total 3 5 5 10" xfId="31685"/>
    <cellStyle name="Total 3 5 5 11" xfId="38426"/>
    <cellStyle name="Total 3 5 5 12" xfId="45431"/>
    <cellStyle name="Total 3 5 5 13" xfId="51828"/>
    <cellStyle name="Total 3 5 5 14" xfId="54313"/>
    <cellStyle name="Total 3 5 5 15" xfId="56928"/>
    <cellStyle name="Total 3 5 5 2" xfId="4345"/>
    <cellStyle name="Total 3 5 5 2 2" xfId="10584"/>
    <cellStyle name="Total 3 5 5 2 3" xfId="19974"/>
    <cellStyle name="Total 3 5 5 2 4" xfId="33874"/>
    <cellStyle name="Total 3 5 5 2 5" xfId="40615"/>
    <cellStyle name="Total 3 5 5 2 6" xfId="51829"/>
    <cellStyle name="Total 3 5 5 3" xfId="6474"/>
    <cellStyle name="Total 3 5 5 3 2" xfId="12701"/>
    <cellStyle name="Total 3 5 5 3 3" xfId="17645"/>
    <cellStyle name="Total 3 5 5 3 4" xfId="35996"/>
    <cellStyle name="Total 3 5 5 3 5" xfId="42732"/>
    <cellStyle name="Total 3 5 5 3 6" xfId="51830"/>
    <cellStyle name="Total 3 5 5 4" xfId="8395"/>
    <cellStyle name="Total 3 5 5 5" xfId="14507"/>
    <cellStyle name="Total 3 5 5 6" xfId="16659"/>
    <cellStyle name="Total 3 5 5 7" xfId="24413"/>
    <cellStyle name="Total 3 5 5 8" xfId="26871"/>
    <cellStyle name="Total 3 5 5 9" xfId="29744"/>
    <cellStyle name="Total 3 5 6" xfId="3281"/>
    <cellStyle name="Total 3 5 6 10" xfId="39569"/>
    <cellStyle name="Total 3 5 6 11" xfId="44385"/>
    <cellStyle name="Total 3 5 6 12" xfId="51831"/>
    <cellStyle name="Total 3 5 6 13" xfId="53267"/>
    <cellStyle name="Total 3 5 6 14" xfId="55879"/>
    <cellStyle name="Total 3 5 6 2" xfId="5425"/>
    <cellStyle name="Total 3 5 6 2 2" xfId="11655"/>
    <cellStyle name="Total 3 5 6 2 3" xfId="19938"/>
    <cellStyle name="Total 3 5 6 2 4" xfId="34947"/>
    <cellStyle name="Total 3 5 6 2 5" xfId="41686"/>
    <cellStyle name="Total 3 5 6 2 6" xfId="51832"/>
    <cellStyle name="Total 3 5 6 3" xfId="9538"/>
    <cellStyle name="Total 3 5 6 4" xfId="13751"/>
    <cellStyle name="Total 3 5 6 5" xfId="15613"/>
    <cellStyle name="Total 3 5 6 6" xfId="23367"/>
    <cellStyle name="Total 3 5 6 7" xfId="25825"/>
    <cellStyle name="Total 3 5 6 8" xfId="28698"/>
    <cellStyle name="Total 3 5 6 9" xfId="32828"/>
    <cellStyle name="Total 3 5 7" xfId="2936"/>
    <cellStyle name="Total 3 5 7 2" xfId="9193"/>
    <cellStyle name="Total 3 5 7 3" xfId="17913"/>
    <cellStyle name="Total 3 5 7 4" xfId="32483"/>
    <cellStyle name="Total 3 5 7 5" xfId="39224"/>
    <cellStyle name="Total 3 5 7 6" xfId="51833"/>
    <cellStyle name="Total 3 5 8" xfId="5187"/>
    <cellStyle name="Total 3 5 8 2" xfId="11426"/>
    <cellStyle name="Total 3 5 8 3" xfId="19335"/>
    <cellStyle name="Total 3 5 8 4" xfId="34716"/>
    <cellStyle name="Total 3 5 8 5" xfId="41457"/>
    <cellStyle name="Total 3 5 8 6" xfId="51834"/>
    <cellStyle name="Total 3 5 9" xfId="7349"/>
    <cellStyle name="Total 3 6" xfId="977"/>
    <cellStyle name="Total 3 6 10" xfId="15385"/>
    <cellStyle name="Total 3 6 11" xfId="23144"/>
    <cellStyle name="Total 3 6 12" xfId="25530"/>
    <cellStyle name="Total 3 6 13" xfId="28470"/>
    <cellStyle name="Total 3 6 14" xfId="30657"/>
    <cellStyle name="Total 3 6 15" xfId="37430"/>
    <cellStyle name="Total 3 6 16" xfId="44157"/>
    <cellStyle name="Total 3 6 17" xfId="51835"/>
    <cellStyle name="Total 3 6 18" xfId="53039"/>
    <cellStyle name="Total 3 6 19" xfId="55649"/>
    <cellStyle name="Total 3 6 2" xfId="1363"/>
    <cellStyle name="Total 3 6 2 10" xfId="30945"/>
    <cellStyle name="Total 3 6 2 11" xfId="37715"/>
    <cellStyle name="Total 3 6 2 12" xfId="44720"/>
    <cellStyle name="Total 3 6 2 13" xfId="51836"/>
    <cellStyle name="Total 3 6 2 14" xfId="53602"/>
    <cellStyle name="Total 3 6 2 15" xfId="56217"/>
    <cellStyle name="Total 3 6 2 2" xfId="3616"/>
    <cellStyle name="Total 3 6 2 2 2" xfId="9873"/>
    <cellStyle name="Total 3 6 2 2 3" xfId="17663"/>
    <cellStyle name="Total 3 6 2 2 4" xfId="33163"/>
    <cellStyle name="Total 3 6 2 2 5" xfId="39904"/>
    <cellStyle name="Total 3 6 2 2 6" xfId="51837"/>
    <cellStyle name="Total 3 6 2 3" xfId="5763"/>
    <cellStyle name="Total 3 6 2 3 2" xfId="11990"/>
    <cellStyle name="Total 3 6 2 3 3" xfId="19338"/>
    <cellStyle name="Total 3 6 2 3 4" xfId="35285"/>
    <cellStyle name="Total 3 6 2 3 5" xfId="42021"/>
    <cellStyle name="Total 3 6 2 3 6" xfId="51838"/>
    <cellStyle name="Total 3 6 2 4" xfId="7684"/>
    <cellStyle name="Total 3 6 2 5" xfId="14086"/>
    <cellStyle name="Total 3 6 2 6" xfId="15948"/>
    <cellStyle name="Total 3 6 2 7" xfId="23702"/>
    <cellStyle name="Total 3 6 2 8" xfId="26160"/>
    <cellStyle name="Total 3 6 2 9" xfId="29033"/>
    <cellStyle name="Total 3 6 3" xfId="1751"/>
    <cellStyle name="Total 3 6 3 10" xfId="31305"/>
    <cellStyle name="Total 3 6 3 11" xfId="38046"/>
    <cellStyle name="Total 3 6 3 12" xfId="45051"/>
    <cellStyle name="Total 3 6 3 13" xfId="51839"/>
    <cellStyle name="Total 3 6 3 14" xfId="53933"/>
    <cellStyle name="Total 3 6 3 15" xfId="56548"/>
    <cellStyle name="Total 3 6 3 2" xfId="3965"/>
    <cellStyle name="Total 3 6 3 2 2" xfId="10204"/>
    <cellStyle name="Total 3 6 3 2 3" xfId="18491"/>
    <cellStyle name="Total 3 6 3 2 4" xfId="33494"/>
    <cellStyle name="Total 3 6 3 2 5" xfId="40235"/>
    <cellStyle name="Total 3 6 3 2 6" xfId="51840"/>
    <cellStyle name="Total 3 6 3 3" xfId="6094"/>
    <cellStyle name="Total 3 6 3 3 2" xfId="12321"/>
    <cellStyle name="Total 3 6 3 3 3" xfId="18428"/>
    <cellStyle name="Total 3 6 3 3 4" xfId="35616"/>
    <cellStyle name="Total 3 6 3 3 5" xfId="42352"/>
    <cellStyle name="Total 3 6 3 3 6" xfId="51841"/>
    <cellStyle name="Total 3 6 3 4" xfId="8015"/>
    <cellStyle name="Total 3 6 3 5" xfId="14417"/>
    <cellStyle name="Total 3 6 3 6" xfId="16279"/>
    <cellStyle name="Total 3 6 3 7" xfId="24033"/>
    <cellStyle name="Total 3 6 3 8" xfId="26491"/>
    <cellStyle name="Total 3 6 3 9" xfId="29364"/>
    <cellStyle name="Total 3 6 4" xfId="2074"/>
    <cellStyle name="Total 3 6 4 10" xfId="38367"/>
    <cellStyle name="Total 3 6 4 11" xfId="45372"/>
    <cellStyle name="Total 3 6 4 12" xfId="51842"/>
    <cellStyle name="Total 3 6 4 13" xfId="54254"/>
    <cellStyle name="Total 3 6 4 14" xfId="56869"/>
    <cellStyle name="Total 3 6 4 2" xfId="4286"/>
    <cellStyle name="Total 3 6 4 2 2" xfId="10525"/>
    <cellStyle name="Total 3 6 4 2 3" xfId="17723"/>
    <cellStyle name="Total 3 6 4 2 4" xfId="33815"/>
    <cellStyle name="Total 3 6 4 2 5" xfId="40556"/>
    <cellStyle name="Total 3 6 4 2 6" xfId="51843"/>
    <cellStyle name="Total 3 6 4 3" xfId="6415"/>
    <cellStyle name="Total 3 6 4 3 2" xfId="12642"/>
    <cellStyle name="Total 3 6 4 3 3" xfId="17283"/>
    <cellStyle name="Total 3 6 4 3 4" xfId="35937"/>
    <cellStyle name="Total 3 6 4 3 5" xfId="42673"/>
    <cellStyle name="Total 3 6 4 3 6" xfId="51844"/>
    <cellStyle name="Total 3 6 4 4" xfId="8336"/>
    <cellStyle name="Total 3 6 4 5" xfId="16600"/>
    <cellStyle name="Total 3 6 4 6" xfId="24354"/>
    <cellStyle name="Total 3 6 4 7" xfId="26812"/>
    <cellStyle name="Total 3 6 4 8" xfId="29685"/>
    <cellStyle name="Total 3 6 4 9" xfId="31626"/>
    <cellStyle name="Total 3 6 5" xfId="2162"/>
    <cellStyle name="Total 3 6 5 10" xfId="31712"/>
    <cellStyle name="Total 3 6 5 11" xfId="38453"/>
    <cellStyle name="Total 3 6 5 12" xfId="45458"/>
    <cellStyle name="Total 3 6 5 13" xfId="51845"/>
    <cellStyle name="Total 3 6 5 14" xfId="54340"/>
    <cellStyle name="Total 3 6 5 15" xfId="56955"/>
    <cellStyle name="Total 3 6 5 2" xfId="4372"/>
    <cellStyle name="Total 3 6 5 2 2" xfId="10611"/>
    <cellStyle name="Total 3 6 5 2 3" xfId="19477"/>
    <cellStyle name="Total 3 6 5 2 4" xfId="33901"/>
    <cellStyle name="Total 3 6 5 2 5" xfId="40642"/>
    <cellStyle name="Total 3 6 5 2 6" xfId="51846"/>
    <cellStyle name="Total 3 6 5 3" xfId="6501"/>
    <cellStyle name="Total 3 6 5 3 2" xfId="12728"/>
    <cellStyle name="Total 3 6 5 3 3" xfId="17345"/>
    <cellStyle name="Total 3 6 5 3 4" xfId="36023"/>
    <cellStyle name="Total 3 6 5 3 5" xfId="42759"/>
    <cellStyle name="Total 3 6 5 3 6" xfId="51847"/>
    <cellStyle name="Total 3 6 5 4" xfId="8422"/>
    <cellStyle name="Total 3 6 5 5" xfId="14534"/>
    <cellStyle name="Total 3 6 5 6" xfId="16686"/>
    <cellStyle name="Total 3 6 5 7" xfId="24440"/>
    <cellStyle name="Total 3 6 5 8" xfId="26898"/>
    <cellStyle name="Total 3 6 5 9" xfId="29771"/>
    <cellStyle name="Total 3 6 6" xfId="3331"/>
    <cellStyle name="Total 3 6 6 10" xfId="39619"/>
    <cellStyle name="Total 3 6 6 11" xfId="44435"/>
    <cellStyle name="Total 3 6 6 12" xfId="51848"/>
    <cellStyle name="Total 3 6 6 13" xfId="53317"/>
    <cellStyle name="Total 3 6 6 14" xfId="55931"/>
    <cellStyle name="Total 3 6 6 2" xfId="5477"/>
    <cellStyle name="Total 3 6 6 2 2" xfId="11705"/>
    <cellStyle name="Total 3 6 6 2 3" xfId="19078"/>
    <cellStyle name="Total 3 6 6 2 4" xfId="34999"/>
    <cellStyle name="Total 3 6 6 2 5" xfId="41736"/>
    <cellStyle name="Total 3 6 6 2 6" xfId="51849"/>
    <cellStyle name="Total 3 6 6 3" xfId="9588"/>
    <cellStyle name="Total 3 6 6 4" xfId="13801"/>
    <cellStyle name="Total 3 6 6 5" xfId="15663"/>
    <cellStyle name="Total 3 6 6 6" xfId="23417"/>
    <cellStyle name="Total 3 6 6 7" xfId="25875"/>
    <cellStyle name="Total 3 6 6 8" xfId="28748"/>
    <cellStyle name="Total 3 6 6 9" xfId="32878"/>
    <cellStyle name="Total 3 6 7" xfId="2986"/>
    <cellStyle name="Total 3 6 7 2" xfId="9243"/>
    <cellStyle name="Total 3 6 7 3" xfId="18865"/>
    <cellStyle name="Total 3 6 7 4" xfId="32533"/>
    <cellStyle name="Total 3 6 7 5" xfId="39274"/>
    <cellStyle name="Total 3 6 7 6" xfId="51850"/>
    <cellStyle name="Total 3 6 8" xfId="5188"/>
    <cellStyle name="Total 3 6 8 2" xfId="11427"/>
    <cellStyle name="Total 3 6 8 3" xfId="18419"/>
    <cellStyle name="Total 3 6 8 4" xfId="34717"/>
    <cellStyle name="Total 3 6 8 5" xfId="41458"/>
    <cellStyle name="Total 3 6 8 6" xfId="51851"/>
    <cellStyle name="Total 3 6 9" xfId="7399"/>
    <cellStyle name="Total 3 7" xfId="984"/>
    <cellStyle name="Total 3 7 10" xfId="15386"/>
    <cellStyle name="Total 3 7 11" xfId="23151"/>
    <cellStyle name="Total 3 7 12" xfId="25537"/>
    <cellStyle name="Total 3 7 13" xfId="28471"/>
    <cellStyle name="Total 3 7 14" xfId="30664"/>
    <cellStyle name="Total 3 7 15" xfId="37437"/>
    <cellStyle name="Total 3 7 16" xfId="44158"/>
    <cellStyle name="Total 3 7 17" xfId="51852"/>
    <cellStyle name="Total 3 7 18" xfId="53040"/>
    <cellStyle name="Total 3 7 19" xfId="55650"/>
    <cellStyle name="Total 3 7 2" xfId="1364"/>
    <cellStyle name="Total 3 7 2 10" xfId="30946"/>
    <cellStyle name="Total 3 7 2 11" xfId="37716"/>
    <cellStyle name="Total 3 7 2 12" xfId="44721"/>
    <cellStyle name="Total 3 7 2 13" xfId="51853"/>
    <cellStyle name="Total 3 7 2 14" xfId="53603"/>
    <cellStyle name="Total 3 7 2 15" xfId="56218"/>
    <cellStyle name="Total 3 7 2 2" xfId="3617"/>
    <cellStyle name="Total 3 7 2 2 2" xfId="9874"/>
    <cellStyle name="Total 3 7 2 2 3" xfId="19497"/>
    <cellStyle name="Total 3 7 2 2 4" xfId="33164"/>
    <cellStyle name="Total 3 7 2 2 5" xfId="39905"/>
    <cellStyle name="Total 3 7 2 2 6" xfId="51854"/>
    <cellStyle name="Total 3 7 2 3" xfId="5764"/>
    <cellStyle name="Total 3 7 2 3 2" xfId="11991"/>
    <cellStyle name="Total 3 7 2 3 3" xfId="18422"/>
    <cellStyle name="Total 3 7 2 3 4" xfId="35286"/>
    <cellStyle name="Total 3 7 2 3 5" xfId="42022"/>
    <cellStyle name="Total 3 7 2 3 6" xfId="51855"/>
    <cellStyle name="Total 3 7 2 4" xfId="7685"/>
    <cellStyle name="Total 3 7 2 5" xfId="14087"/>
    <cellStyle name="Total 3 7 2 6" xfId="15949"/>
    <cellStyle name="Total 3 7 2 7" xfId="23703"/>
    <cellStyle name="Total 3 7 2 8" xfId="26161"/>
    <cellStyle name="Total 3 7 2 9" xfId="29034"/>
    <cellStyle name="Total 3 7 3" xfId="1758"/>
    <cellStyle name="Total 3 7 3 10" xfId="31312"/>
    <cellStyle name="Total 3 7 3 11" xfId="38053"/>
    <cellStyle name="Total 3 7 3 12" xfId="45058"/>
    <cellStyle name="Total 3 7 3 13" xfId="51856"/>
    <cellStyle name="Total 3 7 3 14" xfId="53940"/>
    <cellStyle name="Total 3 7 3 15" xfId="56555"/>
    <cellStyle name="Total 3 7 3 2" xfId="3972"/>
    <cellStyle name="Total 3 7 3 2 2" xfId="10211"/>
    <cellStyle name="Total 3 7 3 2 3" xfId="19124"/>
    <cellStyle name="Total 3 7 3 2 4" xfId="33501"/>
    <cellStyle name="Total 3 7 3 2 5" xfId="40242"/>
    <cellStyle name="Total 3 7 3 2 6" xfId="51857"/>
    <cellStyle name="Total 3 7 3 3" xfId="6101"/>
    <cellStyle name="Total 3 7 3 3 2" xfId="12328"/>
    <cellStyle name="Total 3 7 3 3 3" xfId="20236"/>
    <cellStyle name="Total 3 7 3 3 4" xfId="35623"/>
    <cellStyle name="Total 3 7 3 3 5" xfId="42359"/>
    <cellStyle name="Total 3 7 3 3 6" xfId="51858"/>
    <cellStyle name="Total 3 7 3 4" xfId="8022"/>
    <cellStyle name="Total 3 7 3 5" xfId="14424"/>
    <cellStyle name="Total 3 7 3 6" xfId="16286"/>
    <cellStyle name="Total 3 7 3 7" xfId="24040"/>
    <cellStyle name="Total 3 7 3 8" xfId="26498"/>
    <cellStyle name="Total 3 7 3 9" xfId="29371"/>
    <cellStyle name="Total 3 7 4" xfId="2075"/>
    <cellStyle name="Total 3 7 4 10" xfId="38368"/>
    <cellStyle name="Total 3 7 4 11" xfId="45373"/>
    <cellStyle name="Total 3 7 4 12" xfId="51859"/>
    <cellStyle name="Total 3 7 4 13" xfId="54255"/>
    <cellStyle name="Total 3 7 4 14" xfId="56870"/>
    <cellStyle name="Total 3 7 4 2" xfId="4287"/>
    <cellStyle name="Total 3 7 4 2 2" xfId="10526"/>
    <cellStyle name="Total 3 7 4 2 3" xfId="19482"/>
    <cellStyle name="Total 3 7 4 2 4" xfId="33816"/>
    <cellStyle name="Total 3 7 4 2 5" xfId="40557"/>
    <cellStyle name="Total 3 7 4 2 6" xfId="51860"/>
    <cellStyle name="Total 3 7 4 3" xfId="6416"/>
    <cellStyle name="Total 3 7 4 3 2" xfId="12643"/>
    <cellStyle name="Total 3 7 4 3 3" xfId="17646"/>
    <cellStyle name="Total 3 7 4 3 4" xfId="35938"/>
    <cellStyle name="Total 3 7 4 3 5" xfId="42674"/>
    <cellStyle name="Total 3 7 4 3 6" xfId="51861"/>
    <cellStyle name="Total 3 7 4 4" xfId="8337"/>
    <cellStyle name="Total 3 7 4 5" xfId="16601"/>
    <cellStyle name="Total 3 7 4 6" xfId="24355"/>
    <cellStyle name="Total 3 7 4 7" xfId="26813"/>
    <cellStyle name="Total 3 7 4 8" xfId="29686"/>
    <cellStyle name="Total 3 7 4 9" xfId="31627"/>
    <cellStyle name="Total 3 7 5" xfId="2155"/>
    <cellStyle name="Total 3 7 5 10" xfId="31705"/>
    <cellStyle name="Total 3 7 5 11" xfId="38446"/>
    <cellStyle name="Total 3 7 5 12" xfId="45451"/>
    <cellStyle name="Total 3 7 5 13" xfId="51862"/>
    <cellStyle name="Total 3 7 5 14" xfId="54333"/>
    <cellStyle name="Total 3 7 5 15" xfId="56948"/>
    <cellStyle name="Total 3 7 5 2" xfId="4365"/>
    <cellStyle name="Total 3 7 5 2 2" xfId="10604"/>
    <cellStyle name="Total 3 7 5 2 3" xfId="19835"/>
    <cellStyle name="Total 3 7 5 2 4" xfId="33894"/>
    <cellStyle name="Total 3 7 5 2 5" xfId="40635"/>
    <cellStyle name="Total 3 7 5 2 6" xfId="51863"/>
    <cellStyle name="Total 3 7 5 3" xfId="6494"/>
    <cellStyle name="Total 3 7 5 3 2" xfId="12721"/>
    <cellStyle name="Total 3 7 5 3 3" xfId="17641"/>
    <cellStyle name="Total 3 7 5 3 4" xfId="36016"/>
    <cellStyle name="Total 3 7 5 3 5" xfId="42752"/>
    <cellStyle name="Total 3 7 5 3 6" xfId="51864"/>
    <cellStyle name="Total 3 7 5 4" xfId="8415"/>
    <cellStyle name="Total 3 7 5 5" xfId="14527"/>
    <cellStyle name="Total 3 7 5 6" xfId="16679"/>
    <cellStyle name="Total 3 7 5 7" xfId="24433"/>
    <cellStyle name="Total 3 7 5 8" xfId="26891"/>
    <cellStyle name="Total 3 7 5 9" xfId="29764"/>
    <cellStyle name="Total 3 7 6" xfId="3338"/>
    <cellStyle name="Total 3 7 6 10" xfId="39626"/>
    <cellStyle name="Total 3 7 6 11" xfId="44442"/>
    <cellStyle name="Total 3 7 6 12" xfId="51865"/>
    <cellStyle name="Total 3 7 6 13" xfId="53324"/>
    <cellStyle name="Total 3 7 6 14" xfId="55938"/>
    <cellStyle name="Total 3 7 6 2" xfId="5484"/>
    <cellStyle name="Total 3 7 6 2 2" xfId="11712"/>
    <cellStyle name="Total 3 7 6 2 3" xfId="17849"/>
    <cellStyle name="Total 3 7 6 2 4" xfId="35006"/>
    <cellStyle name="Total 3 7 6 2 5" xfId="41743"/>
    <cellStyle name="Total 3 7 6 2 6" xfId="51866"/>
    <cellStyle name="Total 3 7 6 3" xfId="9595"/>
    <cellStyle name="Total 3 7 6 4" xfId="13808"/>
    <cellStyle name="Total 3 7 6 5" xfId="15670"/>
    <cellStyle name="Total 3 7 6 6" xfId="23424"/>
    <cellStyle name="Total 3 7 6 7" xfId="25882"/>
    <cellStyle name="Total 3 7 6 8" xfId="28755"/>
    <cellStyle name="Total 3 7 6 9" xfId="32885"/>
    <cellStyle name="Total 3 7 7" xfId="2993"/>
    <cellStyle name="Total 3 7 7 2" xfId="9250"/>
    <cellStyle name="Total 3 7 7 3" xfId="19294"/>
    <cellStyle name="Total 3 7 7 4" xfId="32540"/>
    <cellStyle name="Total 3 7 7 5" xfId="39281"/>
    <cellStyle name="Total 3 7 7 6" xfId="51867"/>
    <cellStyle name="Total 3 7 8" xfId="5189"/>
    <cellStyle name="Total 3 7 8 2" xfId="11428"/>
    <cellStyle name="Total 3 7 8 3" xfId="20218"/>
    <cellStyle name="Total 3 7 8 4" xfId="34718"/>
    <cellStyle name="Total 3 7 8 5" xfId="41459"/>
    <cellStyle name="Total 3 7 8 6" xfId="51868"/>
    <cellStyle name="Total 3 7 9" xfId="7406"/>
    <cellStyle name="Total 3 8" xfId="991"/>
    <cellStyle name="Total 3 8 10" xfId="15387"/>
    <cellStyle name="Total 3 8 11" xfId="23158"/>
    <cellStyle name="Total 3 8 12" xfId="25544"/>
    <cellStyle name="Total 3 8 13" xfId="28472"/>
    <cellStyle name="Total 3 8 14" xfId="30671"/>
    <cellStyle name="Total 3 8 15" xfId="37444"/>
    <cellStyle name="Total 3 8 16" xfId="44159"/>
    <cellStyle name="Total 3 8 17" xfId="51869"/>
    <cellStyle name="Total 3 8 18" xfId="53041"/>
    <cellStyle name="Total 3 8 19" xfId="55651"/>
    <cellStyle name="Total 3 8 2" xfId="1365"/>
    <cellStyle name="Total 3 8 2 10" xfId="30947"/>
    <cellStyle name="Total 3 8 2 11" xfId="37717"/>
    <cellStyle name="Total 3 8 2 12" xfId="44722"/>
    <cellStyle name="Total 3 8 2 13" xfId="51870"/>
    <cellStyle name="Total 3 8 2 14" xfId="53604"/>
    <cellStyle name="Total 3 8 2 15" xfId="56219"/>
    <cellStyle name="Total 3 8 2 2" xfId="3618"/>
    <cellStyle name="Total 3 8 2 2 2" xfId="9875"/>
    <cellStyle name="Total 3 8 2 2 3" xfId="18568"/>
    <cellStyle name="Total 3 8 2 2 4" xfId="33165"/>
    <cellStyle name="Total 3 8 2 2 5" xfId="39906"/>
    <cellStyle name="Total 3 8 2 2 6" xfId="51871"/>
    <cellStyle name="Total 3 8 2 3" xfId="5765"/>
    <cellStyle name="Total 3 8 2 3 2" xfId="11992"/>
    <cellStyle name="Total 3 8 2 3 3" xfId="20216"/>
    <cellStyle name="Total 3 8 2 3 4" xfId="35287"/>
    <cellStyle name="Total 3 8 2 3 5" xfId="42023"/>
    <cellStyle name="Total 3 8 2 3 6" xfId="51872"/>
    <cellStyle name="Total 3 8 2 4" xfId="7686"/>
    <cellStyle name="Total 3 8 2 5" xfId="14088"/>
    <cellStyle name="Total 3 8 2 6" xfId="15950"/>
    <cellStyle name="Total 3 8 2 7" xfId="23704"/>
    <cellStyle name="Total 3 8 2 8" xfId="26162"/>
    <cellStyle name="Total 3 8 2 9" xfId="29035"/>
    <cellStyle name="Total 3 8 3" xfId="1765"/>
    <cellStyle name="Total 3 8 3 10" xfId="31319"/>
    <cellStyle name="Total 3 8 3 11" xfId="38060"/>
    <cellStyle name="Total 3 8 3 12" xfId="45065"/>
    <cellStyle name="Total 3 8 3 13" xfId="51873"/>
    <cellStyle name="Total 3 8 3 14" xfId="53947"/>
    <cellStyle name="Total 3 8 3 15" xfId="56562"/>
    <cellStyle name="Total 3 8 3 2" xfId="3979"/>
    <cellStyle name="Total 3 8 3 2 2" xfId="10218"/>
    <cellStyle name="Total 3 8 3 2 3" xfId="17891"/>
    <cellStyle name="Total 3 8 3 2 4" xfId="33508"/>
    <cellStyle name="Total 3 8 3 2 5" xfId="40249"/>
    <cellStyle name="Total 3 8 3 2 6" xfId="51874"/>
    <cellStyle name="Total 3 8 3 3" xfId="6108"/>
    <cellStyle name="Total 3 8 3 3 2" xfId="12335"/>
    <cellStyle name="Total 3 8 3 3 3" xfId="19029"/>
    <cellStyle name="Total 3 8 3 3 4" xfId="35630"/>
    <cellStyle name="Total 3 8 3 3 5" xfId="42366"/>
    <cellStyle name="Total 3 8 3 3 6" xfId="51875"/>
    <cellStyle name="Total 3 8 3 4" xfId="8029"/>
    <cellStyle name="Total 3 8 3 5" xfId="14431"/>
    <cellStyle name="Total 3 8 3 6" xfId="16293"/>
    <cellStyle name="Total 3 8 3 7" xfId="24047"/>
    <cellStyle name="Total 3 8 3 8" xfId="26505"/>
    <cellStyle name="Total 3 8 3 9" xfId="29378"/>
    <cellStyle name="Total 3 8 4" xfId="2076"/>
    <cellStyle name="Total 3 8 4 10" xfId="38369"/>
    <cellStyle name="Total 3 8 4 11" xfId="45374"/>
    <cellStyle name="Total 3 8 4 12" xfId="51876"/>
    <cellStyle name="Total 3 8 4 13" xfId="54256"/>
    <cellStyle name="Total 3 8 4 14" xfId="56871"/>
    <cellStyle name="Total 3 8 4 2" xfId="4288"/>
    <cellStyle name="Total 3 8 4 2 2" xfId="10527"/>
    <cellStyle name="Total 3 8 4 2 3" xfId="18526"/>
    <cellStyle name="Total 3 8 4 2 4" xfId="33817"/>
    <cellStyle name="Total 3 8 4 2 5" xfId="40558"/>
    <cellStyle name="Total 3 8 4 2 6" xfId="51877"/>
    <cellStyle name="Total 3 8 4 3" xfId="6417"/>
    <cellStyle name="Total 3 8 4 3 2" xfId="12644"/>
    <cellStyle name="Total 3 8 4 3 3" xfId="17810"/>
    <cellStyle name="Total 3 8 4 3 4" xfId="35939"/>
    <cellStyle name="Total 3 8 4 3 5" xfId="42675"/>
    <cellStyle name="Total 3 8 4 3 6" xfId="51878"/>
    <cellStyle name="Total 3 8 4 4" xfId="8338"/>
    <cellStyle name="Total 3 8 4 5" xfId="16602"/>
    <cellStyle name="Total 3 8 4 6" xfId="24356"/>
    <cellStyle name="Total 3 8 4 7" xfId="26814"/>
    <cellStyle name="Total 3 8 4 8" xfId="29687"/>
    <cellStyle name="Total 3 8 4 9" xfId="31628"/>
    <cellStyle name="Total 3 8 5" xfId="2128"/>
    <cellStyle name="Total 3 8 5 10" xfId="31678"/>
    <cellStyle name="Total 3 8 5 11" xfId="38419"/>
    <cellStyle name="Total 3 8 5 12" xfId="45424"/>
    <cellStyle name="Total 3 8 5 13" xfId="51879"/>
    <cellStyle name="Total 3 8 5 14" xfId="54306"/>
    <cellStyle name="Total 3 8 5 15" xfId="56921"/>
    <cellStyle name="Total 3 8 5 2" xfId="4338"/>
    <cellStyle name="Total 3 8 5 2 2" xfId="10577"/>
    <cellStyle name="Total 3 8 5 2 3" xfId="19479"/>
    <cellStyle name="Total 3 8 5 2 4" xfId="33867"/>
    <cellStyle name="Total 3 8 5 2 5" xfId="40608"/>
    <cellStyle name="Total 3 8 5 2 6" xfId="51880"/>
    <cellStyle name="Total 3 8 5 3" xfId="6467"/>
    <cellStyle name="Total 3 8 5 3 2" xfId="12694"/>
    <cellStyle name="Total 3 8 5 3 3" xfId="17353"/>
    <cellStyle name="Total 3 8 5 3 4" xfId="35989"/>
    <cellStyle name="Total 3 8 5 3 5" xfId="42725"/>
    <cellStyle name="Total 3 8 5 3 6" xfId="51881"/>
    <cellStyle name="Total 3 8 5 4" xfId="8388"/>
    <cellStyle name="Total 3 8 5 5" xfId="14500"/>
    <cellStyle name="Total 3 8 5 6" xfId="16652"/>
    <cellStyle name="Total 3 8 5 7" xfId="24406"/>
    <cellStyle name="Total 3 8 5 8" xfId="26864"/>
    <cellStyle name="Total 3 8 5 9" xfId="29737"/>
    <cellStyle name="Total 3 8 6" xfId="3345"/>
    <cellStyle name="Total 3 8 6 10" xfId="39633"/>
    <cellStyle name="Total 3 8 6 11" xfId="44449"/>
    <cellStyle name="Total 3 8 6 12" xfId="51882"/>
    <cellStyle name="Total 3 8 6 13" xfId="53331"/>
    <cellStyle name="Total 3 8 6 14" xfId="55945"/>
    <cellStyle name="Total 3 8 6 2" xfId="5491"/>
    <cellStyle name="Total 3 8 6 2 2" xfId="11719"/>
    <cellStyle name="Total 3 8 6 2 3" xfId="19203"/>
    <cellStyle name="Total 3 8 6 2 4" xfId="35013"/>
    <cellStyle name="Total 3 8 6 2 5" xfId="41750"/>
    <cellStyle name="Total 3 8 6 2 6" xfId="51883"/>
    <cellStyle name="Total 3 8 6 3" xfId="9602"/>
    <cellStyle name="Total 3 8 6 4" xfId="13815"/>
    <cellStyle name="Total 3 8 6 5" xfId="15677"/>
    <cellStyle name="Total 3 8 6 6" xfId="23431"/>
    <cellStyle name="Total 3 8 6 7" xfId="25889"/>
    <cellStyle name="Total 3 8 6 8" xfId="28762"/>
    <cellStyle name="Total 3 8 6 9" xfId="32892"/>
    <cellStyle name="Total 3 8 7" xfId="3000"/>
    <cellStyle name="Total 3 8 7 2" xfId="9257"/>
    <cellStyle name="Total 3 8 7 3" xfId="19159"/>
    <cellStyle name="Total 3 8 7 4" xfId="32547"/>
    <cellStyle name="Total 3 8 7 5" xfId="39288"/>
    <cellStyle name="Total 3 8 7 6" xfId="51884"/>
    <cellStyle name="Total 3 8 8" xfId="5190"/>
    <cellStyle name="Total 3 8 8 2" xfId="11429"/>
    <cellStyle name="Total 3 8 8 3" xfId="19343"/>
    <cellStyle name="Total 3 8 8 4" xfId="34719"/>
    <cellStyle name="Total 3 8 8 5" xfId="41460"/>
    <cellStyle name="Total 3 8 8 6" xfId="51885"/>
    <cellStyle name="Total 3 8 9" xfId="7413"/>
    <cellStyle name="Total 3 9" xfId="1088"/>
    <cellStyle name="Total 3 9 10" xfId="30733"/>
    <cellStyle name="Total 3 9 11" xfId="37503"/>
    <cellStyle name="Total 3 9 12" xfId="44508"/>
    <cellStyle name="Total 3 9 13" xfId="51886"/>
    <cellStyle name="Total 3 9 14" xfId="53390"/>
    <cellStyle name="Total 3 9 15" xfId="56005"/>
    <cellStyle name="Total 3 9 2" xfId="3404"/>
    <cellStyle name="Total 3 9 2 2" xfId="9661"/>
    <cellStyle name="Total 3 9 2 3" xfId="18737"/>
    <cellStyle name="Total 3 9 2 4" xfId="32951"/>
    <cellStyle name="Total 3 9 2 5" xfId="39692"/>
    <cellStyle name="Total 3 9 2 6" xfId="51887"/>
    <cellStyle name="Total 3 9 3" xfId="5551"/>
    <cellStyle name="Total 3 9 3 2" xfId="11778"/>
    <cellStyle name="Total 3 9 3 3" xfId="18796"/>
    <cellStyle name="Total 3 9 3 4" xfId="35073"/>
    <cellStyle name="Total 3 9 3 5" xfId="41809"/>
    <cellStyle name="Total 3 9 3 6" xfId="51888"/>
    <cellStyle name="Total 3 9 4" xfId="7472"/>
    <cellStyle name="Total 3 9 5" xfId="13874"/>
    <cellStyle name="Total 3 9 6" xfId="15736"/>
    <cellStyle name="Total 3 9 7" xfId="23490"/>
    <cellStyle name="Total 3 9 8" xfId="25948"/>
    <cellStyle name="Total 3 9 9" xfId="28821"/>
    <cellStyle name="Total 4" xfId="1366"/>
    <cellStyle name="Total 4 10" xfId="22882"/>
    <cellStyle name="Total 4 11" xfId="25268"/>
    <cellStyle name="Total 4 12" xfId="28473"/>
    <cellStyle name="Total 4 13" xfId="30948"/>
    <cellStyle name="Total 4 14" xfId="37718"/>
    <cellStyle name="Total 4 15" xfId="44160"/>
    <cellStyle name="Total 4 16" xfId="51889"/>
    <cellStyle name="Total 4 17" xfId="53042"/>
    <cellStyle name="Total 4 18" xfId="55652"/>
    <cellStyle name="Total 4 2" xfId="1489"/>
    <cellStyle name="Total 4 2 10" xfId="31043"/>
    <cellStyle name="Total 4 2 11" xfId="37784"/>
    <cellStyle name="Total 4 2 12" xfId="44789"/>
    <cellStyle name="Total 4 2 13" xfId="51890"/>
    <cellStyle name="Total 4 2 14" xfId="53671"/>
    <cellStyle name="Total 4 2 15" xfId="56286"/>
    <cellStyle name="Total 4 2 2" xfId="3703"/>
    <cellStyle name="Total 4 2 2 2" xfId="9942"/>
    <cellStyle name="Total 4 2 2 3" xfId="20271"/>
    <cellStyle name="Total 4 2 2 4" xfId="33232"/>
    <cellStyle name="Total 4 2 2 5" xfId="39973"/>
    <cellStyle name="Total 4 2 2 6" xfId="51891"/>
    <cellStyle name="Total 4 2 3" xfId="5832"/>
    <cellStyle name="Total 4 2 3 2" xfId="12059"/>
    <cellStyle name="Total 4 2 3 3" xfId="17684"/>
    <cellStyle name="Total 4 2 3 4" xfId="35354"/>
    <cellStyle name="Total 4 2 3 5" xfId="42090"/>
    <cellStyle name="Total 4 2 3 6" xfId="51892"/>
    <cellStyle name="Total 4 2 4" xfId="7753"/>
    <cellStyle name="Total 4 2 5" xfId="14155"/>
    <cellStyle name="Total 4 2 6" xfId="16017"/>
    <cellStyle name="Total 4 2 7" xfId="23771"/>
    <cellStyle name="Total 4 2 8" xfId="26229"/>
    <cellStyle name="Total 4 2 9" xfId="29102"/>
    <cellStyle name="Total 4 3" xfId="2077"/>
    <cellStyle name="Total 4 3 10" xfId="38370"/>
    <cellStyle name="Total 4 3 11" xfId="45375"/>
    <cellStyle name="Total 4 3 12" xfId="51893"/>
    <cellStyle name="Total 4 3 13" xfId="54257"/>
    <cellStyle name="Total 4 3 14" xfId="56872"/>
    <cellStyle name="Total 4 3 2" xfId="4289"/>
    <cellStyle name="Total 4 3 2 2" xfId="10528"/>
    <cellStyle name="Total 4 3 2 3" xfId="19559"/>
    <cellStyle name="Total 4 3 2 4" xfId="33818"/>
    <cellStyle name="Total 4 3 2 5" xfId="40559"/>
    <cellStyle name="Total 4 3 2 6" xfId="51894"/>
    <cellStyle name="Total 4 3 3" xfId="6418"/>
    <cellStyle name="Total 4 3 3 2" xfId="12645"/>
    <cellStyle name="Total 4 3 3 3" xfId="17757"/>
    <cellStyle name="Total 4 3 3 4" xfId="35940"/>
    <cellStyle name="Total 4 3 3 5" xfId="42676"/>
    <cellStyle name="Total 4 3 3 6" xfId="51895"/>
    <cellStyle name="Total 4 3 4" xfId="8339"/>
    <cellStyle name="Total 4 3 5" xfId="16603"/>
    <cellStyle name="Total 4 3 6" xfId="24357"/>
    <cellStyle name="Total 4 3 7" xfId="26815"/>
    <cellStyle name="Total 4 3 8" xfId="29688"/>
    <cellStyle name="Total 4 3 9" xfId="31629"/>
    <cellStyle name="Total 4 4" xfId="2390"/>
    <cellStyle name="Total 4 4 10" xfId="31940"/>
    <cellStyle name="Total 4 4 11" xfId="38681"/>
    <cellStyle name="Total 4 4 12" xfId="45686"/>
    <cellStyle name="Total 4 4 13" xfId="51896"/>
    <cellStyle name="Total 4 4 14" xfId="54568"/>
    <cellStyle name="Total 4 4 15" xfId="57183"/>
    <cellStyle name="Total 4 4 2" xfId="4600"/>
    <cellStyle name="Total 4 4 2 2" xfId="10839"/>
    <cellStyle name="Total 4 4 2 3" xfId="20229"/>
    <cellStyle name="Total 4 4 2 4" xfId="34129"/>
    <cellStyle name="Total 4 4 2 5" xfId="40870"/>
    <cellStyle name="Total 4 4 2 6" xfId="51897"/>
    <cellStyle name="Total 4 4 3" xfId="6729"/>
    <cellStyle name="Total 4 4 3 2" xfId="12956"/>
    <cellStyle name="Total 4 4 3 3" xfId="20403"/>
    <cellStyle name="Total 4 4 3 4" xfId="36251"/>
    <cellStyle name="Total 4 4 3 5" xfId="42987"/>
    <cellStyle name="Total 4 4 3 6" xfId="51898"/>
    <cellStyle name="Total 4 4 4" xfId="8650"/>
    <cellStyle name="Total 4 4 5" xfId="14762"/>
    <cellStyle name="Total 4 4 6" xfId="16914"/>
    <cellStyle name="Total 4 4 7" xfId="24668"/>
    <cellStyle name="Total 4 4 8" xfId="27126"/>
    <cellStyle name="Total 4 4 9" xfId="29999"/>
    <cellStyle name="Total 4 5" xfId="3619"/>
    <cellStyle name="Total 4 5 10" xfId="39907"/>
    <cellStyle name="Total 4 5 11" xfId="44723"/>
    <cellStyle name="Total 4 5 12" xfId="51899"/>
    <cellStyle name="Total 4 5 13" xfId="53605"/>
    <cellStyle name="Total 4 5 14" xfId="56220"/>
    <cellStyle name="Total 4 5 2" xfId="5766"/>
    <cellStyle name="Total 4 5 2 2" xfId="11993"/>
    <cellStyle name="Total 4 5 2 3" xfId="19341"/>
    <cellStyle name="Total 4 5 2 4" xfId="35288"/>
    <cellStyle name="Total 4 5 2 5" xfId="42024"/>
    <cellStyle name="Total 4 5 2 6" xfId="51900"/>
    <cellStyle name="Total 4 5 3" xfId="9876"/>
    <cellStyle name="Total 4 5 4" xfId="14089"/>
    <cellStyle name="Total 4 5 5" xfId="15951"/>
    <cellStyle name="Total 4 5 6" xfId="23705"/>
    <cellStyle name="Total 4 5 7" xfId="26163"/>
    <cellStyle name="Total 4 5 8" xfId="29036"/>
    <cellStyle name="Total 4 5 9" xfId="33166"/>
    <cellStyle name="Total 4 6" xfId="2759"/>
    <cellStyle name="Total 4 6 2" xfId="9016"/>
    <cellStyle name="Total 4 6 3" xfId="18896"/>
    <cellStyle name="Total 4 6 4" xfId="32306"/>
    <cellStyle name="Total 4 6 5" xfId="39047"/>
    <cellStyle name="Total 4 6 6" xfId="51901"/>
    <cellStyle name="Total 4 7" xfId="5191"/>
    <cellStyle name="Total 4 7 2" xfId="11430"/>
    <cellStyle name="Total 4 7 3" xfId="18427"/>
    <cellStyle name="Total 4 7 4" xfId="34720"/>
    <cellStyle name="Total 4 7 5" xfId="41461"/>
    <cellStyle name="Total 4 7 6" xfId="51902"/>
    <cellStyle name="Total 4 8" xfId="7687"/>
    <cellStyle name="Total 4 9" xfId="15388"/>
    <cellStyle name="Total 5" xfId="7130"/>
    <cellStyle name="Total 5 2" xfId="18571"/>
    <cellStyle name="Total 5 2 2" xfId="36617"/>
    <cellStyle name="Total 5 2 3" xfId="43353"/>
    <cellStyle name="Total 5 2 4" xfId="51904"/>
    <cellStyle name="Total 5 3" xfId="30387"/>
    <cellStyle name="Total 5 4" xfId="37168"/>
    <cellStyle name="Total 5 5" xfId="51903"/>
    <cellStyle name="Vérification" xfId="673"/>
    <cellStyle name="Vérification 2" xfId="674"/>
    <cellStyle name="Vérification 2 2" xfId="675"/>
    <cellStyle name="Vérification 3" xfId="676"/>
    <cellStyle name="Vérification 3 2" xfId="677"/>
    <cellStyle name="Warning Text" xfId="46" builtinId="11" customBuiltin="1"/>
    <cellStyle name="Warning Text 2" xfId="678"/>
    <cellStyle name="Warning Text 3" xfId="679"/>
    <cellStyle name="Warning Text 4" xfId="1367"/>
    <cellStyle name="Warning Text 5" xfId="7125"/>
    <cellStyle name="アクセント 1 2" xfId="711"/>
    <cellStyle name="アクセント 2 2" xfId="712"/>
    <cellStyle name="アクセント 3 2" xfId="713"/>
    <cellStyle name="アクセント 4 2" xfId="714"/>
    <cellStyle name="アクセント 5 2" xfId="715"/>
    <cellStyle name="アクセント 6 2" xfId="716"/>
    <cellStyle name="スタイル 1" xfId="1089"/>
    <cellStyle name="タイトル 2" xfId="717"/>
    <cellStyle name="チェック セル 2" xfId="718"/>
    <cellStyle name="どちらでもない 2" xfId="719"/>
    <cellStyle name="メモ 2" xfId="720"/>
    <cellStyle name="メモ 2 10" xfId="1522"/>
    <cellStyle name="メモ 2 10 10" xfId="29135"/>
    <cellStyle name="メモ 2 10 11" xfId="31076"/>
    <cellStyle name="メモ 2 10 12" xfId="37817"/>
    <cellStyle name="メモ 2 10 13" xfId="44822"/>
    <cellStyle name="メモ 2 10 14" xfId="51906"/>
    <cellStyle name="メモ 2 10 15" xfId="53704"/>
    <cellStyle name="メモ 2 10 16" xfId="56319"/>
    <cellStyle name="メモ 2 10 2" xfId="3736"/>
    <cellStyle name="メモ 2 10 2 2" xfId="9975"/>
    <cellStyle name="メモ 2 10 2 3" xfId="21366"/>
    <cellStyle name="メモ 2 10 2 4" xfId="33265"/>
    <cellStyle name="メモ 2 10 2 5" xfId="40006"/>
    <cellStyle name="メモ 2 10 2 6" xfId="51907"/>
    <cellStyle name="メモ 2 10 3" xfId="5865"/>
    <cellStyle name="メモ 2 10 3 2" xfId="12092"/>
    <cellStyle name="メモ 2 10 3 3" xfId="21972"/>
    <cellStyle name="メモ 2 10 3 4" xfId="35387"/>
    <cellStyle name="メモ 2 10 3 5" xfId="42123"/>
    <cellStyle name="メモ 2 10 3 6" xfId="51908"/>
    <cellStyle name="メモ 2 10 4" xfId="7786"/>
    <cellStyle name="メモ 2 10 5" xfId="14188"/>
    <cellStyle name="メモ 2 10 6" xfId="16050"/>
    <cellStyle name="メモ 2 10 7" xfId="20688"/>
    <cellStyle name="メモ 2 10 8" xfId="23804"/>
    <cellStyle name="メモ 2 10 9" xfId="26262"/>
    <cellStyle name="メモ 2 11" xfId="2078"/>
    <cellStyle name="メモ 2 11 10" xfId="31630"/>
    <cellStyle name="メモ 2 11 11" xfId="38371"/>
    <cellStyle name="メモ 2 11 12" xfId="45376"/>
    <cellStyle name="メモ 2 11 13" xfId="51909"/>
    <cellStyle name="メモ 2 11 14" xfId="54258"/>
    <cellStyle name="メモ 2 11 15" xfId="56873"/>
    <cellStyle name="メモ 2 11 2" xfId="4290"/>
    <cellStyle name="メモ 2 11 2 2" xfId="10529"/>
    <cellStyle name="メモ 2 11 2 3" xfId="21535"/>
    <cellStyle name="メモ 2 11 2 4" xfId="33819"/>
    <cellStyle name="メモ 2 11 2 5" xfId="40560"/>
    <cellStyle name="メモ 2 11 2 6" xfId="51910"/>
    <cellStyle name="メモ 2 11 3" xfId="6419"/>
    <cellStyle name="メモ 2 11 3 2" xfId="12646"/>
    <cellStyle name="メモ 2 11 3 3" xfId="22141"/>
    <cellStyle name="メモ 2 11 3 4" xfId="35941"/>
    <cellStyle name="メモ 2 11 3 5" xfId="42677"/>
    <cellStyle name="メモ 2 11 3 6" xfId="51911"/>
    <cellStyle name="メモ 2 11 4" xfId="8340"/>
    <cellStyle name="メモ 2 11 5" xfId="16604"/>
    <cellStyle name="メモ 2 11 6" xfId="20857"/>
    <cellStyle name="メモ 2 11 7" xfId="24358"/>
    <cellStyle name="メモ 2 11 8" xfId="26816"/>
    <cellStyle name="メモ 2 11 9" xfId="29689"/>
    <cellStyle name="メモ 2 12" xfId="2353"/>
    <cellStyle name="メモ 2 12 10" xfId="29962"/>
    <cellStyle name="メモ 2 12 11" xfId="31903"/>
    <cellStyle name="メモ 2 12 12" xfId="38644"/>
    <cellStyle name="メモ 2 12 13" xfId="45649"/>
    <cellStyle name="メモ 2 12 14" xfId="51912"/>
    <cellStyle name="メモ 2 12 15" xfId="54531"/>
    <cellStyle name="メモ 2 12 16" xfId="57146"/>
    <cellStyle name="メモ 2 12 2" xfId="4563"/>
    <cellStyle name="メモ 2 12 2 2" xfId="10802"/>
    <cellStyle name="メモ 2 12 2 3" xfId="21595"/>
    <cellStyle name="メモ 2 12 2 4" xfId="34092"/>
    <cellStyle name="メモ 2 12 2 5" xfId="40833"/>
    <cellStyle name="メモ 2 12 2 6" xfId="51913"/>
    <cellStyle name="メモ 2 12 3" xfId="6692"/>
    <cellStyle name="メモ 2 12 3 2" xfId="12919"/>
    <cellStyle name="メモ 2 12 3 3" xfId="22201"/>
    <cellStyle name="メモ 2 12 3 4" xfId="36214"/>
    <cellStyle name="メモ 2 12 3 5" xfId="42950"/>
    <cellStyle name="メモ 2 12 3 6" xfId="51914"/>
    <cellStyle name="メモ 2 12 4" xfId="8613"/>
    <cellStyle name="メモ 2 12 5" xfId="14725"/>
    <cellStyle name="メモ 2 12 6" xfId="16877"/>
    <cellStyle name="メモ 2 12 7" xfId="20917"/>
    <cellStyle name="メモ 2 12 8" xfId="24631"/>
    <cellStyle name="メモ 2 12 9" xfId="27089"/>
    <cellStyle name="メモ 2 13" xfId="2676"/>
    <cellStyle name="メモ 2 13 10" xfId="30284"/>
    <cellStyle name="メモ 2 13 11" xfId="32225"/>
    <cellStyle name="メモ 2 13 12" xfId="38966"/>
    <cellStyle name="メモ 2 13 13" xfId="45971"/>
    <cellStyle name="メモ 2 13 14" xfId="51915"/>
    <cellStyle name="メモ 2 13 15" xfId="54853"/>
    <cellStyle name="メモ 2 13 16" xfId="57468"/>
    <cellStyle name="メモ 2 13 2" xfId="4868"/>
    <cellStyle name="メモ 2 13 2 2" xfId="11107"/>
    <cellStyle name="メモ 2 13 2 3" xfId="21709"/>
    <cellStyle name="メモ 2 13 2 4" xfId="34397"/>
    <cellStyle name="メモ 2 13 2 5" xfId="41138"/>
    <cellStyle name="メモ 2 13 2 6" xfId="51916"/>
    <cellStyle name="メモ 2 13 3" xfId="7014"/>
    <cellStyle name="メモ 2 13 3 2" xfId="13241"/>
    <cellStyle name="メモ 2 13 3 3" xfId="22320"/>
    <cellStyle name="メモ 2 13 3 4" xfId="36536"/>
    <cellStyle name="メモ 2 13 3 5" xfId="43272"/>
    <cellStyle name="メモ 2 13 3 6" xfId="51917"/>
    <cellStyle name="メモ 2 13 4" xfId="8935"/>
    <cellStyle name="メモ 2 13 5" xfId="15047"/>
    <cellStyle name="メモ 2 13 6" xfId="17199"/>
    <cellStyle name="メモ 2 13 7" xfId="21036"/>
    <cellStyle name="メモ 2 13 8" xfId="24953"/>
    <cellStyle name="メモ 2 13 9" xfId="27411"/>
    <cellStyle name="メモ 2 14" xfId="2689"/>
    <cellStyle name="メモ 2 14 10" xfId="30295"/>
    <cellStyle name="メモ 2 14 11" xfId="32236"/>
    <cellStyle name="メモ 2 14 12" xfId="38977"/>
    <cellStyle name="メモ 2 14 13" xfId="45982"/>
    <cellStyle name="メモ 2 14 14" xfId="51918"/>
    <cellStyle name="メモ 2 14 15" xfId="54864"/>
    <cellStyle name="メモ 2 14 16" xfId="57479"/>
    <cellStyle name="メモ 2 14 2" xfId="4879"/>
    <cellStyle name="メモ 2 14 2 2" xfId="11118"/>
    <cellStyle name="メモ 2 14 2 3" xfId="21713"/>
    <cellStyle name="メモ 2 14 2 4" xfId="34408"/>
    <cellStyle name="メモ 2 14 2 5" xfId="41149"/>
    <cellStyle name="メモ 2 14 2 6" xfId="51919"/>
    <cellStyle name="メモ 2 14 3" xfId="7025"/>
    <cellStyle name="メモ 2 14 3 2" xfId="13252"/>
    <cellStyle name="メモ 2 14 3 3" xfId="22324"/>
    <cellStyle name="メモ 2 14 3 4" xfId="36547"/>
    <cellStyle name="メモ 2 14 3 5" xfId="43283"/>
    <cellStyle name="メモ 2 14 3 6" xfId="51920"/>
    <cellStyle name="メモ 2 14 4" xfId="8946"/>
    <cellStyle name="メモ 2 14 5" xfId="15058"/>
    <cellStyle name="メモ 2 14 6" xfId="17210"/>
    <cellStyle name="メモ 2 14 7" xfId="21040"/>
    <cellStyle name="メモ 2 14 8" xfId="24964"/>
    <cellStyle name="メモ 2 14 9" xfId="27422"/>
    <cellStyle name="メモ 2 15" xfId="2677"/>
    <cellStyle name="メモ 2 15 10" xfId="30285"/>
    <cellStyle name="メモ 2 15 11" xfId="32226"/>
    <cellStyle name="メモ 2 15 12" xfId="38967"/>
    <cellStyle name="メモ 2 15 13" xfId="45972"/>
    <cellStyle name="メモ 2 15 14" xfId="51921"/>
    <cellStyle name="メモ 2 15 15" xfId="54854"/>
    <cellStyle name="メモ 2 15 16" xfId="57469"/>
    <cellStyle name="メモ 2 15 2" xfId="4869"/>
    <cellStyle name="メモ 2 15 2 2" xfId="11108"/>
    <cellStyle name="メモ 2 15 2 3" xfId="21710"/>
    <cellStyle name="メモ 2 15 2 4" xfId="34398"/>
    <cellStyle name="メモ 2 15 2 5" xfId="41139"/>
    <cellStyle name="メモ 2 15 2 6" xfId="51922"/>
    <cellStyle name="メモ 2 15 3" xfId="7015"/>
    <cellStyle name="メモ 2 15 3 2" xfId="13242"/>
    <cellStyle name="メモ 2 15 3 3" xfId="22321"/>
    <cellStyle name="メモ 2 15 3 4" xfId="36537"/>
    <cellStyle name="メモ 2 15 3 5" xfId="43273"/>
    <cellStyle name="メモ 2 15 3 6" xfId="51923"/>
    <cellStyle name="メモ 2 15 4" xfId="8936"/>
    <cellStyle name="メモ 2 15 5" xfId="15048"/>
    <cellStyle name="メモ 2 15 6" xfId="17200"/>
    <cellStyle name="メモ 2 15 7" xfId="21037"/>
    <cellStyle name="メモ 2 15 8" xfId="24954"/>
    <cellStyle name="メモ 2 15 9" xfId="27412"/>
    <cellStyle name="メモ 2 16" xfId="2722"/>
    <cellStyle name="メモ 2 16 10" xfId="30328"/>
    <cellStyle name="メモ 2 16 11" xfId="32269"/>
    <cellStyle name="メモ 2 16 12" xfId="39010"/>
    <cellStyle name="メモ 2 16 13" xfId="46015"/>
    <cellStyle name="メモ 2 16 14" xfId="51924"/>
    <cellStyle name="メモ 2 16 15" xfId="54897"/>
    <cellStyle name="メモ 2 16 16" xfId="57512"/>
    <cellStyle name="メモ 2 16 2" xfId="4903"/>
    <cellStyle name="メモ 2 16 2 2" xfId="11142"/>
    <cellStyle name="メモ 2 16 2 3" xfId="21716"/>
    <cellStyle name="メモ 2 16 2 4" xfId="34432"/>
    <cellStyle name="メモ 2 16 2 5" xfId="41173"/>
    <cellStyle name="メモ 2 16 2 6" xfId="51925"/>
    <cellStyle name="メモ 2 16 3" xfId="7058"/>
    <cellStyle name="メモ 2 16 3 2" xfId="13285"/>
    <cellStyle name="メモ 2 16 3 3" xfId="22329"/>
    <cellStyle name="メモ 2 16 3 4" xfId="36580"/>
    <cellStyle name="メモ 2 16 3 5" xfId="43316"/>
    <cellStyle name="メモ 2 16 3 6" xfId="51926"/>
    <cellStyle name="メモ 2 16 4" xfId="8979"/>
    <cellStyle name="メモ 2 16 5" xfId="15091"/>
    <cellStyle name="メモ 2 16 6" xfId="17243"/>
    <cellStyle name="メモ 2 16 7" xfId="21045"/>
    <cellStyle name="メモ 2 16 8" xfId="24997"/>
    <cellStyle name="メモ 2 16 9" xfId="27455"/>
    <cellStyle name="メモ 2 17" xfId="2729"/>
    <cellStyle name="メモ 2 17 10" xfId="30335"/>
    <cellStyle name="メモ 2 17 11" xfId="32276"/>
    <cellStyle name="メモ 2 17 12" xfId="39017"/>
    <cellStyle name="メモ 2 17 13" xfId="46022"/>
    <cellStyle name="メモ 2 17 14" xfId="51927"/>
    <cellStyle name="メモ 2 17 15" xfId="54904"/>
    <cellStyle name="メモ 2 17 16" xfId="57519"/>
    <cellStyle name="メモ 2 17 2" xfId="4910"/>
    <cellStyle name="メモ 2 17 2 2" xfId="11149"/>
    <cellStyle name="メモ 2 17 2 3" xfId="21717"/>
    <cellStyle name="メモ 2 17 2 4" xfId="34439"/>
    <cellStyle name="メモ 2 17 2 5" xfId="41180"/>
    <cellStyle name="メモ 2 17 2 6" xfId="51928"/>
    <cellStyle name="メモ 2 17 3" xfId="7065"/>
    <cellStyle name="メモ 2 17 3 2" xfId="13292"/>
    <cellStyle name="メモ 2 17 3 3" xfId="22330"/>
    <cellStyle name="メモ 2 17 3 4" xfId="36587"/>
    <cellStyle name="メモ 2 17 3 5" xfId="43323"/>
    <cellStyle name="メモ 2 17 3 6" xfId="51929"/>
    <cellStyle name="メモ 2 17 4" xfId="8986"/>
    <cellStyle name="メモ 2 17 5" xfId="15098"/>
    <cellStyle name="メモ 2 17 6" xfId="17250"/>
    <cellStyle name="メモ 2 17 7" xfId="21046"/>
    <cellStyle name="メモ 2 17 8" xfId="25004"/>
    <cellStyle name="メモ 2 17 9" xfId="27462"/>
    <cellStyle name="メモ 2 18" xfId="2736"/>
    <cellStyle name="メモ 2 18 10" xfId="30342"/>
    <cellStyle name="メモ 2 18 11" xfId="32283"/>
    <cellStyle name="メモ 2 18 12" xfId="39024"/>
    <cellStyle name="メモ 2 18 13" xfId="46029"/>
    <cellStyle name="メモ 2 18 14" xfId="51930"/>
    <cellStyle name="メモ 2 18 15" xfId="54911"/>
    <cellStyle name="メモ 2 18 16" xfId="57526"/>
    <cellStyle name="メモ 2 18 2" xfId="4917"/>
    <cellStyle name="メモ 2 18 2 2" xfId="11156"/>
    <cellStyle name="メモ 2 18 2 3" xfId="21718"/>
    <cellStyle name="メモ 2 18 2 4" xfId="34446"/>
    <cellStyle name="メモ 2 18 2 5" xfId="41187"/>
    <cellStyle name="メモ 2 18 2 6" xfId="51931"/>
    <cellStyle name="メモ 2 18 3" xfId="7072"/>
    <cellStyle name="メモ 2 18 3 2" xfId="13299"/>
    <cellStyle name="メモ 2 18 3 3" xfId="22331"/>
    <cellStyle name="メモ 2 18 3 4" xfId="36594"/>
    <cellStyle name="メモ 2 18 3 5" xfId="43330"/>
    <cellStyle name="メモ 2 18 3 6" xfId="51932"/>
    <cellStyle name="メモ 2 18 4" xfId="8993"/>
    <cellStyle name="メモ 2 18 5" xfId="15105"/>
    <cellStyle name="メモ 2 18 6" xfId="17257"/>
    <cellStyle name="メモ 2 18 7" xfId="21047"/>
    <cellStyle name="メモ 2 18 8" xfId="25011"/>
    <cellStyle name="メモ 2 18 9" xfId="27469"/>
    <cellStyle name="メモ 2 19" xfId="2745"/>
    <cellStyle name="メモ 2 19 10" xfId="30351"/>
    <cellStyle name="メモ 2 19 11" xfId="32292"/>
    <cellStyle name="メモ 2 19 12" xfId="39033"/>
    <cellStyle name="メモ 2 19 13" xfId="46038"/>
    <cellStyle name="メモ 2 19 14" xfId="51933"/>
    <cellStyle name="メモ 2 19 15" xfId="54920"/>
    <cellStyle name="メモ 2 19 16" xfId="57535"/>
    <cellStyle name="メモ 2 19 2" xfId="4922"/>
    <cellStyle name="メモ 2 19 2 2" xfId="11161"/>
    <cellStyle name="メモ 2 19 2 3" xfId="21719"/>
    <cellStyle name="メモ 2 19 2 4" xfId="34451"/>
    <cellStyle name="メモ 2 19 2 5" xfId="41192"/>
    <cellStyle name="メモ 2 19 2 6" xfId="51934"/>
    <cellStyle name="メモ 2 19 3" xfId="7081"/>
    <cellStyle name="メモ 2 19 3 2" xfId="13308"/>
    <cellStyle name="メモ 2 19 3 3" xfId="22332"/>
    <cellStyle name="メモ 2 19 3 4" xfId="36603"/>
    <cellStyle name="メモ 2 19 3 5" xfId="43339"/>
    <cellStyle name="メモ 2 19 3 6" xfId="51935"/>
    <cellStyle name="メモ 2 19 4" xfId="9002"/>
    <cellStyle name="メモ 2 19 5" xfId="15114"/>
    <cellStyle name="メモ 2 19 6" xfId="17266"/>
    <cellStyle name="メモ 2 19 7" xfId="21048"/>
    <cellStyle name="メモ 2 19 8" xfId="25020"/>
    <cellStyle name="メモ 2 19 9" xfId="27478"/>
    <cellStyle name="メモ 2 2" xfId="957"/>
    <cellStyle name="メモ 2 2 10" xfId="15390"/>
    <cellStyle name="メモ 2 2 11" xfId="23124"/>
    <cellStyle name="メモ 2 2 12" xfId="25510"/>
    <cellStyle name="メモ 2 2 13" xfId="28475"/>
    <cellStyle name="メモ 2 2 14" xfId="30637"/>
    <cellStyle name="メモ 2 2 15" xfId="37410"/>
    <cellStyle name="メモ 2 2 16" xfId="44162"/>
    <cellStyle name="メモ 2 2 17" xfId="51936"/>
    <cellStyle name="メモ 2 2 18" xfId="53044"/>
    <cellStyle name="メモ 2 2 19" xfId="55654"/>
    <cellStyle name="メモ 2 2 2" xfId="1369"/>
    <cellStyle name="メモ 2 2 2 10" xfId="30950"/>
    <cellStyle name="メモ 2 2 2 11" xfId="37720"/>
    <cellStyle name="メモ 2 2 2 12" xfId="44725"/>
    <cellStyle name="メモ 2 2 2 13" xfId="51937"/>
    <cellStyle name="メモ 2 2 2 14" xfId="53607"/>
    <cellStyle name="メモ 2 2 2 15" xfId="56222"/>
    <cellStyle name="メモ 2 2 2 2" xfId="3621"/>
    <cellStyle name="メモ 2 2 2 2 2" xfId="9878"/>
    <cellStyle name="メモ 2 2 2 2 3" xfId="21332"/>
    <cellStyle name="メモ 2 2 2 2 4" xfId="33168"/>
    <cellStyle name="メモ 2 2 2 2 5" xfId="39909"/>
    <cellStyle name="メモ 2 2 2 2 6" xfId="51938"/>
    <cellStyle name="メモ 2 2 2 3" xfId="5768"/>
    <cellStyle name="メモ 2 2 2 3 2" xfId="11995"/>
    <cellStyle name="メモ 2 2 2 3 3" xfId="21938"/>
    <cellStyle name="メモ 2 2 2 3 4" xfId="35290"/>
    <cellStyle name="メモ 2 2 2 3 5" xfId="42026"/>
    <cellStyle name="メモ 2 2 2 3 6" xfId="51939"/>
    <cellStyle name="メモ 2 2 2 4" xfId="7689"/>
    <cellStyle name="メモ 2 2 2 5" xfId="14091"/>
    <cellStyle name="メモ 2 2 2 6" xfId="15953"/>
    <cellStyle name="メモ 2 2 2 7" xfId="23707"/>
    <cellStyle name="メモ 2 2 2 8" xfId="26165"/>
    <cellStyle name="メモ 2 2 2 9" xfId="29038"/>
    <cellStyle name="メモ 2 2 3" xfId="1731"/>
    <cellStyle name="メモ 2 2 3 10" xfId="29344"/>
    <cellStyle name="メモ 2 2 3 11" xfId="31285"/>
    <cellStyle name="メモ 2 2 3 12" xfId="38026"/>
    <cellStyle name="メモ 2 2 3 13" xfId="45031"/>
    <cellStyle name="メモ 2 2 3 14" xfId="51940"/>
    <cellStyle name="メモ 2 2 3 15" xfId="53913"/>
    <cellStyle name="メモ 2 2 3 16" xfId="56528"/>
    <cellStyle name="メモ 2 2 3 2" xfId="3945"/>
    <cellStyle name="メモ 2 2 3 2 2" xfId="10184"/>
    <cellStyle name="メモ 2 2 3 2 3" xfId="21415"/>
    <cellStyle name="メモ 2 2 3 2 4" xfId="33474"/>
    <cellStyle name="メモ 2 2 3 2 5" xfId="40215"/>
    <cellStyle name="メモ 2 2 3 2 6" xfId="51941"/>
    <cellStyle name="メモ 2 2 3 3" xfId="6074"/>
    <cellStyle name="メモ 2 2 3 3 2" xfId="12301"/>
    <cellStyle name="メモ 2 2 3 3 3" xfId="22021"/>
    <cellStyle name="メモ 2 2 3 3 4" xfId="35596"/>
    <cellStyle name="メモ 2 2 3 3 5" xfId="42332"/>
    <cellStyle name="メモ 2 2 3 3 6" xfId="51942"/>
    <cellStyle name="メモ 2 2 3 4" xfId="7995"/>
    <cellStyle name="メモ 2 2 3 5" xfId="14397"/>
    <cellStyle name="メモ 2 2 3 6" xfId="16259"/>
    <cellStyle name="メモ 2 2 3 7" xfId="20737"/>
    <cellStyle name="メモ 2 2 3 8" xfId="24013"/>
    <cellStyle name="メモ 2 2 3 9" xfId="26471"/>
    <cellStyle name="メモ 2 2 4" xfId="2079"/>
    <cellStyle name="メモ 2 2 4 10" xfId="31631"/>
    <cellStyle name="メモ 2 2 4 11" xfId="38372"/>
    <cellStyle name="メモ 2 2 4 12" xfId="45377"/>
    <cellStyle name="メモ 2 2 4 13" xfId="51943"/>
    <cellStyle name="メモ 2 2 4 14" xfId="54259"/>
    <cellStyle name="メモ 2 2 4 15" xfId="56874"/>
    <cellStyle name="メモ 2 2 4 2" xfId="4291"/>
    <cellStyle name="メモ 2 2 4 2 2" xfId="10530"/>
    <cellStyle name="メモ 2 2 4 2 3" xfId="21536"/>
    <cellStyle name="メモ 2 2 4 2 4" xfId="33820"/>
    <cellStyle name="メモ 2 2 4 2 5" xfId="40561"/>
    <cellStyle name="メモ 2 2 4 2 6" xfId="51944"/>
    <cellStyle name="メモ 2 2 4 3" xfId="6420"/>
    <cellStyle name="メモ 2 2 4 3 2" xfId="12647"/>
    <cellStyle name="メモ 2 2 4 3 3" xfId="22142"/>
    <cellStyle name="メモ 2 2 4 3 4" xfId="35942"/>
    <cellStyle name="メモ 2 2 4 3 5" xfId="42678"/>
    <cellStyle name="メモ 2 2 4 3 6" xfId="51945"/>
    <cellStyle name="メモ 2 2 4 4" xfId="8341"/>
    <cellStyle name="メモ 2 2 4 5" xfId="16605"/>
    <cellStyle name="メモ 2 2 4 6" xfId="20858"/>
    <cellStyle name="メモ 2 2 4 7" xfId="24359"/>
    <cellStyle name="メモ 2 2 4 8" xfId="26817"/>
    <cellStyle name="メモ 2 2 4 9" xfId="29690"/>
    <cellStyle name="メモ 2 2 5" xfId="2182"/>
    <cellStyle name="メモ 2 2 5 10" xfId="29791"/>
    <cellStyle name="メモ 2 2 5 11" xfId="31732"/>
    <cellStyle name="メモ 2 2 5 12" xfId="38473"/>
    <cellStyle name="メモ 2 2 5 13" xfId="45478"/>
    <cellStyle name="メモ 2 2 5 14" xfId="51946"/>
    <cellStyle name="メモ 2 2 5 15" xfId="54360"/>
    <cellStyle name="メモ 2 2 5 16" xfId="56975"/>
    <cellStyle name="メモ 2 2 5 2" xfId="4392"/>
    <cellStyle name="メモ 2 2 5 2 2" xfId="10631"/>
    <cellStyle name="メモ 2 2 5 2 3" xfId="21553"/>
    <cellStyle name="メモ 2 2 5 2 4" xfId="33921"/>
    <cellStyle name="メモ 2 2 5 2 5" xfId="40662"/>
    <cellStyle name="メモ 2 2 5 2 6" xfId="51947"/>
    <cellStyle name="メモ 2 2 5 3" xfId="6521"/>
    <cellStyle name="メモ 2 2 5 3 2" xfId="12748"/>
    <cellStyle name="メモ 2 2 5 3 3" xfId="22159"/>
    <cellStyle name="メモ 2 2 5 3 4" xfId="36043"/>
    <cellStyle name="メモ 2 2 5 3 5" xfId="42779"/>
    <cellStyle name="メモ 2 2 5 3 6" xfId="51948"/>
    <cellStyle name="メモ 2 2 5 4" xfId="8442"/>
    <cellStyle name="メモ 2 2 5 5" xfId="14554"/>
    <cellStyle name="メモ 2 2 5 6" xfId="16706"/>
    <cellStyle name="メモ 2 2 5 7" xfId="20875"/>
    <cellStyle name="メモ 2 2 5 8" xfId="24460"/>
    <cellStyle name="メモ 2 2 5 9" xfId="26918"/>
    <cellStyle name="メモ 2 2 6" xfId="3311"/>
    <cellStyle name="メモ 2 2 6 10" xfId="32858"/>
    <cellStyle name="メモ 2 2 6 11" xfId="39599"/>
    <cellStyle name="メモ 2 2 6 12" xfId="44415"/>
    <cellStyle name="メモ 2 2 6 13" xfId="51949"/>
    <cellStyle name="メモ 2 2 6 14" xfId="53297"/>
    <cellStyle name="メモ 2 2 6 15" xfId="55911"/>
    <cellStyle name="メモ 2 2 6 2" xfId="5457"/>
    <cellStyle name="メモ 2 2 6 2 2" xfId="11685"/>
    <cellStyle name="メモ 2 2 6 2 3" xfId="21853"/>
    <cellStyle name="メモ 2 2 6 2 4" xfId="34979"/>
    <cellStyle name="メモ 2 2 6 2 5" xfId="41716"/>
    <cellStyle name="メモ 2 2 6 2 6" xfId="51950"/>
    <cellStyle name="メモ 2 2 6 3" xfId="9568"/>
    <cellStyle name="メモ 2 2 6 4" xfId="13781"/>
    <cellStyle name="メモ 2 2 6 5" xfId="15643"/>
    <cellStyle name="メモ 2 2 6 6" xfId="21247"/>
    <cellStyle name="メモ 2 2 6 7" xfId="23397"/>
    <cellStyle name="メモ 2 2 6 8" xfId="25855"/>
    <cellStyle name="メモ 2 2 6 9" xfId="28728"/>
    <cellStyle name="メモ 2 2 7" xfId="2966"/>
    <cellStyle name="メモ 2 2 7 2" xfId="9223"/>
    <cellStyle name="メモ 2 2 7 3" xfId="21099"/>
    <cellStyle name="メモ 2 2 7 4" xfId="32513"/>
    <cellStyle name="メモ 2 2 7 5" xfId="39254"/>
    <cellStyle name="メモ 2 2 7 6" xfId="51951"/>
    <cellStyle name="メモ 2 2 8" xfId="5193"/>
    <cellStyle name="メモ 2 2 8 2" xfId="11432"/>
    <cellStyle name="メモ 2 2 8 3" xfId="21796"/>
    <cellStyle name="メモ 2 2 8 4" xfId="34722"/>
    <cellStyle name="メモ 2 2 8 5" xfId="41463"/>
    <cellStyle name="メモ 2 2 8 6" xfId="51952"/>
    <cellStyle name="メモ 2 2 9" xfId="7379"/>
    <cellStyle name="メモ 2 20" xfId="2750"/>
    <cellStyle name="メモ 2 20 10" xfId="32297"/>
    <cellStyle name="メモ 2 20 11" xfId="39038"/>
    <cellStyle name="メモ 2 20 12" xfId="46043"/>
    <cellStyle name="メモ 2 20 13" xfId="51953"/>
    <cellStyle name="メモ 2 20 14" xfId="54925"/>
    <cellStyle name="メモ 2 20 15" xfId="57540"/>
    <cellStyle name="メモ 2 20 2" xfId="7086"/>
    <cellStyle name="メモ 2 20 2 2" xfId="13313"/>
    <cellStyle name="メモ 2 20 2 3" xfId="22333"/>
    <cellStyle name="メモ 2 20 2 4" xfId="36608"/>
    <cellStyle name="メモ 2 20 2 5" xfId="43344"/>
    <cellStyle name="メモ 2 20 2 6" xfId="51954"/>
    <cellStyle name="メモ 2 20 3" xfId="9007"/>
    <cellStyle name="メモ 2 20 4" xfId="15119"/>
    <cellStyle name="メモ 2 20 5" xfId="17271"/>
    <cellStyle name="メモ 2 20 6" xfId="21049"/>
    <cellStyle name="メモ 2 20 7" xfId="25025"/>
    <cellStyle name="メモ 2 20 8" xfId="27483"/>
    <cellStyle name="メモ 2 20 9" xfId="30356"/>
    <cellStyle name="メモ 2 21" xfId="3102"/>
    <cellStyle name="メモ 2 21 10" xfId="32649"/>
    <cellStyle name="メモ 2 21 11" xfId="39390"/>
    <cellStyle name="メモ 2 21 12" xfId="44206"/>
    <cellStyle name="メモ 2 21 13" xfId="51955"/>
    <cellStyle name="メモ 2 21 14" xfId="53088"/>
    <cellStyle name="メモ 2 21 15" xfId="55700"/>
    <cellStyle name="メモ 2 21 2" xfId="5244"/>
    <cellStyle name="メモ 2 21 2 2" xfId="11476"/>
    <cellStyle name="メモ 2 21 2 3" xfId="21804"/>
    <cellStyle name="メモ 2 21 2 4" xfId="34768"/>
    <cellStyle name="メモ 2 21 2 5" xfId="41507"/>
    <cellStyle name="メモ 2 21 2 6" xfId="51956"/>
    <cellStyle name="メモ 2 21 3" xfId="9359"/>
    <cellStyle name="メモ 2 21 4" xfId="13572"/>
    <cellStyle name="メモ 2 21 5" xfId="15434"/>
    <cellStyle name="メモ 2 21 6" xfId="21198"/>
    <cellStyle name="メモ 2 21 7" xfId="23188"/>
    <cellStyle name="メモ 2 21 8" xfId="25646"/>
    <cellStyle name="メモ 2 21 9" xfId="28519"/>
    <cellStyle name="メモ 2 22" xfId="5192"/>
    <cellStyle name="メモ 2 22 2" xfId="11431"/>
    <cellStyle name="メモ 2 22 3" xfId="21795"/>
    <cellStyle name="メモ 2 22 4" xfId="34721"/>
    <cellStyle name="メモ 2 22 5" xfId="41462"/>
    <cellStyle name="メモ 2 22 6" xfId="51957"/>
    <cellStyle name="メモ 2 23" xfId="7170"/>
    <cellStyle name="メモ 2 24" xfId="15389"/>
    <cellStyle name="メモ 2 25" xfId="22875"/>
    <cellStyle name="メモ 2 26" xfId="22915"/>
    <cellStyle name="メモ 2 27" xfId="25301"/>
    <cellStyle name="メモ 2 28" xfId="28474"/>
    <cellStyle name="メモ 2 29" xfId="30364"/>
    <cellStyle name="メモ 2 3" xfId="969"/>
    <cellStyle name="メモ 2 3 10" xfId="15391"/>
    <cellStyle name="メモ 2 3 11" xfId="23136"/>
    <cellStyle name="メモ 2 3 12" xfId="25522"/>
    <cellStyle name="メモ 2 3 13" xfId="28476"/>
    <cellStyle name="メモ 2 3 14" xfId="30649"/>
    <cellStyle name="メモ 2 3 15" xfId="37422"/>
    <cellStyle name="メモ 2 3 16" xfId="44163"/>
    <cellStyle name="メモ 2 3 17" xfId="51958"/>
    <cellStyle name="メモ 2 3 18" xfId="53045"/>
    <cellStyle name="メモ 2 3 19" xfId="55655"/>
    <cellStyle name="メモ 2 3 2" xfId="1370"/>
    <cellStyle name="メモ 2 3 2 10" xfId="30951"/>
    <cellStyle name="メモ 2 3 2 11" xfId="37721"/>
    <cellStyle name="メモ 2 3 2 12" xfId="44726"/>
    <cellStyle name="メモ 2 3 2 13" xfId="51959"/>
    <cellStyle name="メモ 2 3 2 14" xfId="53608"/>
    <cellStyle name="メモ 2 3 2 15" xfId="56223"/>
    <cellStyle name="メモ 2 3 2 2" xfId="3622"/>
    <cellStyle name="メモ 2 3 2 2 2" xfId="9879"/>
    <cellStyle name="メモ 2 3 2 2 3" xfId="21333"/>
    <cellStyle name="メモ 2 3 2 2 4" xfId="33169"/>
    <cellStyle name="メモ 2 3 2 2 5" xfId="39910"/>
    <cellStyle name="メモ 2 3 2 2 6" xfId="51960"/>
    <cellStyle name="メモ 2 3 2 3" xfId="5769"/>
    <cellStyle name="メモ 2 3 2 3 2" xfId="11996"/>
    <cellStyle name="メモ 2 3 2 3 3" xfId="21939"/>
    <cellStyle name="メモ 2 3 2 3 4" xfId="35291"/>
    <cellStyle name="メモ 2 3 2 3 5" xfId="42027"/>
    <cellStyle name="メモ 2 3 2 3 6" xfId="51961"/>
    <cellStyle name="メモ 2 3 2 4" xfId="7690"/>
    <cellStyle name="メモ 2 3 2 5" xfId="14092"/>
    <cellStyle name="メモ 2 3 2 6" xfId="15954"/>
    <cellStyle name="メモ 2 3 2 7" xfId="23708"/>
    <cellStyle name="メモ 2 3 2 8" xfId="26166"/>
    <cellStyle name="メモ 2 3 2 9" xfId="29039"/>
    <cellStyle name="メモ 2 3 3" xfId="1743"/>
    <cellStyle name="メモ 2 3 3 10" xfId="29356"/>
    <cellStyle name="メモ 2 3 3 11" xfId="31297"/>
    <cellStyle name="メモ 2 3 3 12" xfId="38038"/>
    <cellStyle name="メモ 2 3 3 13" xfId="45043"/>
    <cellStyle name="メモ 2 3 3 14" xfId="51962"/>
    <cellStyle name="メモ 2 3 3 15" xfId="53925"/>
    <cellStyle name="メモ 2 3 3 16" xfId="56540"/>
    <cellStyle name="メモ 2 3 3 2" xfId="3957"/>
    <cellStyle name="メモ 2 3 3 2 2" xfId="10196"/>
    <cellStyle name="メモ 2 3 3 2 3" xfId="21419"/>
    <cellStyle name="メモ 2 3 3 2 4" xfId="33486"/>
    <cellStyle name="メモ 2 3 3 2 5" xfId="40227"/>
    <cellStyle name="メモ 2 3 3 2 6" xfId="51963"/>
    <cellStyle name="メモ 2 3 3 3" xfId="6086"/>
    <cellStyle name="メモ 2 3 3 3 2" xfId="12313"/>
    <cellStyle name="メモ 2 3 3 3 3" xfId="22025"/>
    <cellStyle name="メモ 2 3 3 3 4" xfId="35608"/>
    <cellStyle name="メモ 2 3 3 3 5" xfId="42344"/>
    <cellStyle name="メモ 2 3 3 3 6" xfId="51964"/>
    <cellStyle name="メモ 2 3 3 4" xfId="8007"/>
    <cellStyle name="メモ 2 3 3 5" xfId="14409"/>
    <cellStyle name="メモ 2 3 3 6" xfId="16271"/>
    <cellStyle name="メモ 2 3 3 7" xfId="20741"/>
    <cellStyle name="メモ 2 3 3 8" xfId="24025"/>
    <cellStyle name="メモ 2 3 3 9" xfId="26483"/>
    <cellStyle name="メモ 2 3 4" xfId="2080"/>
    <cellStyle name="メモ 2 3 4 10" xfId="31632"/>
    <cellStyle name="メモ 2 3 4 11" xfId="38373"/>
    <cellStyle name="メモ 2 3 4 12" xfId="45378"/>
    <cellStyle name="メモ 2 3 4 13" xfId="51965"/>
    <cellStyle name="メモ 2 3 4 14" xfId="54260"/>
    <cellStyle name="メモ 2 3 4 15" xfId="56875"/>
    <cellStyle name="メモ 2 3 4 2" xfId="4292"/>
    <cellStyle name="メモ 2 3 4 2 2" xfId="10531"/>
    <cellStyle name="メモ 2 3 4 2 3" xfId="21537"/>
    <cellStyle name="メモ 2 3 4 2 4" xfId="33821"/>
    <cellStyle name="メモ 2 3 4 2 5" xfId="40562"/>
    <cellStyle name="メモ 2 3 4 2 6" xfId="51966"/>
    <cellStyle name="メモ 2 3 4 3" xfId="6421"/>
    <cellStyle name="メモ 2 3 4 3 2" xfId="12648"/>
    <cellStyle name="メモ 2 3 4 3 3" xfId="22143"/>
    <cellStyle name="メモ 2 3 4 3 4" xfId="35943"/>
    <cellStyle name="メモ 2 3 4 3 5" xfId="42679"/>
    <cellStyle name="メモ 2 3 4 3 6" xfId="51967"/>
    <cellStyle name="メモ 2 3 4 4" xfId="8342"/>
    <cellStyle name="メモ 2 3 4 5" xfId="16606"/>
    <cellStyle name="メモ 2 3 4 6" xfId="20859"/>
    <cellStyle name="メモ 2 3 4 7" xfId="24360"/>
    <cellStyle name="メモ 2 3 4 8" xfId="26818"/>
    <cellStyle name="メモ 2 3 4 9" xfId="29691"/>
    <cellStyle name="メモ 2 3 5" xfId="2170"/>
    <cellStyle name="メモ 2 3 5 10" xfId="29779"/>
    <cellStyle name="メモ 2 3 5 11" xfId="31720"/>
    <cellStyle name="メモ 2 3 5 12" xfId="38461"/>
    <cellStyle name="メモ 2 3 5 13" xfId="45466"/>
    <cellStyle name="メモ 2 3 5 14" xfId="51968"/>
    <cellStyle name="メモ 2 3 5 15" xfId="54348"/>
    <cellStyle name="メモ 2 3 5 16" xfId="56963"/>
    <cellStyle name="メモ 2 3 5 2" xfId="4380"/>
    <cellStyle name="メモ 2 3 5 2 2" xfId="10619"/>
    <cellStyle name="メモ 2 3 5 2 3" xfId="21549"/>
    <cellStyle name="メモ 2 3 5 2 4" xfId="33909"/>
    <cellStyle name="メモ 2 3 5 2 5" xfId="40650"/>
    <cellStyle name="メモ 2 3 5 2 6" xfId="51969"/>
    <cellStyle name="メモ 2 3 5 3" xfId="6509"/>
    <cellStyle name="メモ 2 3 5 3 2" xfId="12736"/>
    <cellStyle name="メモ 2 3 5 3 3" xfId="22155"/>
    <cellStyle name="メモ 2 3 5 3 4" xfId="36031"/>
    <cellStyle name="メモ 2 3 5 3 5" xfId="42767"/>
    <cellStyle name="メモ 2 3 5 3 6" xfId="51970"/>
    <cellStyle name="メモ 2 3 5 4" xfId="8430"/>
    <cellStyle name="メモ 2 3 5 5" xfId="14542"/>
    <cellStyle name="メモ 2 3 5 6" xfId="16694"/>
    <cellStyle name="メモ 2 3 5 7" xfId="20871"/>
    <cellStyle name="メモ 2 3 5 8" xfId="24448"/>
    <cellStyle name="メモ 2 3 5 9" xfId="26906"/>
    <cellStyle name="メモ 2 3 6" xfId="3323"/>
    <cellStyle name="メモ 2 3 6 10" xfId="32870"/>
    <cellStyle name="メモ 2 3 6 11" xfId="39611"/>
    <cellStyle name="メモ 2 3 6 12" xfId="44427"/>
    <cellStyle name="メモ 2 3 6 13" xfId="51971"/>
    <cellStyle name="メモ 2 3 6 14" xfId="53309"/>
    <cellStyle name="メモ 2 3 6 15" xfId="55923"/>
    <cellStyle name="メモ 2 3 6 2" xfId="5469"/>
    <cellStyle name="メモ 2 3 6 2 2" xfId="11697"/>
    <cellStyle name="メモ 2 3 6 2 3" xfId="21857"/>
    <cellStyle name="メモ 2 3 6 2 4" xfId="34991"/>
    <cellStyle name="メモ 2 3 6 2 5" xfId="41728"/>
    <cellStyle name="メモ 2 3 6 2 6" xfId="51972"/>
    <cellStyle name="メモ 2 3 6 3" xfId="9580"/>
    <cellStyle name="メモ 2 3 6 4" xfId="13793"/>
    <cellStyle name="メモ 2 3 6 5" xfId="15655"/>
    <cellStyle name="メモ 2 3 6 6" xfId="21251"/>
    <cellStyle name="メモ 2 3 6 7" xfId="23409"/>
    <cellStyle name="メモ 2 3 6 8" xfId="25867"/>
    <cellStyle name="メモ 2 3 6 9" xfId="28740"/>
    <cellStyle name="メモ 2 3 7" xfId="2978"/>
    <cellStyle name="メモ 2 3 7 2" xfId="9235"/>
    <cellStyle name="メモ 2 3 7 3" xfId="21103"/>
    <cellStyle name="メモ 2 3 7 4" xfId="32525"/>
    <cellStyle name="メモ 2 3 7 5" xfId="39266"/>
    <cellStyle name="メモ 2 3 7 6" xfId="51973"/>
    <cellStyle name="メモ 2 3 8" xfId="5194"/>
    <cellStyle name="メモ 2 3 8 2" xfId="11433"/>
    <cellStyle name="メモ 2 3 8 3" xfId="21797"/>
    <cellStyle name="メモ 2 3 8 4" xfId="34723"/>
    <cellStyle name="メモ 2 3 8 5" xfId="41464"/>
    <cellStyle name="メモ 2 3 8 6" xfId="51974"/>
    <cellStyle name="メモ 2 3 9" xfId="7391"/>
    <cellStyle name="メモ 2 30" xfId="37161"/>
    <cellStyle name="メモ 2 31" xfId="37201"/>
    <cellStyle name="メモ 2 32" xfId="44161"/>
    <cellStyle name="メモ 2 33" xfId="51905"/>
    <cellStyle name="メモ 2 34" xfId="53043"/>
    <cellStyle name="メモ 2 35" xfId="55653"/>
    <cellStyle name="メモ 2 4" xfId="777"/>
    <cellStyle name="メモ 2 4 10" xfId="15392"/>
    <cellStyle name="メモ 2 4 11" xfId="22949"/>
    <cellStyle name="メモ 2 4 12" xfId="25335"/>
    <cellStyle name="メモ 2 4 13" xfId="28477"/>
    <cellStyle name="メモ 2 4 14" xfId="30457"/>
    <cellStyle name="メモ 2 4 15" xfId="37235"/>
    <cellStyle name="メモ 2 4 16" xfId="44164"/>
    <cellStyle name="メモ 2 4 17" xfId="51975"/>
    <cellStyle name="メモ 2 4 18" xfId="53046"/>
    <cellStyle name="メモ 2 4 19" xfId="55656"/>
    <cellStyle name="メモ 2 4 2" xfId="1371"/>
    <cellStyle name="メモ 2 4 2 10" xfId="30952"/>
    <cellStyle name="メモ 2 4 2 11" xfId="37722"/>
    <cellStyle name="メモ 2 4 2 12" xfId="44727"/>
    <cellStyle name="メモ 2 4 2 13" xfId="51976"/>
    <cellStyle name="メモ 2 4 2 14" xfId="53609"/>
    <cellStyle name="メモ 2 4 2 15" xfId="56224"/>
    <cellStyle name="メモ 2 4 2 2" xfId="3623"/>
    <cellStyle name="メモ 2 4 2 2 2" xfId="9880"/>
    <cellStyle name="メモ 2 4 2 2 3" xfId="21334"/>
    <cellStyle name="メモ 2 4 2 2 4" xfId="33170"/>
    <cellStyle name="メモ 2 4 2 2 5" xfId="39911"/>
    <cellStyle name="メモ 2 4 2 2 6" xfId="51977"/>
    <cellStyle name="メモ 2 4 2 3" xfId="5770"/>
    <cellStyle name="メモ 2 4 2 3 2" xfId="11997"/>
    <cellStyle name="メモ 2 4 2 3 3" xfId="21940"/>
    <cellStyle name="メモ 2 4 2 3 4" xfId="35292"/>
    <cellStyle name="メモ 2 4 2 3 5" xfId="42028"/>
    <cellStyle name="メモ 2 4 2 3 6" xfId="51978"/>
    <cellStyle name="メモ 2 4 2 4" xfId="7691"/>
    <cellStyle name="メモ 2 4 2 5" xfId="14093"/>
    <cellStyle name="メモ 2 4 2 6" xfId="15955"/>
    <cellStyle name="メモ 2 4 2 7" xfId="23709"/>
    <cellStyle name="メモ 2 4 2 8" xfId="26167"/>
    <cellStyle name="メモ 2 4 2 9" xfId="29040"/>
    <cellStyle name="メモ 2 4 3" xfId="1556"/>
    <cellStyle name="メモ 2 4 3 10" xfId="29169"/>
    <cellStyle name="メモ 2 4 3 11" xfId="31110"/>
    <cellStyle name="メモ 2 4 3 12" xfId="37851"/>
    <cellStyle name="メモ 2 4 3 13" xfId="44856"/>
    <cellStyle name="メモ 2 4 3 14" xfId="51979"/>
    <cellStyle name="メモ 2 4 3 15" xfId="53738"/>
    <cellStyle name="メモ 2 4 3 16" xfId="56353"/>
    <cellStyle name="メモ 2 4 3 2" xfId="3770"/>
    <cellStyle name="メモ 2 4 3 2 2" xfId="10009"/>
    <cellStyle name="メモ 2 4 3 2 3" xfId="21370"/>
    <cellStyle name="メモ 2 4 3 2 4" xfId="33299"/>
    <cellStyle name="メモ 2 4 3 2 5" xfId="40040"/>
    <cellStyle name="メモ 2 4 3 2 6" xfId="51980"/>
    <cellStyle name="メモ 2 4 3 3" xfId="5899"/>
    <cellStyle name="メモ 2 4 3 3 2" xfId="12126"/>
    <cellStyle name="メモ 2 4 3 3 3" xfId="21976"/>
    <cellStyle name="メモ 2 4 3 3 4" xfId="35421"/>
    <cellStyle name="メモ 2 4 3 3 5" xfId="42157"/>
    <cellStyle name="メモ 2 4 3 3 6" xfId="51981"/>
    <cellStyle name="メモ 2 4 3 4" xfId="7820"/>
    <cellStyle name="メモ 2 4 3 5" xfId="14222"/>
    <cellStyle name="メモ 2 4 3 6" xfId="16084"/>
    <cellStyle name="メモ 2 4 3 7" xfId="20692"/>
    <cellStyle name="メモ 2 4 3 8" xfId="23838"/>
    <cellStyle name="メモ 2 4 3 9" xfId="26296"/>
    <cellStyle name="メモ 2 4 4" xfId="2081"/>
    <cellStyle name="メモ 2 4 4 10" xfId="31633"/>
    <cellStyle name="メモ 2 4 4 11" xfId="38374"/>
    <cellStyle name="メモ 2 4 4 12" xfId="45379"/>
    <cellStyle name="メモ 2 4 4 13" xfId="51982"/>
    <cellStyle name="メモ 2 4 4 14" xfId="54261"/>
    <cellStyle name="メモ 2 4 4 15" xfId="56876"/>
    <cellStyle name="メモ 2 4 4 2" xfId="4293"/>
    <cellStyle name="メモ 2 4 4 2 2" xfId="10532"/>
    <cellStyle name="メモ 2 4 4 2 3" xfId="21538"/>
    <cellStyle name="メモ 2 4 4 2 4" xfId="33822"/>
    <cellStyle name="メモ 2 4 4 2 5" xfId="40563"/>
    <cellStyle name="メモ 2 4 4 2 6" xfId="51983"/>
    <cellStyle name="メモ 2 4 4 3" xfId="6422"/>
    <cellStyle name="メモ 2 4 4 3 2" xfId="12649"/>
    <cellStyle name="メモ 2 4 4 3 3" xfId="22144"/>
    <cellStyle name="メモ 2 4 4 3 4" xfId="35944"/>
    <cellStyle name="メモ 2 4 4 3 5" xfId="42680"/>
    <cellStyle name="メモ 2 4 4 3 6" xfId="51984"/>
    <cellStyle name="メモ 2 4 4 4" xfId="8343"/>
    <cellStyle name="メモ 2 4 4 5" xfId="16607"/>
    <cellStyle name="メモ 2 4 4 6" xfId="20860"/>
    <cellStyle name="メモ 2 4 4 7" xfId="24361"/>
    <cellStyle name="メモ 2 4 4 8" xfId="26819"/>
    <cellStyle name="メモ 2 4 4 9" xfId="29692"/>
    <cellStyle name="メモ 2 4 5" xfId="2320"/>
    <cellStyle name="メモ 2 4 5 10" xfId="29929"/>
    <cellStyle name="メモ 2 4 5 11" xfId="31870"/>
    <cellStyle name="メモ 2 4 5 12" xfId="38611"/>
    <cellStyle name="メモ 2 4 5 13" xfId="45616"/>
    <cellStyle name="メモ 2 4 5 14" xfId="51985"/>
    <cellStyle name="メモ 2 4 5 15" xfId="54498"/>
    <cellStyle name="メモ 2 4 5 16" xfId="57113"/>
    <cellStyle name="メモ 2 4 5 2" xfId="4530"/>
    <cellStyle name="メモ 2 4 5 2 2" xfId="10769"/>
    <cellStyle name="メモ 2 4 5 2 3" xfId="21592"/>
    <cellStyle name="メモ 2 4 5 2 4" xfId="34059"/>
    <cellStyle name="メモ 2 4 5 2 5" xfId="40800"/>
    <cellStyle name="メモ 2 4 5 2 6" xfId="51986"/>
    <cellStyle name="メモ 2 4 5 3" xfId="6659"/>
    <cellStyle name="メモ 2 4 5 3 2" xfId="12886"/>
    <cellStyle name="メモ 2 4 5 3 3" xfId="22198"/>
    <cellStyle name="メモ 2 4 5 3 4" xfId="36181"/>
    <cellStyle name="メモ 2 4 5 3 5" xfId="42917"/>
    <cellStyle name="メモ 2 4 5 3 6" xfId="51987"/>
    <cellStyle name="メモ 2 4 5 4" xfId="8580"/>
    <cellStyle name="メモ 2 4 5 5" xfId="14692"/>
    <cellStyle name="メモ 2 4 5 6" xfId="16844"/>
    <cellStyle name="メモ 2 4 5 7" xfId="20914"/>
    <cellStyle name="メモ 2 4 5 8" xfId="24598"/>
    <cellStyle name="メモ 2 4 5 9" xfId="27056"/>
    <cellStyle name="メモ 2 4 6" xfId="3136"/>
    <cellStyle name="メモ 2 4 6 10" xfId="32683"/>
    <cellStyle name="メモ 2 4 6 11" xfId="39424"/>
    <cellStyle name="メモ 2 4 6 12" xfId="44240"/>
    <cellStyle name="メモ 2 4 6 13" xfId="51988"/>
    <cellStyle name="メモ 2 4 6 14" xfId="53122"/>
    <cellStyle name="メモ 2 4 6 15" xfId="55734"/>
    <cellStyle name="メモ 2 4 6 2" xfId="5280"/>
    <cellStyle name="メモ 2 4 6 2 2" xfId="11510"/>
    <cellStyle name="メモ 2 4 6 2 3" xfId="21808"/>
    <cellStyle name="メモ 2 4 6 2 4" xfId="34802"/>
    <cellStyle name="メモ 2 4 6 2 5" xfId="41541"/>
    <cellStyle name="メモ 2 4 6 2 6" xfId="51989"/>
    <cellStyle name="メモ 2 4 6 3" xfId="9393"/>
    <cellStyle name="メモ 2 4 6 4" xfId="13606"/>
    <cellStyle name="メモ 2 4 6 5" xfId="15468"/>
    <cellStyle name="メモ 2 4 6 6" xfId="21202"/>
    <cellStyle name="メモ 2 4 6 7" xfId="23222"/>
    <cellStyle name="メモ 2 4 6 8" xfId="25680"/>
    <cellStyle name="メモ 2 4 6 9" xfId="28553"/>
    <cellStyle name="メモ 2 4 7" xfId="2791"/>
    <cellStyle name="メモ 2 4 7 2" xfId="9048"/>
    <cellStyle name="メモ 2 4 7 3" xfId="21054"/>
    <cellStyle name="メモ 2 4 7 4" xfId="32338"/>
    <cellStyle name="メモ 2 4 7 5" xfId="39079"/>
    <cellStyle name="メモ 2 4 7 6" xfId="51990"/>
    <cellStyle name="メモ 2 4 8" xfId="5195"/>
    <cellStyle name="メモ 2 4 8 2" xfId="11434"/>
    <cellStyle name="メモ 2 4 8 3" xfId="21798"/>
    <cellStyle name="メモ 2 4 8 4" xfId="34724"/>
    <cellStyle name="メモ 2 4 8 5" xfId="41465"/>
    <cellStyle name="メモ 2 4 8 6" xfId="51991"/>
    <cellStyle name="メモ 2 4 9" xfId="7204"/>
    <cellStyle name="メモ 2 5" xfId="979"/>
    <cellStyle name="メモ 2 5 10" xfId="15393"/>
    <cellStyle name="メモ 2 5 11" xfId="23146"/>
    <cellStyle name="メモ 2 5 12" xfId="25532"/>
    <cellStyle name="メモ 2 5 13" xfId="28478"/>
    <cellStyle name="メモ 2 5 14" xfId="30659"/>
    <cellStyle name="メモ 2 5 15" xfId="37432"/>
    <cellStyle name="メモ 2 5 16" xfId="44165"/>
    <cellStyle name="メモ 2 5 17" xfId="51992"/>
    <cellStyle name="メモ 2 5 18" xfId="53047"/>
    <cellStyle name="メモ 2 5 19" xfId="55657"/>
    <cellStyle name="メモ 2 5 2" xfId="1372"/>
    <cellStyle name="メモ 2 5 2 10" xfId="30953"/>
    <cellStyle name="メモ 2 5 2 11" xfId="37723"/>
    <cellStyle name="メモ 2 5 2 12" xfId="44728"/>
    <cellStyle name="メモ 2 5 2 13" xfId="51993"/>
    <cellStyle name="メモ 2 5 2 14" xfId="53610"/>
    <cellStyle name="メモ 2 5 2 15" xfId="56225"/>
    <cellStyle name="メモ 2 5 2 2" xfId="3624"/>
    <cellStyle name="メモ 2 5 2 2 2" xfId="9881"/>
    <cellStyle name="メモ 2 5 2 2 3" xfId="21335"/>
    <cellStyle name="メモ 2 5 2 2 4" xfId="33171"/>
    <cellStyle name="メモ 2 5 2 2 5" xfId="39912"/>
    <cellStyle name="メモ 2 5 2 2 6" xfId="51994"/>
    <cellStyle name="メモ 2 5 2 3" xfId="5771"/>
    <cellStyle name="メモ 2 5 2 3 2" xfId="11998"/>
    <cellStyle name="メモ 2 5 2 3 3" xfId="21941"/>
    <cellStyle name="メモ 2 5 2 3 4" xfId="35293"/>
    <cellStyle name="メモ 2 5 2 3 5" xfId="42029"/>
    <cellStyle name="メモ 2 5 2 3 6" xfId="51995"/>
    <cellStyle name="メモ 2 5 2 4" xfId="7692"/>
    <cellStyle name="メモ 2 5 2 5" xfId="14094"/>
    <cellStyle name="メモ 2 5 2 6" xfId="15956"/>
    <cellStyle name="メモ 2 5 2 7" xfId="23710"/>
    <cellStyle name="メモ 2 5 2 8" xfId="26168"/>
    <cellStyle name="メモ 2 5 2 9" xfId="29041"/>
    <cellStyle name="メモ 2 5 3" xfId="1753"/>
    <cellStyle name="メモ 2 5 3 10" xfId="29366"/>
    <cellStyle name="メモ 2 5 3 11" xfId="31307"/>
    <cellStyle name="メモ 2 5 3 12" xfId="38048"/>
    <cellStyle name="メモ 2 5 3 13" xfId="45053"/>
    <cellStyle name="メモ 2 5 3 14" xfId="51996"/>
    <cellStyle name="メモ 2 5 3 15" xfId="53935"/>
    <cellStyle name="メモ 2 5 3 16" xfId="56550"/>
    <cellStyle name="メモ 2 5 3 2" xfId="3967"/>
    <cellStyle name="メモ 2 5 3 2 2" xfId="10206"/>
    <cellStyle name="メモ 2 5 3 2 3" xfId="21420"/>
    <cellStyle name="メモ 2 5 3 2 4" xfId="33496"/>
    <cellStyle name="メモ 2 5 3 2 5" xfId="40237"/>
    <cellStyle name="メモ 2 5 3 2 6" xfId="51997"/>
    <cellStyle name="メモ 2 5 3 3" xfId="6096"/>
    <cellStyle name="メモ 2 5 3 3 2" xfId="12323"/>
    <cellStyle name="メモ 2 5 3 3 3" xfId="22026"/>
    <cellStyle name="メモ 2 5 3 3 4" xfId="35618"/>
    <cellStyle name="メモ 2 5 3 3 5" xfId="42354"/>
    <cellStyle name="メモ 2 5 3 3 6" xfId="51998"/>
    <cellStyle name="メモ 2 5 3 4" xfId="8017"/>
    <cellStyle name="メモ 2 5 3 5" xfId="14419"/>
    <cellStyle name="メモ 2 5 3 6" xfId="16281"/>
    <cellStyle name="メモ 2 5 3 7" xfId="20742"/>
    <cellStyle name="メモ 2 5 3 8" xfId="24035"/>
    <cellStyle name="メモ 2 5 3 9" xfId="26493"/>
    <cellStyle name="メモ 2 5 4" xfId="2082"/>
    <cellStyle name="メモ 2 5 4 10" xfId="31634"/>
    <cellStyle name="メモ 2 5 4 11" xfId="38375"/>
    <cellStyle name="メモ 2 5 4 12" xfId="45380"/>
    <cellStyle name="メモ 2 5 4 13" xfId="51999"/>
    <cellStyle name="メモ 2 5 4 14" xfId="54262"/>
    <cellStyle name="メモ 2 5 4 15" xfId="56877"/>
    <cellStyle name="メモ 2 5 4 2" xfId="4294"/>
    <cellStyle name="メモ 2 5 4 2 2" xfId="10533"/>
    <cellStyle name="メモ 2 5 4 2 3" xfId="21539"/>
    <cellStyle name="メモ 2 5 4 2 4" xfId="33823"/>
    <cellStyle name="メモ 2 5 4 2 5" xfId="40564"/>
    <cellStyle name="メモ 2 5 4 2 6" xfId="52000"/>
    <cellStyle name="メモ 2 5 4 3" xfId="6423"/>
    <cellStyle name="メモ 2 5 4 3 2" xfId="12650"/>
    <cellStyle name="メモ 2 5 4 3 3" xfId="22145"/>
    <cellStyle name="メモ 2 5 4 3 4" xfId="35945"/>
    <cellStyle name="メモ 2 5 4 3 5" xfId="42681"/>
    <cellStyle name="メモ 2 5 4 3 6" xfId="52001"/>
    <cellStyle name="メモ 2 5 4 4" xfId="8344"/>
    <cellStyle name="メモ 2 5 4 5" xfId="16608"/>
    <cellStyle name="メモ 2 5 4 6" xfId="20861"/>
    <cellStyle name="メモ 2 5 4 7" xfId="24362"/>
    <cellStyle name="メモ 2 5 4 8" xfId="26820"/>
    <cellStyle name="メモ 2 5 4 9" xfId="29693"/>
    <cellStyle name="メモ 2 5 5" xfId="2160"/>
    <cellStyle name="メモ 2 5 5 10" xfId="29769"/>
    <cellStyle name="メモ 2 5 5 11" xfId="31710"/>
    <cellStyle name="メモ 2 5 5 12" xfId="38451"/>
    <cellStyle name="メモ 2 5 5 13" xfId="45456"/>
    <cellStyle name="メモ 2 5 5 14" xfId="52002"/>
    <cellStyle name="メモ 2 5 5 15" xfId="54338"/>
    <cellStyle name="メモ 2 5 5 16" xfId="56953"/>
    <cellStyle name="メモ 2 5 5 2" xfId="4370"/>
    <cellStyle name="メモ 2 5 5 2 2" xfId="10609"/>
    <cellStyle name="メモ 2 5 5 2 3" xfId="21548"/>
    <cellStyle name="メモ 2 5 5 2 4" xfId="33899"/>
    <cellStyle name="メモ 2 5 5 2 5" xfId="40640"/>
    <cellStyle name="メモ 2 5 5 2 6" xfId="52003"/>
    <cellStyle name="メモ 2 5 5 3" xfId="6499"/>
    <cellStyle name="メモ 2 5 5 3 2" xfId="12726"/>
    <cellStyle name="メモ 2 5 5 3 3" xfId="22154"/>
    <cellStyle name="メモ 2 5 5 3 4" xfId="36021"/>
    <cellStyle name="メモ 2 5 5 3 5" xfId="42757"/>
    <cellStyle name="メモ 2 5 5 3 6" xfId="52004"/>
    <cellStyle name="メモ 2 5 5 4" xfId="8420"/>
    <cellStyle name="メモ 2 5 5 5" xfId="14532"/>
    <cellStyle name="メモ 2 5 5 6" xfId="16684"/>
    <cellStyle name="メモ 2 5 5 7" xfId="20870"/>
    <cellStyle name="メモ 2 5 5 8" xfId="24438"/>
    <cellStyle name="メモ 2 5 5 9" xfId="26896"/>
    <cellStyle name="メモ 2 5 6" xfId="3333"/>
    <cellStyle name="メモ 2 5 6 10" xfId="32880"/>
    <cellStyle name="メモ 2 5 6 11" xfId="39621"/>
    <cellStyle name="メモ 2 5 6 12" xfId="44437"/>
    <cellStyle name="メモ 2 5 6 13" xfId="52005"/>
    <cellStyle name="メモ 2 5 6 14" xfId="53319"/>
    <cellStyle name="メモ 2 5 6 15" xfId="55933"/>
    <cellStyle name="メモ 2 5 6 2" xfId="5479"/>
    <cellStyle name="メモ 2 5 6 2 2" xfId="11707"/>
    <cellStyle name="メモ 2 5 6 2 3" xfId="21858"/>
    <cellStyle name="メモ 2 5 6 2 4" xfId="35001"/>
    <cellStyle name="メモ 2 5 6 2 5" xfId="41738"/>
    <cellStyle name="メモ 2 5 6 2 6" xfId="52006"/>
    <cellStyle name="メモ 2 5 6 3" xfId="9590"/>
    <cellStyle name="メモ 2 5 6 4" xfId="13803"/>
    <cellStyle name="メモ 2 5 6 5" xfId="15665"/>
    <cellStyle name="メモ 2 5 6 6" xfId="21252"/>
    <cellStyle name="メモ 2 5 6 7" xfId="23419"/>
    <cellStyle name="メモ 2 5 6 8" xfId="25877"/>
    <cellStyle name="メモ 2 5 6 9" xfId="28750"/>
    <cellStyle name="メモ 2 5 7" xfId="2988"/>
    <cellStyle name="メモ 2 5 7 2" xfId="9245"/>
    <cellStyle name="メモ 2 5 7 3" xfId="21104"/>
    <cellStyle name="メモ 2 5 7 4" xfId="32535"/>
    <cellStyle name="メモ 2 5 7 5" xfId="39276"/>
    <cellStyle name="メモ 2 5 7 6" xfId="52007"/>
    <cellStyle name="メモ 2 5 8" xfId="5196"/>
    <cellStyle name="メモ 2 5 8 2" xfId="11435"/>
    <cellStyle name="メモ 2 5 8 3" xfId="21799"/>
    <cellStyle name="メモ 2 5 8 4" xfId="34725"/>
    <cellStyle name="メモ 2 5 8 5" xfId="41466"/>
    <cellStyle name="メモ 2 5 8 6" xfId="52008"/>
    <cellStyle name="メモ 2 5 9" xfId="7401"/>
    <cellStyle name="メモ 2 6" xfId="986"/>
    <cellStyle name="メモ 2 6 10" xfId="15394"/>
    <cellStyle name="メモ 2 6 11" xfId="23153"/>
    <cellStyle name="メモ 2 6 12" xfId="25539"/>
    <cellStyle name="メモ 2 6 13" xfId="28479"/>
    <cellStyle name="メモ 2 6 14" xfId="30666"/>
    <cellStyle name="メモ 2 6 15" xfId="37439"/>
    <cellStyle name="メモ 2 6 16" xfId="44166"/>
    <cellStyle name="メモ 2 6 17" xfId="52009"/>
    <cellStyle name="メモ 2 6 18" xfId="53048"/>
    <cellStyle name="メモ 2 6 19" xfId="55658"/>
    <cellStyle name="メモ 2 6 2" xfId="1373"/>
    <cellStyle name="メモ 2 6 2 10" xfId="30954"/>
    <cellStyle name="メモ 2 6 2 11" xfId="37724"/>
    <cellStyle name="メモ 2 6 2 12" xfId="44729"/>
    <cellStyle name="メモ 2 6 2 13" xfId="52010"/>
    <cellStyle name="メモ 2 6 2 14" xfId="53611"/>
    <cellStyle name="メモ 2 6 2 15" xfId="56226"/>
    <cellStyle name="メモ 2 6 2 2" xfId="3625"/>
    <cellStyle name="メモ 2 6 2 2 2" xfId="9882"/>
    <cellStyle name="メモ 2 6 2 2 3" xfId="21336"/>
    <cellStyle name="メモ 2 6 2 2 4" xfId="33172"/>
    <cellStyle name="メモ 2 6 2 2 5" xfId="39913"/>
    <cellStyle name="メモ 2 6 2 2 6" xfId="52011"/>
    <cellStyle name="メモ 2 6 2 3" xfId="5772"/>
    <cellStyle name="メモ 2 6 2 3 2" xfId="11999"/>
    <cellStyle name="メモ 2 6 2 3 3" xfId="21942"/>
    <cellStyle name="メモ 2 6 2 3 4" xfId="35294"/>
    <cellStyle name="メモ 2 6 2 3 5" xfId="42030"/>
    <cellStyle name="メモ 2 6 2 3 6" xfId="52012"/>
    <cellStyle name="メモ 2 6 2 4" xfId="7693"/>
    <cellStyle name="メモ 2 6 2 5" xfId="14095"/>
    <cellStyle name="メモ 2 6 2 6" xfId="15957"/>
    <cellStyle name="メモ 2 6 2 7" xfId="23711"/>
    <cellStyle name="メモ 2 6 2 8" xfId="26169"/>
    <cellStyle name="メモ 2 6 2 9" xfId="29042"/>
    <cellStyle name="メモ 2 6 3" xfId="1760"/>
    <cellStyle name="メモ 2 6 3 10" xfId="29373"/>
    <cellStyle name="メモ 2 6 3 11" xfId="31314"/>
    <cellStyle name="メモ 2 6 3 12" xfId="38055"/>
    <cellStyle name="メモ 2 6 3 13" xfId="45060"/>
    <cellStyle name="メモ 2 6 3 14" xfId="52013"/>
    <cellStyle name="メモ 2 6 3 15" xfId="53942"/>
    <cellStyle name="メモ 2 6 3 16" xfId="56557"/>
    <cellStyle name="メモ 2 6 3 2" xfId="3974"/>
    <cellStyle name="メモ 2 6 3 2 2" xfId="10213"/>
    <cellStyle name="メモ 2 6 3 2 3" xfId="21421"/>
    <cellStyle name="メモ 2 6 3 2 4" xfId="33503"/>
    <cellStyle name="メモ 2 6 3 2 5" xfId="40244"/>
    <cellStyle name="メモ 2 6 3 2 6" xfId="52014"/>
    <cellStyle name="メモ 2 6 3 3" xfId="6103"/>
    <cellStyle name="メモ 2 6 3 3 2" xfId="12330"/>
    <cellStyle name="メモ 2 6 3 3 3" xfId="22027"/>
    <cellStyle name="メモ 2 6 3 3 4" xfId="35625"/>
    <cellStyle name="メモ 2 6 3 3 5" xfId="42361"/>
    <cellStyle name="メモ 2 6 3 3 6" xfId="52015"/>
    <cellStyle name="メモ 2 6 3 4" xfId="8024"/>
    <cellStyle name="メモ 2 6 3 5" xfId="14426"/>
    <cellStyle name="メモ 2 6 3 6" xfId="16288"/>
    <cellStyle name="メモ 2 6 3 7" xfId="20743"/>
    <cellStyle name="メモ 2 6 3 8" xfId="24042"/>
    <cellStyle name="メモ 2 6 3 9" xfId="26500"/>
    <cellStyle name="メモ 2 6 4" xfId="2083"/>
    <cellStyle name="メモ 2 6 4 10" xfId="31635"/>
    <cellStyle name="メモ 2 6 4 11" xfId="38376"/>
    <cellStyle name="メモ 2 6 4 12" xfId="45381"/>
    <cellStyle name="メモ 2 6 4 13" xfId="52016"/>
    <cellStyle name="メモ 2 6 4 14" xfId="54263"/>
    <cellStyle name="メモ 2 6 4 15" xfId="56878"/>
    <cellStyle name="メモ 2 6 4 2" xfId="4295"/>
    <cellStyle name="メモ 2 6 4 2 2" xfId="10534"/>
    <cellStyle name="メモ 2 6 4 2 3" xfId="21540"/>
    <cellStyle name="メモ 2 6 4 2 4" xfId="33824"/>
    <cellStyle name="メモ 2 6 4 2 5" xfId="40565"/>
    <cellStyle name="メモ 2 6 4 2 6" xfId="52017"/>
    <cellStyle name="メモ 2 6 4 3" xfId="6424"/>
    <cellStyle name="メモ 2 6 4 3 2" xfId="12651"/>
    <cellStyle name="メモ 2 6 4 3 3" xfId="22146"/>
    <cellStyle name="メモ 2 6 4 3 4" xfId="35946"/>
    <cellStyle name="メモ 2 6 4 3 5" xfId="42682"/>
    <cellStyle name="メモ 2 6 4 3 6" xfId="52018"/>
    <cellStyle name="メモ 2 6 4 4" xfId="8345"/>
    <cellStyle name="メモ 2 6 4 5" xfId="16609"/>
    <cellStyle name="メモ 2 6 4 6" xfId="20862"/>
    <cellStyle name="メモ 2 6 4 7" xfId="24363"/>
    <cellStyle name="メモ 2 6 4 8" xfId="26821"/>
    <cellStyle name="メモ 2 6 4 9" xfId="29694"/>
    <cellStyle name="メモ 2 6 5" xfId="2376"/>
    <cellStyle name="メモ 2 6 5 10" xfId="29985"/>
    <cellStyle name="メモ 2 6 5 11" xfId="31926"/>
    <cellStyle name="メモ 2 6 5 12" xfId="38667"/>
    <cellStyle name="メモ 2 6 5 13" xfId="45672"/>
    <cellStyle name="メモ 2 6 5 14" xfId="52019"/>
    <cellStyle name="メモ 2 6 5 15" xfId="54554"/>
    <cellStyle name="メモ 2 6 5 16" xfId="57169"/>
    <cellStyle name="メモ 2 6 5 2" xfId="4586"/>
    <cellStyle name="メモ 2 6 5 2 2" xfId="10825"/>
    <cellStyle name="メモ 2 6 5 2 3" xfId="21602"/>
    <cellStyle name="メモ 2 6 5 2 4" xfId="34115"/>
    <cellStyle name="メモ 2 6 5 2 5" xfId="40856"/>
    <cellStyle name="メモ 2 6 5 2 6" xfId="52020"/>
    <cellStyle name="メモ 2 6 5 3" xfId="6715"/>
    <cellStyle name="メモ 2 6 5 3 2" xfId="12942"/>
    <cellStyle name="メモ 2 6 5 3 3" xfId="22208"/>
    <cellStyle name="メモ 2 6 5 3 4" xfId="36237"/>
    <cellStyle name="メモ 2 6 5 3 5" xfId="42973"/>
    <cellStyle name="メモ 2 6 5 3 6" xfId="52021"/>
    <cellStyle name="メモ 2 6 5 4" xfId="8636"/>
    <cellStyle name="メモ 2 6 5 5" xfId="14748"/>
    <cellStyle name="メモ 2 6 5 6" xfId="16900"/>
    <cellStyle name="メモ 2 6 5 7" xfId="20924"/>
    <cellStyle name="メモ 2 6 5 8" xfId="24654"/>
    <cellStyle name="メモ 2 6 5 9" xfId="27112"/>
    <cellStyle name="メモ 2 6 6" xfId="3340"/>
    <cellStyle name="メモ 2 6 6 10" xfId="32887"/>
    <cellStyle name="メモ 2 6 6 11" xfId="39628"/>
    <cellStyle name="メモ 2 6 6 12" xfId="44444"/>
    <cellStyle name="メモ 2 6 6 13" xfId="52022"/>
    <cellStyle name="メモ 2 6 6 14" xfId="53326"/>
    <cellStyle name="メモ 2 6 6 15" xfId="55940"/>
    <cellStyle name="メモ 2 6 6 2" xfId="5486"/>
    <cellStyle name="メモ 2 6 6 2 2" xfId="11714"/>
    <cellStyle name="メモ 2 6 6 2 3" xfId="21859"/>
    <cellStyle name="メモ 2 6 6 2 4" xfId="35008"/>
    <cellStyle name="メモ 2 6 6 2 5" xfId="41745"/>
    <cellStyle name="メモ 2 6 6 2 6" xfId="52023"/>
    <cellStyle name="メモ 2 6 6 3" xfId="9597"/>
    <cellStyle name="メモ 2 6 6 4" xfId="13810"/>
    <cellStyle name="メモ 2 6 6 5" xfId="15672"/>
    <cellStyle name="メモ 2 6 6 6" xfId="21253"/>
    <cellStyle name="メモ 2 6 6 7" xfId="23426"/>
    <cellStyle name="メモ 2 6 6 8" xfId="25884"/>
    <cellStyle name="メモ 2 6 6 9" xfId="28757"/>
    <cellStyle name="メモ 2 6 7" xfId="2995"/>
    <cellStyle name="メモ 2 6 7 2" xfId="9252"/>
    <cellStyle name="メモ 2 6 7 3" xfId="21105"/>
    <cellStyle name="メモ 2 6 7 4" xfId="32542"/>
    <cellStyle name="メモ 2 6 7 5" xfId="39283"/>
    <cellStyle name="メモ 2 6 7 6" xfId="52024"/>
    <cellStyle name="メモ 2 6 8" xfId="5197"/>
    <cellStyle name="メモ 2 6 8 2" xfId="11436"/>
    <cellStyle name="メモ 2 6 8 3" xfId="21800"/>
    <cellStyle name="メモ 2 6 8 4" xfId="34726"/>
    <cellStyle name="メモ 2 6 8 5" xfId="41467"/>
    <cellStyle name="メモ 2 6 8 6" xfId="52025"/>
    <cellStyle name="メモ 2 6 9" xfId="7408"/>
    <cellStyle name="メモ 2 7" xfId="993"/>
    <cellStyle name="メモ 2 7 10" xfId="15395"/>
    <cellStyle name="メモ 2 7 11" xfId="23160"/>
    <cellStyle name="メモ 2 7 12" xfId="25546"/>
    <cellStyle name="メモ 2 7 13" xfId="28480"/>
    <cellStyle name="メモ 2 7 14" xfId="30673"/>
    <cellStyle name="メモ 2 7 15" xfId="37446"/>
    <cellStyle name="メモ 2 7 16" xfId="44167"/>
    <cellStyle name="メモ 2 7 17" xfId="52026"/>
    <cellStyle name="メモ 2 7 18" xfId="53049"/>
    <cellStyle name="メモ 2 7 19" xfId="55659"/>
    <cellStyle name="メモ 2 7 2" xfId="1374"/>
    <cellStyle name="メモ 2 7 2 10" xfId="30955"/>
    <cellStyle name="メモ 2 7 2 11" xfId="37725"/>
    <cellStyle name="メモ 2 7 2 12" xfId="44730"/>
    <cellStyle name="メモ 2 7 2 13" xfId="52027"/>
    <cellStyle name="メモ 2 7 2 14" xfId="53612"/>
    <cellStyle name="メモ 2 7 2 15" xfId="56227"/>
    <cellStyle name="メモ 2 7 2 2" xfId="3626"/>
    <cellStyle name="メモ 2 7 2 2 2" xfId="9883"/>
    <cellStyle name="メモ 2 7 2 2 3" xfId="21337"/>
    <cellStyle name="メモ 2 7 2 2 4" xfId="33173"/>
    <cellStyle name="メモ 2 7 2 2 5" xfId="39914"/>
    <cellStyle name="メモ 2 7 2 2 6" xfId="52028"/>
    <cellStyle name="メモ 2 7 2 3" xfId="5773"/>
    <cellStyle name="メモ 2 7 2 3 2" xfId="12000"/>
    <cellStyle name="メモ 2 7 2 3 3" xfId="21943"/>
    <cellStyle name="メモ 2 7 2 3 4" xfId="35295"/>
    <cellStyle name="メモ 2 7 2 3 5" xfId="42031"/>
    <cellStyle name="メモ 2 7 2 3 6" xfId="52029"/>
    <cellStyle name="メモ 2 7 2 4" xfId="7694"/>
    <cellStyle name="メモ 2 7 2 5" xfId="14096"/>
    <cellStyle name="メモ 2 7 2 6" xfId="15958"/>
    <cellStyle name="メモ 2 7 2 7" xfId="23712"/>
    <cellStyle name="メモ 2 7 2 8" xfId="26170"/>
    <cellStyle name="メモ 2 7 2 9" xfId="29043"/>
    <cellStyle name="メモ 2 7 3" xfId="1767"/>
    <cellStyle name="メモ 2 7 3 10" xfId="29380"/>
    <cellStyle name="メモ 2 7 3 11" xfId="31321"/>
    <cellStyle name="メモ 2 7 3 12" xfId="38062"/>
    <cellStyle name="メモ 2 7 3 13" xfId="45067"/>
    <cellStyle name="メモ 2 7 3 14" xfId="52030"/>
    <cellStyle name="メモ 2 7 3 15" xfId="53949"/>
    <cellStyle name="メモ 2 7 3 16" xfId="56564"/>
    <cellStyle name="メモ 2 7 3 2" xfId="3981"/>
    <cellStyle name="メモ 2 7 3 2 2" xfId="10220"/>
    <cellStyle name="メモ 2 7 3 2 3" xfId="21422"/>
    <cellStyle name="メモ 2 7 3 2 4" xfId="33510"/>
    <cellStyle name="メモ 2 7 3 2 5" xfId="40251"/>
    <cellStyle name="メモ 2 7 3 2 6" xfId="52031"/>
    <cellStyle name="メモ 2 7 3 3" xfId="6110"/>
    <cellStyle name="メモ 2 7 3 3 2" xfId="12337"/>
    <cellStyle name="メモ 2 7 3 3 3" xfId="22028"/>
    <cellStyle name="メモ 2 7 3 3 4" xfId="35632"/>
    <cellStyle name="メモ 2 7 3 3 5" xfId="42368"/>
    <cellStyle name="メモ 2 7 3 3 6" xfId="52032"/>
    <cellStyle name="メモ 2 7 3 4" xfId="8031"/>
    <cellStyle name="メモ 2 7 3 5" xfId="14433"/>
    <cellStyle name="メモ 2 7 3 6" xfId="16295"/>
    <cellStyle name="メモ 2 7 3 7" xfId="20744"/>
    <cellStyle name="メモ 2 7 3 8" xfId="24049"/>
    <cellStyle name="メモ 2 7 3 9" xfId="26507"/>
    <cellStyle name="メモ 2 7 4" xfId="2084"/>
    <cellStyle name="メモ 2 7 4 10" xfId="31636"/>
    <cellStyle name="メモ 2 7 4 11" xfId="38377"/>
    <cellStyle name="メモ 2 7 4 12" xfId="45382"/>
    <cellStyle name="メモ 2 7 4 13" xfId="52033"/>
    <cellStyle name="メモ 2 7 4 14" xfId="54264"/>
    <cellStyle name="メモ 2 7 4 15" xfId="56879"/>
    <cellStyle name="メモ 2 7 4 2" xfId="4296"/>
    <cellStyle name="メモ 2 7 4 2 2" xfId="10535"/>
    <cellStyle name="メモ 2 7 4 2 3" xfId="21541"/>
    <cellStyle name="メモ 2 7 4 2 4" xfId="33825"/>
    <cellStyle name="メモ 2 7 4 2 5" xfId="40566"/>
    <cellStyle name="メモ 2 7 4 2 6" xfId="52034"/>
    <cellStyle name="メモ 2 7 4 3" xfId="6425"/>
    <cellStyle name="メモ 2 7 4 3 2" xfId="12652"/>
    <cellStyle name="メモ 2 7 4 3 3" xfId="22147"/>
    <cellStyle name="メモ 2 7 4 3 4" xfId="35947"/>
    <cellStyle name="メモ 2 7 4 3 5" xfId="42683"/>
    <cellStyle name="メモ 2 7 4 3 6" xfId="52035"/>
    <cellStyle name="メモ 2 7 4 4" xfId="8346"/>
    <cellStyle name="メモ 2 7 4 5" xfId="16610"/>
    <cellStyle name="メモ 2 7 4 6" xfId="20863"/>
    <cellStyle name="メモ 2 7 4 7" xfId="24364"/>
    <cellStyle name="メモ 2 7 4 8" xfId="26822"/>
    <cellStyle name="メモ 2 7 4 9" xfId="29695"/>
    <cellStyle name="メモ 2 7 5" xfId="2404"/>
    <cellStyle name="メモ 2 7 5 10" xfId="30013"/>
    <cellStyle name="メモ 2 7 5 11" xfId="31954"/>
    <cellStyle name="メモ 2 7 5 12" xfId="38695"/>
    <cellStyle name="メモ 2 7 5 13" xfId="45700"/>
    <cellStyle name="メモ 2 7 5 14" xfId="52036"/>
    <cellStyle name="メモ 2 7 5 15" xfId="54582"/>
    <cellStyle name="メモ 2 7 5 16" xfId="57197"/>
    <cellStyle name="メモ 2 7 5 2" xfId="4614"/>
    <cellStyle name="メモ 2 7 5 2 2" xfId="10853"/>
    <cellStyle name="メモ 2 7 5 2 3" xfId="21606"/>
    <cellStyle name="メモ 2 7 5 2 4" xfId="34143"/>
    <cellStyle name="メモ 2 7 5 2 5" xfId="40884"/>
    <cellStyle name="メモ 2 7 5 2 6" xfId="52037"/>
    <cellStyle name="メモ 2 7 5 3" xfId="6743"/>
    <cellStyle name="メモ 2 7 5 3 2" xfId="12970"/>
    <cellStyle name="メモ 2 7 5 3 3" xfId="22212"/>
    <cellStyle name="メモ 2 7 5 3 4" xfId="36265"/>
    <cellStyle name="メモ 2 7 5 3 5" xfId="43001"/>
    <cellStyle name="メモ 2 7 5 3 6" xfId="52038"/>
    <cellStyle name="メモ 2 7 5 4" xfId="8664"/>
    <cellStyle name="メモ 2 7 5 5" xfId="14776"/>
    <cellStyle name="メモ 2 7 5 6" xfId="16928"/>
    <cellStyle name="メモ 2 7 5 7" xfId="20928"/>
    <cellStyle name="メモ 2 7 5 8" xfId="24682"/>
    <cellStyle name="メモ 2 7 5 9" xfId="27140"/>
    <cellStyle name="メモ 2 7 6" xfId="3347"/>
    <cellStyle name="メモ 2 7 6 10" xfId="32894"/>
    <cellStyle name="メモ 2 7 6 11" xfId="39635"/>
    <cellStyle name="メモ 2 7 6 12" xfId="44451"/>
    <cellStyle name="メモ 2 7 6 13" xfId="52039"/>
    <cellStyle name="メモ 2 7 6 14" xfId="53333"/>
    <cellStyle name="メモ 2 7 6 15" xfId="55947"/>
    <cellStyle name="メモ 2 7 6 2" xfId="5493"/>
    <cellStyle name="メモ 2 7 6 2 2" xfId="11721"/>
    <cellStyle name="メモ 2 7 6 2 3" xfId="21860"/>
    <cellStyle name="メモ 2 7 6 2 4" xfId="35015"/>
    <cellStyle name="メモ 2 7 6 2 5" xfId="41752"/>
    <cellStyle name="メモ 2 7 6 2 6" xfId="52040"/>
    <cellStyle name="メモ 2 7 6 3" xfId="9604"/>
    <cellStyle name="メモ 2 7 6 4" xfId="13817"/>
    <cellStyle name="メモ 2 7 6 5" xfId="15679"/>
    <cellStyle name="メモ 2 7 6 6" xfId="21254"/>
    <cellStyle name="メモ 2 7 6 7" xfId="23433"/>
    <cellStyle name="メモ 2 7 6 8" xfId="25891"/>
    <cellStyle name="メモ 2 7 6 9" xfId="28764"/>
    <cellStyle name="メモ 2 7 7" xfId="3002"/>
    <cellStyle name="メモ 2 7 7 2" xfId="9259"/>
    <cellStyle name="メモ 2 7 7 3" xfId="21106"/>
    <cellStyle name="メモ 2 7 7 4" xfId="32549"/>
    <cellStyle name="メモ 2 7 7 5" xfId="39290"/>
    <cellStyle name="メモ 2 7 7 6" xfId="52041"/>
    <cellStyle name="メモ 2 7 8" xfId="5198"/>
    <cellStyle name="メモ 2 7 8 2" xfId="11437"/>
    <cellStyle name="メモ 2 7 8 3" xfId="21801"/>
    <cellStyle name="メモ 2 7 8 4" xfId="34727"/>
    <cellStyle name="メモ 2 7 8 5" xfId="41468"/>
    <cellStyle name="メモ 2 7 8 6" xfId="52042"/>
    <cellStyle name="メモ 2 7 9" xfId="7415"/>
    <cellStyle name="メモ 2 8" xfId="998"/>
    <cellStyle name="メモ 2 8 10" xfId="15396"/>
    <cellStyle name="メモ 2 8 11" xfId="23165"/>
    <cellStyle name="メモ 2 8 12" xfId="25551"/>
    <cellStyle name="メモ 2 8 13" xfId="28481"/>
    <cellStyle name="メモ 2 8 14" xfId="30678"/>
    <cellStyle name="メモ 2 8 15" xfId="37451"/>
    <cellStyle name="メモ 2 8 16" xfId="44168"/>
    <cellStyle name="メモ 2 8 17" xfId="52043"/>
    <cellStyle name="メモ 2 8 18" xfId="53050"/>
    <cellStyle name="メモ 2 8 19" xfId="55660"/>
    <cellStyle name="メモ 2 8 2" xfId="1375"/>
    <cellStyle name="メモ 2 8 2 10" xfId="30956"/>
    <cellStyle name="メモ 2 8 2 11" xfId="37726"/>
    <cellStyle name="メモ 2 8 2 12" xfId="44731"/>
    <cellStyle name="メモ 2 8 2 13" xfId="52044"/>
    <cellStyle name="メモ 2 8 2 14" xfId="53613"/>
    <cellStyle name="メモ 2 8 2 15" xfId="56228"/>
    <cellStyle name="メモ 2 8 2 2" xfId="3627"/>
    <cellStyle name="メモ 2 8 2 2 2" xfId="9884"/>
    <cellStyle name="メモ 2 8 2 2 3" xfId="21338"/>
    <cellStyle name="メモ 2 8 2 2 4" xfId="33174"/>
    <cellStyle name="メモ 2 8 2 2 5" xfId="39915"/>
    <cellStyle name="メモ 2 8 2 2 6" xfId="52045"/>
    <cellStyle name="メモ 2 8 2 3" xfId="5774"/>
    <cellStyle name="メモ 2 8 2 3 2" xfId="12001"/>
    <cellStyle name="メモ 2 8 2 3 3" xfId="21944"/>
    <cellStyle name="メモ 2 8 2 3 4" xfId="35296"/>
    <cellStyle name="メモ 2 8 2 3 5" xfId="42032"/>
    <cellStyle name="メモ 2 8 2 3 6" xfId="52046"/>
    <cellStyle name="メモ 2 8 2 4" xfId="7695"/>
    <cellStyle name="メモ 2 8 2 5" xfId="14097"/>
    <cellStyle name="メモ 2 8 2 6" xfId="15959"/>
    <cellStyle name="メモ 2 8 2 7" xfId="23713"/>
    <cellStyle name="メモ 2 8 2 8" xfId="26171"/>
    <cellStyle name="メモ 2 8 2 9" xfId="29044"/>
    <cellStyle name="メモ 2 8 3" xfId="1772"/>
    <cellStyle name="メモ 2 8 3 10" xfId="29385"/>
    <cellStyle name="メモ 2 8 3 11" xfId="31326"/>
    <cellStyle name="メモ 2 8 3 12" xfId="38067"/>
    <cellStyle name="メモ 2 8 3 13" xfId="45072"/>
    <cellStyle name="メモ 2 8 3 14" xfId="52047"/>
    <cellStyle name="メモ 2 8 3 15" xfId="53954"/>
    <cellStyle name="メモ 2 8 3 16" xfId="56569"/>
    <cellStyle name="メモ 2 8 3 2" xfId="3986"/>
    <cellStyle name="メモ 2 8 3 2 2" xfId="10225"/>
    <cellStyle name="メモ 2 8 3 2 3" xfId="21423"/>
    <cellStyle name="メモ 2 8 3 2 4" xfId="33515"/>
    <cellStyle name="メモ 2 8 3 2 5" xfId="40256"/>
    <cellStyle name="メモ 2 8 3 2 6" xfId="52048"/>
    <cellStyle name="メモ 2 8 3 3" xfId="6115"/>
    <cellStyle name="メモ 2 8 3 3 2" xfId="12342"/>
    <cellStyle name="メモ 2 8 3 3 3" xfId="22029"/>
    <cellStyle name="メモ 2 8 3 3 4" xfId="35637"/>
    <cellStyle name="メモ 2 8 3 3 5" xfId="42373"/>
    <cellStyle name="メモ 2 8 3 3 6" xfId="52049"/>
    <cellStyle name="メモ 2 8 3 4" xfId="8036"/>
    <cellStyle name="メモ 2 8 3 5" xfId="14438"/>
    <cellStyle name="メモ 2 8 3 6" xfId="16300"/>
    <cellStyle name="メモ 2 8 3 7" xfId="20745"/>
    <cellStyle name="メモ 2 8 3 8" xfId="24054"/>
    <cellStyle name="メモ 2 8 3 9" xfId="26512"/>
    <cellStyle name="メモ 2 8 4" xfId="2085"/>
    <cellStyle name="メモ 2 8 4 10" xfId="31637"/>
    <cellStyle name="メモ 2 8 4 11" xfId="38378"/>
    <cellStyle name="メモ 2 8 4 12" xfId="45383"/>
    <cellStyle name="メモ 2 8 4 13" xfId="52050"/>
    <cellStyle name="メモ 2 8 4 14" xfId="54265"/>
    <cellStyle name="メモ 2 8 4 15" xfId="56880"/>
    <cellStyle name="メモ 2 8 4 2" xfId="4297"/>
    <cellStyle name="メモ 2 8 4 2 2" xfId="10536"/>
    <cellStyle name="メモ 2 8 4 2 3" xfId="21542"/>
    <cellStyle name="メモ 2 8 4 2 4" xfId="33826"/>
    <cellStyle name="メモ 2 8 4 2 5" xfId="40567"/>
    <cellStyle name="メモ 2 8 4 2 6" xfId="52051"/>
    <cellStyle name="メモ 2 8 4 3" xfId="6426"/>
    <cellStyle name="メモ 2 8 4 3 2" xfId="12653"/>
    <cellStyle name="メモ 2 8 4 3 3" xfId="22148"/>
    <cellStyle name="メモ 2 8 4 3 4" xfId="35948"/>
    <cellStyle name="メモ 2 8 4 3 5" xfId="42684"/>
    <cellStyle name="メモ 2 8 4 3 6" xfId="52052"/>
    <cellStyle name="メモ 2 8 4 4" xfId="8347"/>
    <cellStyle name="メモ 2 8 4 5" xfId="16611"/>
    <cellStyle name="メモ 2 8 4 6" xfId="20864"/>
    <cellStyle name="メモ 2 8 4 7" xfId="24365"/>
    <cellStyle name="メモ 2 8 4 8" xfId="26823"/>
    <cellStyle name="メモ 2 8 4 9" xfId="29696"/>
    <cellStyle name="メモ 2 8 5" xfId="2372"/>
    <cellStyle name="メモ 2 8 5 10" xfId="29981"/>
    <cellStyle name="メモ 2 8 5 11" xfId="31922"/>
    <cellStyle name="メモ 2 8 5 12" xfId="38663"/>
    <cellStyle name="メモ 2 8 5 13" xfId="45668"/>
    <cellStyle name="メモ 2 8 5 14" xfId="52053"/>
    <cellStyle name="メモ 2 8 5 15" xfId="54550"/>
    <cellStyle name="メモ 2 8 5 16" xfId="57165"/>
    <cellStyle name="メモ 2 8 5 2" xfId="4582"/>
    <cellStyle name="メモ 2 8 5 2 2" xfId="10821"/>
    <cellStyle name="メモ 2 8 5 2 3" xfId="21601"/>
    <cellStyle name="メモ 2 8 5 2 4" xfId="34111"/>
    <cellStyle name="メモ 2 8 5 2 5" xfId="40852"/>
    <cellStyle name="メモ 2 8 5 2 6" xfId="52054"/>
    <cellStyle name="メモ 2 8 5 3" xfId="6711"/>
    <cellStyle name="メモ 2 8 5 3 2" xfId="12938"/>
    <cellStyle name="メモ 2 8 5 3 3" xfId="22207"/>
    <cellStyle name="メモ 2 8 5 3 4" xfId="36233"/>
    <cellStyle name="メモ 2 8 5 3 5" xfId="42969"/>
    <cellStyle name="メモ 2 8 5 3 6" xfId="52055"/>
    <cellStyle name="メモ 2 8 5 4" xfId="8632"/>
    <cellStyle name="メモ 2 8 5 5" xfId="14744"/>
    <cellStyle name="メモ 2 8 5 6" xfId="16896"/>
    <cellStyle name="メモ 2 8 5 7" xfId="20923"/>
    <cellStyle name="メモ 2 8 5 8" xfId="24650"/>
    <cellStyle name="メモ 2 8 5 9" xfId="27108"/>
    <cellStyle name="メモ 2 8 6" xfId="3352"/>
    <cellStyle name="メモ 2 8 6 10" xfId="32899"/>
    <cellStyle name="メモ 2 8 6 11" xfId="39640"/>
    <cellStyle name="メモ 2 8 6 12" xfId="44456"/>
    <cellStyle name="メモ 2 8 6 13" xfId="52056"/>
    <cellStyle name="メモ 2 8 6 14" xfId="53338"/>
    <cellStyle name="メモ 2 8 6 15" xfId="55952"/>
    <cellStyle name="メモ 2 8 6 2" xfId="5498"/>
    <cellStyle name="メモ 2 8 6 2 2" xfId="11726"/>
    <cellStyle name="メモ 2 8 6 2 3" xfId="21861"/>
    <cellStyle name="メモ 2 8 6 2 4" xfId="35020"/>
    <cellStyle name="メモ 2 8 6 2 5" xfId="41757"/>
    <cellStyle name="メモ 2 8 6 2 6" xfId="52057"/>
    <cellStyle name="メモ 2 8 6 3" xfId="9609"/>
    <cellStyle name="メモ 2 8 6 4" xfId="13822"/>
    <cellStyle name="メモ 2 8 6 5" xfId="15684"/>
    <cellStyle name="メモ 2 8 6 6" xfId="21255"/>
    <cellStyle name="メモ 2 8 6 7" xfId="23438"/>
    <cellStyle name="メモ 2 8 6 8" xfId="25896"/>
    <cellStyle name="メモ 2 8 6 9" xfId="28769"/>
    <cellStyle name="メモ 2 8 7" xfId="3007"/>
    <cellStyle name="メモ 2 8 7 2" xfId="9264"/>
    <cellStyle name="メモ 2 8 7 3" xfId="21107"/>
    <cellStyle name="メモ 2 8 7 4" xfId="32554"/>
    <cellStyle name="メモ 2 8 7 5" xfId="39295"/>
    <cellStyle name="メモ 2 8 7 6" xfId="52058"/>
    <cellStyle name="メモ 2 8 8" xfId="5199"/>
    <cellStyle name="メモ 2 8 8 2" xfId="11438"/>
    <cellStyle name="メモ 2 8 8 3" xfId="21802"/>
    <cellStyle name="メモ 2 8 8 4" xfId="34728"/>
    <cellStyle name="メモ 2 8 8 5" xfId="41469"/>
    <cellStyle name="メモ 2 8 8 6" xfId="52059"/>
    <cellStyle name="メモ 2 8 9" xfId="7420"/>
    <cellStyle name="メモ 2 9" xfId="1368"/>
    <cellStyle name="メモ 2 9 10" xfId="30949"/>
    <cellStyle name="メモ 2 9 11" xfId="37719"/>
    <cellStyle name="メモ 2 9 12" xfId="44724"/>
    <cellStyle name="メモ 2 9 13" xfId="52060"/>
    <cellStyle name="メモ 2 9 14" xfId="53606"/>
    <cellStyle name="メモ 2 9 15" xfId="56221"/>
    <cellStyle name="メモ 2 9 2" xfId="3620"/>
    <cellStyle name="メモ 2 9 2 2" xfId="9877"/>
    <cellStyle name="メモ 2 9 2 3" xfId="21331"/>
    <cellStyle name="メモ 2 9 2 4" xfId="33167"/>
    <cellStyle name="メモ 2 9 2 5" xfId="39908"/>
    <cellStyle name="メモ 2 9 2 6" xfId="52061"/>
    <cellStyle name="メモ 2 9 3" xfId="5767"/>
    <cellStyle name="メモ 2 9 3 2" xfId="11994"/>
    <cellStyle name="メモ 2 9 3 3" xfId="21937"/>
    <cellStyle name="メモ 2 9 3 4" xfId="35289"/>
    <cellStyle name="メモ 2 9 3 5" xfId="42025"/>
    <cellStyle name="メモ 2 9 3 6" xfId="52062"/>
    <cellStyle name="メモ 2 9 4" xfId="7688"/>
    <cellStyle name="メモ 2 9 5" xfId="14090"/>
    <cellStyle name="メモ 2 9 6" xfId="15952"/>
    <cellStyle name="メモ 2 9 7" xfId="23706"/>
    <cellStyle name="メモ 2 9 8" xfId="26164"/>
    <cellStyle name="メモ 2 9 9" xfId="29037"/>
    <cellStyle name="メモ 3" xfId="758"/>
    <cellStyle name="メモ 3 10" xfId="15397"/>
    <cellStyle name="メモ 3 11" xfId="22932"/>
    <cellStyle name="メモ 3 12" xfId="25318"/>
    <cellStyle name="メモ 3 13" xfId="28482"/>
    <cellStyle name="メモ 3 14" xfId="30439"/>
    <cellStyle name="メモ 3 15" xfId="37218"/>
    <cellStyle name="メモ 3 16" xfId="44169"/>
    <cellStyle name="メモ 3 17" xfId="52063"/>
    <cellStyle name="メモ 3 18" xfId="53051"/>
    <cellStyle name="メモ 3 19" xfId="55661"/>
    <cellStyle name="メモ 3 2" xfId="1376"/>
    <cellStyle name="メモ 3 2 10" xfId="30957"/>
    <cellStyle name="メモ 3 2 11" xfId="37727"/>
    <cellStyle name="メモ 3 2 12" xfId="44732"/>
    <cellStyle name="メモ 3 2 13" xfId="52064"/>
    <cellStyle name="メモ 3 2 14" xfId="53614"/>
    <cellStyle name="メモ 3 2 15" xfId="56229"/>
    <cellStyle name="メモ 3 2 2" xfId="3628"/>
    <cellStyle name="メモ 3 2 2 2" xfId="9885"/>
    <cellStyle name="メモ 3 2 2 3" xfId="21339"/>
    <cellStyle name="メモ 3 2 2 4" xfId="33175"/>
    <cellStyle name="メモ 3 2 2 5" xfId="39916"/>
    <cellStyle name="メモ 3 2 2 6" xfId="52065"/>
    <cellStyle name="メモ 3 2 3" xfId="5775"/>
    <cellStyle name="メモ 3 2 3 2" xfId="12002"/>
    <cellStyle name="メモ 3 2 3 3" xfId="21945"/>
    <cellStyle name="メモ 3 2 3 4" xfId="35297"/>
    <cellStyle name="メモ 3 2 3 5" xfId="42033"/>
    <cellStyle name="メモ 3 2 3 6" xfId="52066"/>
    <cellStyle name="メモ 3 2 4" xfId="7696"/>
    <cellStyle name="メモ 3 2 5" xfId="14098"/>
    <cellStyle name="メモ 3 2 6" xfId="15960"/>
    <cellStyle name="メモ 3 2 7" xfId="23714"/>
    <cellStyle name="メモ 3 2 8" xfId="26172"/>
    <cellStyle name="メモ 3 2 9" xfId="29045"/>
    <cellStyle name="メモ 3 3" xfId="1539"/>
    <cellStyle name="メモ 3 3 10" xfId="29152"/>
    <cellStyle name="メモ 3 3 11" xfId="31093"/>
    <cellStyle name="メモ 3 3 12" xfId="37834"/>
    <cellStyle name="メモ 3 3 13" xfId="44839"/>
    <cellStyle name="メモ 3 3 14" xfId="52067"/>
    <cellStyle name="メモ 3 3 15" xfId="53721"/>
    <cellStyle name="メモ 3 3 16" xfId="56336"/>
    <cellStyle name="メモ 3 3 2" xfId="3753"/>
    <cellStyle name="メモ 3 3 2 2" xfId="9992"/>
    <cellStyle name="メモ 3 3 2 3" xfId="21369"/>
    <cellStyle name="メモ 3 3 2 4" xfId="33282"/>
    <cellStyle name="メモ 3 3 2 5" xfId="40023"/>
    <cellStyle name="メモ 3 3 2 6" xfId="52068"/>
    <cellStyle name="メモ 3 3 3" xfId="5882"/>
    <cellStyle name="メモ 3 3 3 2" xfId="12109"/>
    <cellStyle name="メモ 3 3 3 3" xfId="21975"/>
    <cellStyle name="メモ 3 3 3 4" xfId="35404"/>
    <cellStyle name="メモ 3 3 3 5" xfId="42140"/>
    <cellStyle name="メモ 3 3 3 6" xfId="52069"/>
    <cellStyle name="メモ 3 3 4" xfId="7803"/>
    <cellStyle name="メモ 3 3 5" xfId="14205"/>
    <cellStyle name="メモ 3 3 6" xfId="16067"/>
    <cellStyle name="メモ 3 3 7" xfId="20691"/>
    <cellStyle name="メモ 3 3 8" xfId="23821"/>
    <cellStyle name="メモ 3 3 9" xfId="26279"/>
    <cellStyle name="メモ 3 4" xfId="2086"/>
    <cellStyle name="メモ 3 4 10" xfId="31638"/>
    <cellStyle name="メモ 3 4 11" xfId="38379"/>
    <cellStyle name="メモ 3 4 12" xfId="45384"/>
    <cellStyle name="メモ 3 4 13" xfId="52070"/>
    <cellStyle name="メモ 3 4 14" xfId="54266"/>
    <cellStyle name="メモ 3 4 15" xfId="56881"/>
    <cellStyle name="メモ 3 4 2" xfId="4298"/>
    <cellStyle name="メモ 3 4 2 2" xfId="10537"/>
    <cellStyle name="メモ 3 4 2 3" xfId="21543"/>
    <cellStyle name="メモ 3 4 2 4" xfId="33827"/>
    <cellStyle name="メモ 3 4 2 5" xfId="40568"/>
    <cellStyle name="メモ 3 4 2 6" xfId="52071"/>
    <cellStyle name="メモ 3 4 3" xfId="6427"/>
    <cellStyle name="メモ 3 4 3 2" xfId="12654"/>
    <cellStyle name="メモ 3 4 3 3" xfId="22149"/>
    <cellStyle name="メモ 3 4 3 4" xfId="35949"/>
    <cellStyle name="メモ 3 4 3 5" xfId="42685"/>
    <cellStyle name="メモ 3 4 3 6" xfId="52072"/>
    <cellStyle name="メモ 3 4 4" xfId="8348"/>
    <cellStyle name="メモ 3 4 5" xfId="16612"/>
    <cellStyle name="メモ 3 4 6" xfId="20865"/>
    <cellStyle name="メモ 3 4 7" xfId="24366"/>
    <cellStyle name="メモ 3 4 8" xfId="26824"/>
    <cellStyle name="メモ 3 4 9" xfId="29697"/>
    <cellStyle name="メモ 3 5" xfId="2150"/>
    <cellStyle name="メモ 3 5 10" xfId="29759"/>
    <cellStyle name="メモ 3 5 11" xfId="31700"/>
    <cellStyle name="メモ 3 5 12" xfId="38441"/>
    <cellStyle name="メモ 3 5 13" xfId="45446"/>
    <cellStyle name="メモ 3 5 14" xfId="52073"/>
    <cellStyle name="メモ 3 5 15" xfId="54328"/>
    <cellStyle name="メモ 3 5 16" xfId="56943"/>
    <cellStyle name="メモ 3 5 2" xfId="4360"/>
    <cellStyle name="メモ 3 5 2 2" xfId="10599"/>
    <cellStyle name="メモ 3 5 2 3" xfId="21547"/>
    <cellStyle name="メモ 3 5 2 4" xfId="33889"/>
    <cellStyle name="メモ 3 5 2 5" xfId="40630"/>
    <cellStyle name="メモ 3 5 2 6" xfId="52074"/>
    <cellStyle name="メモ 3 5 3" xfId="6489"/>
    <cellStyle name="メモ 3 5 3 2" xfId="12716"/>
    <cellStyle name="メモ 3 5 3 3" xfId="22153"/>
    <cellStyle name="メモ 3 5 3 4" xfId="36011"/>
    <cellStyle name="メモ 3 5 3 5" xfId="42747"/>
    <cellStyle name="メモ 3 5 3 6" xfId="52075"/>
    <cellStyle name="メモ 3 5 4" xfId="8410"/>
    <cellStyle name="メモ 3 5 5" xfId="14522"/>
    <cellStyle name="メモ 3 5 6" xfId="16674"/>
    <cellStyle name="メモ 3 5 7" xfId="20869"/>
    <cellStyle name="メモ 3 5 8" xfId="24428"/>
    <cellStyle name="メモ 3 5 9" xfId="26886"/>
    <cellStyle name="メモ 3 6" xfId="3119"/>
    <cellStyle name="メモ 3 6 10" xfId="32666"/>
    <cellStyle name="メモ 3 6 11" xfId="39407"/>
    <cellStyle name="メモ 3 6 12" xfId="44223"/>
    <cellStyle name="メモ 3 6 13" xfId="52076"/>
    <cellStyle name="メモ 3 6 14" xfId="53105"/>
    <cellStyle name="メモ 3 6 15" xfId="55717"/>
    <cellStyle name="メモ 3 6 2" xfId="5263"/>
    <cellStyle name="メモ 3 6 2 2" xfId="11493"/>
    <cellStyle name="メモ 3 6 2 3" xfId="21807"/>
    <cellStyle name="メモ 3 6 2 4" xfId="34785"/>
    <cellStyle name="メモ 3 6 2 5" xfId="41524"/>
    <cellStyle name="メモ 3 6 2 6" xfId="52077"/>
    <cellStyle name="メモ 3 6 3" xfId="9376"/>
    <cellStyle name="メモ 3 6 4" xfId="13589"/>
    <cellStyle name="メモ 3 6 5" xfId="15451"/>
    <cellStyle name="メモ 3 6 6" xfId="21201"/>
    <cellStyle name="メモ 3 6 7" xfId="23205"/>
    <cellStyle name="メモ 3 6 8" xfId="25663"/>
    <cellStyle name="メモ 3 6 9" xfId="28536"/>
    <cellStyle name="メモ 3 7" xfId="2774"/>
    <cellStyle name="メモ 3 7 2" xfId="9031"/>
    <cellStyle name="メモ 3 7 3" xfId="21053"/>
    <cellStyle name="メモ 3 7 4" xfId="32321"/>
    <cellStyle name="メモ 3 7 5" xfId="39062"/>
    <cellStyle name="メモ 3 7 6" xfId="52078"/>
    <cellStyle name="メモ 3 8" xfId="5200"/>
    <cellStyle name="メモ 3 8 2" xfId="11439"/>
    <cellStyle name="メモ 3 8 3" xfId="21803"/>
    <cellStyle name="メモ 3 8 4" xfId="34729"/>
    <cellStyle name="メモ 3 8 5" xfId="41470"/>
    <cellStyle name="メモ 3 8 6" xfId="52079"/>
    <cellStyle name="メモ 3 9" xfId="7187"/>
    <cellStyle name="リンク セル 2" xfId="721"/>
    <cellStyle name="悪い 2" xfId="722"/>
    <cellStyle name="計算 2" xfId="723"/>
    <cellStyle name="計算 2 10" xfId="1523"/>
    <cellStyle name="計算 2 10 10" xfId="31077"/>
    <cellStyle name="計算 2 10 11" xfId="37818"/>
    <cellStyle name="計算 2 10 12" xfId="44823"/>
    <cellStyle name="計算 2 10 13" xfId="52081"/>
    <cellStyle name="計算 2 10 14" xfId="53705"/>
    <cellStyle name="計算 2 10 15" xfId="56320"/>
    <cellStyle name="計算 2 10 2" xfId="3737"/>
    <cellStyle name="計算 2 10 2 2" xfId="9976"/>
    <cellStyle name="計算 2 10 2 3" xfId="20261"/>
    <cellStyle name="計算 2 10 2 4" xfId="33266"/>
    <cellStyle name="計算 2 10 2 5" xfId="40007"/>
    <cellStyle name="計算 2 10 2 6" xfId="52082"/>
    <cellStyle name="計算 2 10 3" xfId="5866"/>
    <cellStyle name="計算 2 10 3 2" xfId="12093"/>
    <cellStyle name="計算 2 10 3 3" xfId="17704"/>
    <cellStyle name="計算 2 10 3 4" xfId="35388"/>
    <cellStyle name="計算 2 10 3 5" xfId="42124"/>
    <cellStyle name="計算 2 10 3 6" xfId="52083"/>
    <cellStyle name="計算 2 10 4" xfId="7787"/>
    <cellStyle name="計算 2 10 5" xfId="14189"/>
    <cellStyle name="計算 2 10 6" xfId="16051"/>
    <cellStyle name="計算 2 10 7" xfId="23805"/>
    <cellStyle name="計算 2 10 8" xfId="26263"/>
    <cellStyle name="計算 2 10 9" xfId="29136"/>
    <cellStyle name="計算 2 11" xfId="2087"/>
    <cellStyle name="計算 2 11 10" xfId="38380"/>
    <cellStyle name="計算 2 11 11" xfId="45385"/>
    <cellStyle name="計算 2 11 12" xfId="52084"/>
    <cellStyle name="計算 2 11 13" xfId="54267"/>
    <cellStyle name="計算 2 11 14" xfId="56882"/>
    <cellStyle name="計算 2 11 2" xfId="4299"/>
    <cellStyle name="計算 2 11 2 2" xfId="10538"/>
    <cellStyle name="計算 2 11 2 3" xfId="18015"/>
    <cellStyle name="計算 2 11 2 4" xfId="33828"/>
    <cellStyle name="計算 2 11 2 5" xfId="40569"/>
    <cellStyle name="計算 2 11 2 6" xfId="52085"/>
    <cellStyle name="計算 2 11 3" xfId="6428"/>
    <cellStyle name="計算 2 11 3 2" xfId="12655"/>
    <cellStyle name="計算 2 11 3 3" xfId="17298"/>
    <cellStyle name="計算 2 11 3 4" xfId="35950"/>
    <cellStyle name="計算 2 11 3 5" xfId="42686"/>
    <cellStyle name="計算 2 11 3 6" xfId="52086"/>
    <cellStyle name="計算 2 11 4" xfId="8349"/>
    <cellStyle name="計算 2 11 5" xfId="16613"/>
    <cellStyle name="計算 2 11 6" xfId="24367"/>
    <cellStyle name="計算 2 11 7" xfId="26825"/>
    <cellStyle name="計算 2 11 8" xfId="29698"/>
    <cellStyle name="計算 2 11 9" xfId="31639"/>
    <cellStyle name="計算 2 12" xfId="2352"/>
    <cellStyle name="計算 2 12 10" xfId="31902"/>
    <cellStyle name="計算 2 12 11" xfId="38643"/>
    <cellStyle name="計算 2 12 12" xfId="45648"/>
    <cellStyle name="計算 2 12 13" xfId="52087"/>
    <cellStyle name="計算 2 12 14" xfId="54530"/>
    <cellStyle name="計算 2 12 15" xfId="57145"/>
    <cellStyle name="計算 2 12 2" xfId="4562"/>
    <cellStyle name="計算 2 12 2 2" xfId="10801"/>
    <cellStyle name="計算 2 12 2 3" xfId="18927"/>
    <cellStyle name="計算 2 12 2 4" xfId="34091"/>
    <cellStyle name="計算 2 12 2 5" xfId="40832"/>
    <cellStyle name="計算 2 12 2 6" xfId="52088"/>
    <cellStyle name="計算 2 12 3" xfId="6691"/>
    <cellStyle name="計算 2 12 3 2" xfId="12918"/>
    <cellStyle name="計算 2 12 3 3" xfId="20375"/>
    <cellStyle name="計算 2 12 3 4" xfId="36213"/>
    <cellStyle name="計算 2 12 3 5" xfId="42949"/>
    <cellStyle name="計算 2 12 3 6" xfId="52089"/>
    <cellStyle name="計算 2 12 4" xfId="8612"/>
    <cellStyle name="計算 2 12 5" xfId="14724"/>
    <cellStyle name="計算 2 12 6" xfId="16876"/>
    <cellStyle name="計算 2 12 7" xfId="24630"/>
    <cellStyle name="計算 2 12 8" xfId="27088"/>
    <cellStyle name="計算 2 12 9" xfId="29961"/>
    <cellStyle name="計算 2 13" xfId="2678"/>
    <cellStyle name="計算 2 13 10" xfId="32227"/>
    <cellStyle name="計算 2 13 11" xfId="38968"/>
    <cellStyle name="計算 2 13 12" xfId="45973"/>
    <cellStyle name="計算 2 13 13" xfId="52090"/>
    <cellStyle name="計算 2 13 14" xfId="54855"/>
    <cellStyle name="計算 2 13 15" xfId="57470"/>
    <cellStyle name="計算 2 13 2" xfId="4870"/>
    <cellStyle name="計算 2 13 2 2" xfId="11109"/>
    <cellStyle name="計算 2 13 2 3" xfId="17870"/>
    <cellStyle name="計算 2 13 2 4" xfId="34399"/>
    <cellStyle name="計算 2 13 2 5" xfId="41140"/>
    <cellStyle name="計算 2 13 2 6" xfId="52091"/>
    <cellStyle name="計算 2 13 3" xfId="7016"/>
    <cellStyle name="計算 2 13 3 2" xfId="13243"/>
    <cellStyle name="計算 2 13 3 3" xfId="20579"/>
    <cellStyle name="計算 2 13 3 4" xfId="36538"/>
    <cellStyle name="計算 2 13 3 5" xfId="43274"/>
    <cellStyle name="計算 2 13 3 6" xfId="52092"/>
    <cellStyle name="計算 2 13 4" xfId="8937"/>
    <cellStyle name="計算 2 13 5" xfId="15049"/>
    <cellStyle name="計算 2 13 6" xfId="17201"/>
    <cellStyle name="計算 2 13 7" xfId="24955"/>
    <cellStyle name="計算 2 13 8" xfId="27413"/>
    <cellStyle name="計算 2 13 9" xfId="30286"/>
    <cellStyle name="計算 2 14" xfId="2690"/>
    <cellStyle name="計算 2 14 10" xfId="32237"/>
    <cellStyle name="計算 2 14 11" xfId="38978"/>
    <cellStyle name="計算 2 14 12" xfId="45983"/>
    <cellStyle name="計算 2 14 13" xfId="52093"/>
    <cellStyle name="計算 2 14 14" xfId="54865"/>
    <cellStyle name="計算 2 14 15" xfId="57480"/>
    <cellStyle name="計算 2 14 2" xfId="4880"/>
    <cellStyle name="計算 2 14 2 2" xfId="11119"/>
    <cellStyle name="計算 2 14 2 3" xfId="19099"/>
    <cellStyle name="計算 2 14 2 4" xfId="34409"/>
    <cellStyle name="計算 2 14 2 5" xfId="41150"/>
    <cellStyle name="計算 2 14 2 6" xfId="52094"/>
    <cellStyle name="計算 2 14 3" xfId="7026"/>
    <cellStyle name="計算 2 14 3 2" xfId="13253"/>
    <cellStyle name="計算 2 14 3 3" xfId="20586"/>
    <cellStyle name="計算 2 14 3 4" xfId="36548"/>
    <cellStyle name="計算 2 14 3 5" xfId="43284"/>
    <cellStyle name="計算 2 14 3 6" xfId="52095"/>
    <cellStyle name="計算 2 14 4" xfId="8947"/>
    <cellStyle name="計算 2 14 5" xfId="15059"/>
    <cellStyle name="計算 2 14 6" xfId="17211"/>
    <cellStyle name="計算 2 14 7" xfId="24965"/>
    <cellStyle name="計算 2 14 8" xfId="27423"/>
    <cellStyle name="計算 2 14 9" xfId="30296"/>
    <cellStyle name="計算 2 15" xfId="2679"/>
    <cellStyle name="計算 2 15 10" xfId="32228"/>
    <cellStyle name="計算 2 15 11" xfId="38969"/>
    <cellStyle name="計算 2 15 12" xfId="45974"/>
    <cellStyle name="計算 2 15 13" xfId="52096"/>
    <cellStyle name="計算 2 15 14" xfId="54856"/>
    <cellStyle name="計算 2 15 15" xfId="57471"/>
    <cellStyle name="計算 2 15 2" xfId="4871"/>
    <cellStyle name="計算 2 15 2 2" xfId="11110"/>
    <cellStyle name="計算 2 15 2 3" xfId="17695"/>
    <cellStyle name="計算 2 15 2 4" xfId="34400"/>
    <cellStyle name="計算 2 15 2 5" xfId="41141"/>
    <cellStyle name="計算 2 15 2 6" xfId="52097"/>
    <cellStyle name="計算 2 15 3" xfId="7017"/>
    <cellStyle name="計算 2 15 3 2" xfId="13244"/>
    <cellStyle name="計算 2 15 3 3" xfId="20580"/>
    <cellStyle name="計算 2 15 3 4" xfId="36539"/>
    <cellStyle name="計算 2 15 3 5" xfId="43275"/>
    <cellStyle name="計算 2 15 3 6" xfId="52098"/>
    <cellStyle name="計算 2 15 4" xfId="8938"/>
    <cellStyle name="計算 2 15 5" xfId="15050"/>
    <cellStyle name="計算 2 15 6" xfId="17202"/>
    <cellStyle name="計算 2 15 7" xfId="24956"/>
    <cellStyle name="計算 2 15 8" xfId="27414"/>
    <cellStyle name="計算 2 15 9" xfId="30287"/>
    <cellStyle name="計算 2 16" xfId="2723"/>
    <cellStyle name="計算 2 16 10" xfId="32270"/>
    <cellStyle name="計算 2 16 11" xfId="39011"/>
    <cellStyle name="計算 2 16 12" xfId="46016"/>
    <cellStyle name="計算 2 16 13" xfId="52099"/>
    <cellStyle name="計算 2 16 14" xfId="54898"/>
    <cellStyle name="計算 2 16 15" xfId="57513"/>
    <cellStyle name="計算 2 16 2" xfId="4904"/>
    <cellStyle name="計算 2 16 2 2" xfId="11143"/>
    <cellStyle name="計算 2 16 2 3" xfId="18021"/>
    <cellStyle name="計算 2 16 2 4" xfId="34433"/>
    <cellStyle name="計算 2 16 2 5" xfId="41174"/>
    <cellStyle name="計算 2 16 2 6" xfId="52100"/>
    <cellStyle name="計算 2 16 3" xfId="7059"/>
    <cellStyle name="計算 2 16 3 2" xfId="13286"/>
    <cellStyle name="計算 2 16 3 3" xfId="20614"/>
    <cellStyle name="計算 2 16 3 4" xfId="36581"/>
    <cellStyle name="計算 2 16 3 5" xfId="43317"/>
    <cellStyle name="計算 2 16 3 6" xfId="52101"/>
    <cellStyle name="計算 2 16 4" xfId="8980"/>
    <cellStyle name="計算 2 16 5" xfId="15092"/>
    <cellStyle name="計算 2 16 6" xfId="17244"/>
    <cellStyle name="計算 2 16 7" xfId="24998"/>
    <cellStyle name="計算 2 16 8" xfId="27456"/>
    <cellStyle name="計算 2 16 9" xfId="30329"/>
    <cellStyle name="計算 2 17" xfId="2730"/>
    <cellStyle name="計算 2 17 10" xfId="32277"/>
    <cellStyle name="計算 2 17 11" xfId="39018"/>
    <cellStyle name="計算 2 17 12" xfId="46023"/>
    <cellStyle name="計算 2 17 13" xfId="52102"/>
    <cellStyle name="計算 2 17 14" xfId="54905"/>
    <cellStyle name="計算 2 17 15" xfId="57520"/>
    <cellStyle name="計算 2 17 2" xfId="4911"/>
    <cellStyle name="計算 2 17 2 2" xfId="11150"/>
    <cellStyle name="計算 2 17 2 3" xfId="18443"/>
    <cellStyle name="計算 2 17 2 4" xfId="34440"/>
    <cellStyle name="計算 2 17 2 5" xfId="41181"/>
    <cellStyle name="計算 2 17 2 6" xfId="52103"/>
    <cellStyle name="計算 2 17 3" xfId="7066"/>
    <cellStyle name="計算 2 17 3 2" xfId="13293"/>
    <cellStyle name="計算 2 17 3 3" xfId="20620"/>
    <cellStyle name="計算 2 17 3 4" xfId="36588"/>
    <cellStyle name="計算 2 17 3 5" xfId="43324"/>
    <cellStyle name="計算 2 17 3 6" xfId="52104"/>
    <cellStyle name="計算 2 17 4" xfId="8987"/>
    <cellStyle name="計算 2 17 5" xfId="15099"/>
    <cellStyle name="計算 2 17 6" xfId="17251"/>
    <cellStyle name="計算 2 17 7" xfId="25005"/>
    <cellStyle name="計算 2 17 8" xfId="27463"/>
    <cellStyle name="計算 2 17 9" xfId="30336"/>
    <cellStyle name="計算 2 18" xfId="2737"/>
    <cellStyle name="計算 2 18 10" xfId="32284"/>
    <cellStyle name="計算 2 18 11" xfId="39025"/>
    <cellStyle name="計算 2 18 12" xfId="46030"/>
    <cellStyle name="計算 2 18 13" xfId="52105"/>
    <cellStyle name="計算 2 18 14" xfId="54912"/>
    <cellStyle name="計算 2 18 15" xfId="57527"/>
    <cellStyle name="計算 2 18 2" xfId="4918"/>
    <cellStyle name="計算 2 18 2 2" xfId="11157"/>
    <cellStyle name="計算 2 18 2 3" xfId="20195"/>
    <cellStyle name="計算 2 18 2 4" xfId="34447"/>
    <cellStyle name="計算 2 18 2 5" xfId="41188"/>
    <cellStyle name="計算 2 18 2 6" xfId="52106"/>
    <cellStyle name="計算 2 18 3" xfId="7073"/>
    <cellStyle name="計算 2 18 3 2" xfId="13300"/>
    <cellStyle name="計算 2 18 3 3" xfId="20626"/>
    <cellStyle name="計算 2 18 3 4" xfId="36595"/>
    <cellStyle name="計算 2 18 3 5" xfId="43331"/>
    <cellStyle name="計算 2 18 3 6" xfId="52107"/>
    <cellStyle name="計算 2 18 4" xfId="8994"/>
    <cellStyle name="計算 2 18 5" xfId="15106"/>
    <cellStyle name="計算 2 18 6" xfId="17258"/>
    <cellStyle name="計算 2 18 7" xfId="25012"/>
    <cellStyle name="計算 2 18 8" xfId="27470"/>
    <cellStyle name="計算 2 18 9" xfId="30343"/>
    <cellStyle name="計算 2 19" xfId="2746"/>
    <cellStyle name="計算 2 19 10" xfId="32293"/>
    <cellStyle name="計算 2 19 11" xfId="39034"/>
    <cellStyle name="計算 2 19 12" xfId="46039"/>
    <cellStyle name="計算 2 19 13" xfId="52108"/>
    <cellStyle name="計算 2 19 14" xfId="54921"/>
    <cellStyle name="計算 2 19 15" xfId="57536"/>
    <cellStyle name="計算 2 19 2" xfId="4923"/>
    <cellStyle name="計算 2 19 2 2" xfId="11162"/>
    <cellStyle name="計算 2 19 2 3" xfId="18434"/>
    <cellStyle name="計算 2 19 2 4" xfId="34452"/>
    <cellStyle name="計算 2 19 2 5" xfId="41193"/>
    <cellStyle name="計算 2 19 2 6" xfId="52109"/>
    <cellStyle name="計算 2 19 3" xfId="7082"/>
    <cellStyle name="計算 2 19 3 2" xfId="13309"/>
    <cellStyle name="計算 2 19 3 3" xfId="20634"/>
    <cellStyle name="計算 2 19 3 4" xfId="36604"/>
    <cellStyle name="計算 2 19 3 5" xfId="43340"/>
    <cellStyle name="計算 2 19 3 6" xfId="52110"/>
    <cellStyle name="計算 2 19 4" xfId="9003"/>
    <cellStyle name="計算 2 19 5" xfId="15115"/>
    <cellStyle name="計算 2 19 6" xfId="17267"/>
    <cellStyle name="計算 2 19 7" xfId="25021"/>
    <cellStyle name="計算 2 19 8" xfId="27479"/>
    <cellStyle name="計算 2 19 9" xfId="30352"/>
    <cellStyle name="計算 2 2" xfId="958"/>
    <cellStyle name="計算 2 2 10" xfId="15399"/>
    <cellStyle name="計算 2 2 11" xfId="23125"/>
    <cellStyle name="計算 2 2 12" xfId="25511"/>
    <cellStyle name="計算 2 2 13" xfId="28484"/>
    <cellStyle name="計算 2 2 14" xfId="30638"/>
    <cellStyle name="計算 2 2 15" xfId="37411"/>
    <cellStyle name="計算 2 2 16" xfId="44171"/>
    <cellStyle name="計算 2 2 17" xfId="52111"/>
    <cellStyle name="計算 2 2 18" xfId="53053"/>
    <cellStyle name="計算 2 2 19" xfId="55663"/>
    <cellStyle name="計算 2 2 2" xfId="1378"/>
    <cellStyle name="計算 2 2 2 10" xfId="30959"/>
    <cellStyle name="計算 2 2 2 11" xfId="37729"/>
    <cellStyle name="計算 2 2 2 12" xfId="44734"/>
    <cellStyle name="計算 2 2 2 13" xfId="52112"/>
    <cellStyle name="計算 2 2 2 14" xfId="53616"/>
    <cellStyle name="計算 2 2 2 15" xfId="56231"/>
    <cellStyle name="計算 2 2 2 2" xfId="3630"/>
    <cellStyle name="計算 2 2 2 2 2" xfId="9887"/>
    <cellStyle name="計算 2 2 2 2 3" xfId="19713"/>
    <cellStyle name="計算 2 2 2 2 4" xfId="33177"/>
    <cellStyle name="計算 2 2 2 2 5" xfId="39918"/>
    <cellStyle name="計算 2 2 2 2 6" xfId="52113"/>
    <cellStyle name="計算 2 2 2 3" xfId="5777"/>
    <cellStyle name="計算 2 2 2 3 2" xfId="12004"/>
    <cellStyle name="計算 2 2 2 3 3" xfId="19887"/>
    <cellStyle name="計算 2 2 2 3 4" xfId="35299"/>
    <cellStyle name="計算 2 2 2 3 5" xfId="42035"/>
    <cellStyle name="計算 2 2 2 3 6" xfId="52114"/>
    <cellStyle name="計算 2 2 2 4" xfId="7698"/>
    <cellStyle name="計算 2 2 2 5" xfId="14100"/>
    <cellStyle name="計算 2 2 2 6" xfId="15962"/>
    <cellStyle name="計算 2 2 2 7" xfId="23716"/>
    <cellStyle name="計算 2 2 2 8" xfId="26174"/>
    <cellStyle name="計算 2 2 2 9" xfId="29047"/>
    <cellStyle name="計算 2 2 3" xfId="1732"/>
    <cellStyle name="計算 2 2 3 10" xfId="31286"/>
    <cellStyle name="計算 2 2 3 11" xfId="38027"/>
    <cellStyle name="計算 2 2 3 12" xfId="45032"/>
    <cellStyle name="計算 2 2 3 13" xfId="52115"/>
    <cellStyle name="計算 2 2 3 14" xfId="53914"/>
    <cellStyle name="計算 2 2 3 15" xfId="56529"/>
    <cellStyle name="計算 2 2 3 2" xfId="3946"/>
    <cellStyle name="計算 2 2 3 2 2" xfId="10185"/>
    <cellStyle name="計算 2 2 3 2 3" xfId="17664"/>
    <cellStyle name="計算 2 2 3 2 4" xfId="33475"/>
    <cellStyle name="計算 2 2 3 2 5" xfId="40216"/>
    <cellStyle name="計算 2 2 3 2 6" xfId="52116"/>
    <cellStyle name="計算 2 2 3 3" xfId="6075"/>
    <cellStyle name="計算 2 2 3 3 2" xfId="12302"/>
    <cellStyle name="計算 2 2 3 3 3" xfId="18445"/>
    <cellStyle name="計算 2 2 3 3 4" xfId="35597"/>
    <cellStyle name="計算 2 2 3 3 5" xfId="42333"/>
    <cellStyle name="計算 2 2 3 3 6" xfId="52117"/>
    <cellStyle name="計算 2 2 3 4" xfId="7996"/>
    <cellStyle name="計算 2 2 3 5" xfId="14398"/>
    <cellStyle name="計算 2 2 3 6" xfId="16260"/>
    <cellStyle name="計算 2 2 3 7" xfId="24014"/>
    <cellStyle name="計算 2 2 3 8" xfId="26472"/>
    <cellStyle name="計算 2 2 3 9" xfId="29345"/>
    <cellStyle name="計算 2 2 4" xfId="2088"/>
    <cellStyle name="計算 2 2 4 10" xfId="38381"/>
    <cellStyle name="計算 2 2 4 11" xfId="45386"/>
    <cellStyle name="計算 2 2 4 12" xfId="52118"/>
    <cellStyle name="計算 2 2 4 13" xfId="54268"/>
    <cellStyle name="計算 2 2 4 14" xfId="56883"/>
    <cellStyle name="計算 2 2 4 2" xfId="4300"/>
    <cellStyle name="計算 2 2 4 2 2" xfId="10539"/>
    <cellStyle name="計算 2 2 4 2 3" xfId="19696"/>
    <cellStyle name="計算 2 2 4 2 4" xfId="33829"/>
    <cellStyle name="計算 2 2 4 2 5" xfId="40570"/>
    <cellStyle name="計算 2 2 4 2 6" xfId="52119"/>
    <cellStyle name="計算 2 2 4 3" xfId="6429"/>
    <cellStyle name="計算 2 2 4 3 2" xfId="12656"/>
    <cellStyle name="計算 2 2 4 3 3" xfId="17823"/>
    <cellStyle name="計算 2 2 4 3 4" xfId="35951"/>
    <cellStyle name="計算 2 2 4 3 5" xfId="42687"/>
    <cellStyle name="計算 2 2 4 3 6" xfId="52120"/>
    <cellStyle name="計算 2 2 4 4" xfId="8350"/>
    <cellStyle name="計算 2 2 4 5" xfId="16614"/>
    <cellStyle name="計算 2 2 4 6" xfId="24368"/>
    <cellStyle name="計算 2 2 4 7" xfId="26826"/>
    <cellStyle name="計算 2 2 4 8" xfId="29699"/>
    <cellStyle name="計算 2 2 4 9" xfId="31640"/>
    <cellStyle name="計算 2 2 5" xfId="2181"/>
    <cellStyle name="計算 2 2 5 10" xfId="31731"/>
    <cellStyle name="計算 2 2 5 11" xfId="38472"/>
    <cellStyle name="計算 2 2 5 12" xfId="45477"/>
    <cellStyle name="計算 2 2 5 13" xfId="52121"/>
    <cellStyle name="計算 2 2 5 14" xfId="54359"/>
    <cellStyle name="計算 2 2 5 15" xfId="56974"/>
    <cellStyle name="計算 2 2 5 2" xfId="4391"/>
    <cellStyle name="計算 2 2 5 2 2" xfId="10630"/>
    <cellStyle name="計算 2 2 5 2 3" xfId="19582"/>
    <cellStyle name="計算 2 2 5 2 4" xfId="33920"/>
    <cellStyle name="計算 2 2 5 2 5" xfId="40661"/>
    <cellStyle name="計算 2 2 5 2 6" xfId="52122"/>
    <cellStyle name="計算 2 2 5 3" xfId="6520"/>
    <cellStyle name="計算 2 2 5 3 2" xfId="12747"/>
    <cellStyle name="計算 2 2 5 3 3" xfId="17338"/>
    <cellStyle name="計算 2 2 5 3 4" xfId="36042"/>
    <cellStyle name="計算 2 2 5 3 5" xfId="42778"/>
    <cellStyle name="計算 2 2 5 3 6" xfId="52123"/>
    <cellStyle name="計算 2 2 5 4" xfId="8441"/>
    <cellStyle name="計算 2 2 5 5" xfId="14553"/>
    <cellStyle name="計算 2 2 5 6" xfId="16705"/>
    <cellStyle name="計算 2 2 5 7" xfId="24459"/>
    <cellStyle name="計算 2 2 5 8" xfId="26917"/>
    <cellStyle name="計算 2 2 5 9" xfId="29790"/>
    <cellStyle name="計算 2 2 6" xfId="3312"/>
    <cellStyle name="計算 2 2 6 10" xfId="39600"/>
    <cellStyle name="計算 2 2 6 11" xfId="44416"/>
    <cellStyle name="計算 2 2 6 12" xfId="52124"/>
    <cellStyle name="計算 2 2 6 13" xfId="53298"/>
    <cellStyle name="計算 2 2 6 14" xfId="55912"/>
    <cellStyle name="計算 2 2 6 2" xfId="5458"/>
    <cellStyle name="計算 2 2 6 2 2" xfId="11686"/>
    <cellStyle name="計算 2 2 6 2 3" xfId="18265"/>
    <cellStyle name="計算 2 2 6 2 4" xfId="34980"/>
    <cellStyle name="計算 2 2 6 2 5" xfId="41717"/>
    <cellStyle name="計算 2 2 6 2 6" xfId="52125"/>
    <cellStyle name="計算 2 2 6 3" xfId="9569"/>
    <cellStyle name="計算 2 2 6 4" xfId="13782"/>
    <cellStyle name="計算 2 2 6 5" xfId="15644"/>
    <cellStyle name="計算 2 2 6 6" xfId="23398"/>
    <cellStyle name="計算 2 2 6 7" xfId="25856"/>
    <cellStyle name="計算 2 2 6 8" xfId="28729"/>
    <cellStyle name="計算 2 2 6 9" xfId="32859"/>
    <cellStyle name="計算 2 2 7" xfId="2967"/>
    <cellStyle name="計算 2 2 7 2" xfId="9224"/>
    <cellStyle name="計算 2 2 7 3" xfId="17968"/>
    <cellStyle name="計算 2 2 7 4" xfId="32514"/>
    <cellStyle name="計算 2 2 7 5" xfId="39255"/>
    <cellStyle name="計算 2 2 7 6" xfId="52126"/>
    <cellStyle name="計算 2 2 8" xfId="5202"/>
    <cellStyle name="計算 2 2 8 2" xfId="11441"/>
    <cellStyle name="計算 2 2 8 3" xfId="19033"/>
    <cellStyle name="計算 2 2 8 4" xfId="34731"/>
    <cellStyle name="計算 2 2 8 5" xfId="41472"/>
    <cellStyle name="計算 2 2 8 6" xfId="52127"/>
    <cellStyle name="計算 2 2 9" xfId="7380"/>
    <cellStyle name="計算 2 20" xfId="2751"/>
    <cellStyle name="計算 2 20 10" xfId="32298"/>
    <cellStyle name="計算 2 20 11" xfId="39039"/>
    <cellStyle name="計算 2 20 12" xfId="46044"/>
    <cellStyle name="計算 2 20 13" xfId="52128"/>
    <cellStyle name="計算 2 20 14" xfId="54926"/>
    <cellStyle name="計算 2 20 15" xfId="57541"/>
    <cellStyle name="計算 2 20 2" xfId="4927"/>
    <cellStyle name="計算 2 20 2 2" xfId="11166"/>
    <cellStyle name="計算 2 20 2 3" xfId="20245"/>
    <cellStyle name="計算 2 20 2 4" xfId="34456"/>
    <cellStyle name="計算 2 20 2 5" xfId="41197"/>
    <cellStyle name="計算 2 20 2 6" xfId="52129"/>
    <cellStyle name="計算 2 20 3" xfId="7087"/>
    <cellStyle name="計算 2 20 3 2" xfId="13314"/>
    <cellStyle name="計算 2 20 3 3" xfId="20638"/>
    <cellStyle name="計算 2 20 3 4" xfId="36609"/>
    <cellStyle name="計算 2 20 3 5" xfId="43345"/>
    <cellStyle name="計算 2 20 3 6" xfId="52130"/>
    <cellStyle name="計算 2 20 4" xfId="9008"/>
    <cellStyle name="計算 2 20 5" xfId="15120"/>
    <cellStyle name="計算 2 20 6" xfId="17272"/>
    <cellStyle name="計算 2 20 7" xfId="25026"/>
    <cellStyle name="計算 2 20 8" xfId="27484"/>
    <cellStyle name="計算 2 20 9" xfId="30357"/>
    <cellStyle name="計算 2 21" xfId="2755"/>
    <cellStyle name="計算 2 21 10" xfId="39043"/>
    <cellStyle name="計算 2 21 11" xfId="46048"/>
    <cellStyle name="計算 2 21 12" xfId="52131"/>
    <cellStyle name="計算 2 21 13" xfId="54930"/>
    <cellStyle name="計算 2 21 14" xfId="57545"/>
    <cellStyle name="計算 2 21 2" xfId="7091"/>
    <cellStyle name="計算 2 21 2 2" xfId="13318"/>
    <cellStyle name="計算 2 21 2 3" xfId="20642"/>
    <cellStyle name="計算 2 21 2 4" xfId="36613"/>
    <cellStyle name="計算 2 21 2 5" xfId="43349"/>
    <cellStyle name="計算 2 21 2 6" xfId="52132"/>
    <cellStyle name="計算 2 21 3" xfId="9012"/>
    <cellStyle name="計算 2 21 4" xfId="15124"/>
    <cellStyle name="計算 2 21 5" xfId="17276"/>
    <cellStyle name="計算 2 21 6" xfId="25030"/>
    <cellStyle name="計算 2 21 7" xfId="27488"/>
    <cellStyle name="計算 2 21 8" xfId="30361"/>
    <cellStyle name="計算 2 21 9" xfId="32302"/>
    <cellStyle name="計算 2 22" xfId="3103"/>
    <cellStyle name="計算 2 22 10" xfId="39391"/>
    <cellStyle name="計算 2 22 11" xfId="44207"/>
    <cellStyle name="計算 2 22 12" xfId="52133"/>
    <cellStyle name="計算 2 22 13" xfId="53089"/>
    <cellStyle name="計算 2 22 14" xfId="55701"/>
    <cellStyle name="計算 2 22 2" xfId="5245"/>
    <cellStyle name="計算 2 22 2 2" xfId="11477"/>
    <cellStyle name="計算 2 22 2 3" xfId="19449"/>
    <cellStyle name="計算 2 22 2 4" xfId="34769"/>
    <cellStyle name="計算 2 22 2 5" xfId="41508"/>
    <cellStyle name="計算 2 22 2 6" xfId="52134"/>
    <cellStyle name="計算 2 22 3" xfId="9360"/>
    <cellStyle name="計算 2 22 4" xfId="13573"/>
    <cellStyle name="計算 2 22 5" xfId="15435"/>
    <cellStyle name="計算 2 22 6" xfId="23189"/>
    <cellStyle name="計算 2 22 7" xfId="25647"/>
    <cellStyle name="計算 2 22 8" xfId="28520"/>
    <cellStyle name="計算 2 22 9" xfId="32650"/>
    <cellStyle name="計算 2 23" xfId="5201"/>
    <cellStyle name="計算 2 23 2" xfId="11440"/>
    <cellStyle name="計算 2 23 3" xfId="19890"/>
    <cellStyle name="計算 2 23 4" xfId="34730"/>
    <cellStyle name="計算 2 23 5" xfId="41471"/>
    <cellStyle name="計算 2 23 6" xfId="52135"/>
    <cellStyle name="計算 2 24" xfId="7171"/>
    <cellStyle name="計算 2 25" xfId="15398"/>
    <cellStyle name="計算 2 26" xfId="22876"/>
    <cellStyle name="計算 2 27" xfId="22916"/>
    <cellStyle name="計算 2 28" xfId="25302"/>
    <cellStyle name="計算 2 29" xfId="28483"/>
    <cellStyle name="計算 2 3" xfId="970"/>
    <cellStyle name="計算 2 3 10" xfId="15400"/>
    <cellStyle name="計算 2 3 11" xfId="23137"/>
    <cellStyle name="計算 2 3 12" xfId="25523"/>
    <cellStyle name="計算 2 3 13" xfId="28485"/>
    <cellStyle name="計算 2 3 14" xfId="30650"/>
    <cellStyle name="計算 2 3 15" xfId="37423"/>
    <cellStyle name="計算 2 3 16" xfId="44172"/>
    <cellStyle name="計算 2 3 17" xfId="52136"/>
    <cellStyle name="計算 2 3 18" xfId="53054"/>
    <cellStyle name="計算 2 3 19" xfId="55664"/>
    <cellStyle name="計算 2 3 2" xfId="1379"/>
    <cellStyle name="計算 2 3 2 10" xfId="30960"/>
    <cellStyle name="計算 2 3 2 11" xfId="37730"/>
    <cellStyle name="計算 2 3 2 12" xfId="44735"/>
    <cellStyle name="計算 2 3 2 13" xfId="52137"/>
    <cellStyle name="計算 2 3 2 14" xfId="53617"/>
    <cellStyle name="計算 2 3 2 15" xfId="56232"/>
    <cellStyle name="計算 2 3 2 2" xfId="3631"/>
    <cellStyle name="計算 2 3 2 2 2" xfId="9888"/>
    <cellStyle name="計算 2 3 2 2 3" xfId="18853"/>
    <cellStyle name="計算 2 3 2 2 4" xfId="33178"/>
    <cellStyle name="計算 2 3 2 2 5" xfId="39919"/>
    <cellStyle name="計算 2 3 2 2 6" xfId="52138"/>
    <cellStyle name="計算 2 3 2 3" xfId="5778"/>
    <cellStyle name="計算 2 3 2 3 2" xfId="12005"/>
    <cellStyle name="計算 2 3 2 3 3" xfId="19030"/>
    <cellStyle name="計算 2 3 2 3 4" xfId="35300"/>
    <cellStyle name="計算 2 3 2 3 5" xfId="42036"/>
    <cellStyle name="計算 2 3 2 3 6" xfId="52139"/>
    <cellStyle name="計算 2 3 2 4" xfId="7699"/>
    <cellStyle name="計算 2 3 2 5" xfId="14101"/>
    <cellStyle name="計算 2 3 2 6" xfId="15963"/>
    <cellStyle name="計算 2 3 2 7" xfId="23717"/>
    <cellStyle name="計算 2 3 2 8" xfId="26175"/>
    <cellStyle name="計算 2 3 2 9" xfId="29048"/>
    <cellStyle name="計算 2 3 3" xfId="1744"/>
    <cellStyle name="計算 2 3 3 10" xfId="31298"/>
    <cellStyle name="計算 2 3 3 11" xfId="38039"/>
    <cellStyle name="計算 2 3 3 12" xfId="45044"/>
    <cellStyle name="計算 2 3 3 13" xfId="52140"/>
    <cellStyle name="計算 2 3 3 14" xfId="53926"/>
    <cellStyle name="計算 2 3 3 15" xfId="56541"/>
    <cellStyle name="計算 2 3 3 2" xfId="3958"/>
    <cellStyle name="計算 2 3 3 2 2" xfId="10197"/>
    <cellStyle name="計算 2 3 3 2 3" xfId="18987"/>
    <cellStyle name="計算 2 3 3 2 4" xfId="33487"/>
    <cellStyle name="計算 2 3 3 2 5" xfId="40228"/>
    <cellStyle name="計算 2 3 3 2 6" xfId="52141"/>
    <cellStyle name="計算 2 3 3 3" xfId="6087"/>
    <cellStyle name="計算 2 3 3 3 2" xfId="12314"/>
    <cellStyle name="計算 2 3 3 3 3" xfId="19356"/>
    <cellStyle name="計算 2 3 3 3 4" xfId="35609"/>
    <cellStyle name="計算 2 3 3 3 5" xfId="42345"/>
    <cellStyle name="計算 2 3 3 3 6" xfId="52142"/>
    <cellStyle name="計算 2 3 3 4" xfId="8008"/>
    <cellStyle name="計算 2 3 3 5" xfId="14410"/>
    <cellStyle name="計算 2 3 3 6" xfId="16272"/>
    <cellStyle name="計算 2 3 3 7" xfId="24026"/>
    <cellStyle name="計算 2 3 3 8" xfId="26484"/>
    <cellStyle name="計算 2 3 3 9" xfId="29357"/>
    <cellStyle name="計算 2 3 4" xfId="2089"/>
    <cellStyle name="計算 2 3 4 10" xfId="38382"/>
    <cellStyle name="計算 2 3 4 11" xfId="45387"/>
    <cellStyle name="計算 2 3 4 12" xfId="52143"/>
    <cellStyle name="計算 2 3 4 13" xfId="54269"/>
    <cellStyle name="計算 2 3 4 14" xfId="56884"/>
    <cellStyle name="計算 2 3 4 2" xfId="4301"/>
    <cellStyle name="計算 2 3 4 2 2" xfId="10540"/>
    <cellStyle name="計算 2 3 4 2 3" xfId="18838"/>
    <cellStyle name="計算 2 3 4 2 4" xfId="33830"/>
    <cellStyle name="計算 2 3 4 2 5" xfId="40571"/>
    <cellStyle name="計算 2 3 4 2 6" xfId="52144"/>
    <cellStyle name="計算 2 3 4 3" xfId="6430"/>
    <cellStyle name="計算 2 3 4 3 2" xfId="12657"/>
    <cellStyle name="計算 2 3 4 3 3" xfId="17384"/>
    <cellStyle name="計算 2 3 4 3 4" xfId="35952"/>
    <cellStyle name="計算 2 3 4 3 5" xfId="42688"/>
    <cellStyle name="計算 2 3 4 3 6" xfId="52145"/>
    <cellStyle name="計算 2 3 4 4" xfId="8351"/>
    <cellStyle name="計算 2 3 4 5" xfId="16615"/>
    <cellStyle name="計算 2 3 4 6" xfId="24369"/>
    <cellStyle name="計算 2 3 4 7" xfId="26827"/>
    <cellStyle name="計算 2 3 4 8" xfId="29700"/>
    <cellStyle name="計算 2 3 4 9" xfId="31641"/>
    <cellStyle name="計算 2 3 5" xfId="2169"/>
    <cellStyle name="計算 2 3 5 10" xfId="31719"/>
    <cellStyle name="計算 2 3 5 11" xfId="38460"/>
    <cellStyle name="計算 2 3 5 12" xfId="45465"/>
    <cellStyle name="計算 2 3 5 13" xfId="52146"/>
    <cellStyle name="計算 2 3 5 14" xfId="54347"/>
    <cellStyle name="計算 2 3 5 15" xfId="56962"/>
    <cellStyle name="計算 2 3 5 2" xfId="4379"/>
    <cellStyle name="計算 2 3 5 2 2" xfId="10618"/>
    <cellStyle name="計算 2 3 5 2 3" xfId="19972"/>
    <cellStyle name="計算 2 3 5 2 4" xfId="33908"/>
    <cellStyle name="計算 2 3 5 2 5" xfId="40649"/>
    <cellStyle name="計算 2 3 5 2 6" xfId="52147"/>
    <cellStyle name="計算 2 3 5 3" xfId="6508"/>
    <cellStyle name="計算 2 3 5 3 2" xfId="12735"/>
    <cellStyle name="計算 2 3 5 3 3" xfId="17342"/>
    <cellStyle name="計算 2 3 5 3 4" xfId="36030"/>
    <cellStyle name="計算 2 3 5 3 5" xfId="42766"/>
    <cellStyle name="計算 2 3 5 3 6" xfId="52148"/>
    <cellStyle name="計算 2 3 5 4" xfId="8429"/>
    <cellStyle name="計算 2 3 5 5" xfId="14541"/>
    <cellStyle name="計算 2 3 5 6" xfId="16693"/>
    <cellStyle name="計算 2 3 5 7" xfId="24447"/>
    <cellStyle name="計算 2 3 5 8" xfId="26905"/>
    <cellStyle name="計算 2 3 5 9" xfId="29778"/>
    <cellStyle name="計算 2 3 6" xfId="3324"/>
    <cellStyle name="計算 2 3 6 10" xfId="39612"/>
    <cellStyle name="計算 2 3 6 11" xfId="44428"/>
    <cellStyle name="計算 2 3 6 12" xfId="52149"/>
    <cellStyle name="計算 2 3 6 13" xfId="53310"/>
    <cellStyle name="計算 2 3 6 14" xfId="55924"/>
    <cellStyle name="計算 2 3 6 2" xfId="5470"/>
    <cellStyle name="計算 2 3 6 2 2" xfId="11698"/>
    <cellStyle name="計算 2 3 6 2 3" xfId="18551"/>
    <cellStyle name="計算 2 3 6 2 4" xfId="34992"/>
    <cellStyle name="計算 2 3 6 2 5" xfId="41729"/>
    <cellStyle name="計算 2 3 6 2 6" xfId="52150"/>
    <cellStyle name="計算 2 3 6 3" xfId="9581"/>
    <cellStyle name="計算 2 3 6 4" xfId="13794"/>
    <cellStyle name="計算 2 3 6 5" xfId="15656"/>
    <cellStyle name="計算 2 3 6 6" xfId="23410"/>
    <cellStyle name="計算 2 3 6 7" xfId="25868"/>
    <cellStyle name="計算 2 3 6 8" xfId="28741"/>
    <cellStyle name="計算 2 3 6 9" xfId="32871"/>
    <cellStyle name="計算 2 3 7" xfId="2979"/>
    <cellStyle name="計算 2 3 7 2" xfId="9236"/>
    <cellStyle name="計算 2 3 7 3" xfId="20000"/>
    <cellStyle name="計算 2 3 7 4" xfId="32526"/>
    <cellStyle name="計算 2 3 7 5" xfId="39267"/>
    <cellStyle name="計算 2 3 7 6" xfId="52151"/>
    <cellStyle name="計算 2 3 8" xfId="5203"/>
    <cellStyle name="計算 2 3 8 2" xfId="11442"/>
    <cellStyle name="計算 2 3 8 3" xfId="18102"/>
    <cellStyle name="計算 2 3 8 4" xfId="34732"/>
    <cellStyle name="計算 2 3 8 5" xfId="41473"/>
    <cellStyle name="計算 2 3 8 6" xfId="52152"/>
    <cellStyle name="計算 2 3 9" xfId="7392"/>
    <cellStyle name="計算 2 30" xfId="30365"/>
    <cellStyle name="計算 2 31" xfId="37162"/>
    <cellStyle name="計算 2 32" xfId="37202"/>
    <cellStyle name="計算 2 33" xfId="44170"/>
    <cellStyle name="計算 2 34" xfId="52080"/>
    <cellStyle name="計算 2 35" xfId="53052"/>
    <cellStyle name="計算 2 36" xfId="55662"/>
    <cellStyle name="計算 2 4" xfId="776"/>
    <cellStyle name="計算 2 4 10" xfId="15401"/>
    <cellStyle name="計算 2 4 11" xfId="22948"/>
    <cellStyle name="計算 2 4 12" xfId="25334"/>
    <cellStyle name="計算 2 4 13" xfId="28486"/>
    <cellStyle name="計算 2 4 14" xfId="30456"/>
    <cellStyle name="計算 2 4 15" xfId="37234"/>
    <cellStyle name="計算 2 4 16" xfId="44173"/>
    <cellStyle name="計算 2 4 17" xfId="52153"/>
    <cellStyle name="計算 2 4 18" xfId="53055"/>
    <cellStyle name="計算 2 4 19" xfId="55665"/>
    <cellStyle name="計算 2 4 2" xfId="1380"/>
    <cellStyle name="計算 2 4 2 10" xfId="30961"/>
    <cellStyle name="計算 2 4 2 11" xfId="37731"/>
    <cellStyle name="計算 2 4 2 12" xfId="44736"/>
    <cellStyle name="計算 2 4 2 13" xfId="52154"/>
    <cellStyle name="計算 2 4 2 14" xfId="53618"/>
    <cellStyle name="計算 2 4 2 15" xfId="56233"/>
    <cellStyle name="計算 2 4 2 2" xfId="3632"/>
    <cellStyle name="計算 2 4 2 2 2" xfId="9889"/>
    <cellStyle name="計算 2 4 2 2 3" xfId="17900"/>
    <cellStyle name="計算 2 4 2 2 4" xfId="33179"/>
    <cellStyle name="計算 2 4 2 2 5" xfId="39920"/>
    <cellStyle name="計算 2 4 2 2 6" xfId="52155"/>
    <cellStyle name="計算 2 4 2 3" xfId="5779"/>
    <cellStyle name="計算 2 4 2 3 2" xfId="12006"/>
    <cellStyle name="計算 2 4 2 3 3" xfId="18099"/>
    <cellStyle name="計算 2 4 2 3 4" xfId="35301"/>
    <cellStyle name="計算 2 4 2 3 5" xfId="42037"/>
    <cellStyle name="計算 2 4 2 3 6" xfId="52156"/>
    <cellStyle name="計算 2 4 2 4" xfId="7700"/>
    <cellStyle name="計算 2 4 2 5" xfId="14102"/>
    <cellStyle name="計算 2 4 2 6" xfId="15964"/>
    <cellStyle name="計算 2 4 2 7" xfId="23718"/>
    <cellStyle name="計算 2 4 2 8" xfId="26176"/>
    <cellStyle name="計算 2 4 2 9" xfId="29049"/>
    <cellStyle name="計算 2 4 3" xfId="1555"/>
    <cellStyle name="計算 2 4 3 10" xfId="31109"/>
    <cellStyle name="計算 2 4 3 11" xfId="37850"/>
    <cellStyle name="計算 2 4 3 12" xfId="44855"/>
    <cellStyle name="計算 2 4 3 13" xfId="52157"/>
    <cellStyle name="計算 2 4 3 14" xfId="53737"/>
    <cellStyle name="計算 2 4 3 15" xfId="56352"/>
    <cellStyle name="計算 2 4 3 2" xfId="3769"/>
    <cellStyle name="計算 2 4 3 2 2" xfId="10008"/>
    <cellStyle name="計算 2 4 3 2 3" xfId="19308"/>
    <cellStyle name="計算 2 4 3 2 4" xfId="33298"/>
    <cellStyle name="計算 2 4 3 2 5" xfId="40039"/>
    <cellStyle name="計算 2 4 3 2 6" xfId="52158"/>
    <cellStyle name="計算 2 4 3 3" xfId="5898"/>
    <cellStyle name="計算 2 4 3 3 2" xfId="12125"/>
    <cellStyle name="計算 2 4 3 3 3" xfId="18786"/>
    <cellStyle name="計算 2 4 3 3 4" xfId="35420"/>
    <cellStyle name="計算 2 4 3 3 5" xfId="42156"/>
    <cellStyle name="計算 2 4 3 3 6" xfId="52159"/>
    <cellStyle name="計算 2 4 3 4" xfId="7819"/>
    <cellStyle name="計算 2 4 3 5" xfId="14221"/>
    <cellStyle name="計算 2 4 3 6" xfId="16083"/>
    <cellStyle name="計算 2 4 3 7" xfId="23837"/>
    <cellStyle name="計算 2 4 3 8" xfId="26295"/>
    <cellStyle name="計算 2 4 3 9" xfId="29168"/>
    <cellStyle name="計算 2 4 4" xfId="2090"/>
    <cellStyle name="計算 2 4 4 10" xfId="38383"/>
    <cellStyle name="計算 2 4 4 11" xfId="45388"/>
    <cellStyle name="計算 2 4 4 12" xfId="52160"/>
    <cellStyle name="計算 2 4 4 13" xfId="54270"/>
    <cellStyle name="計算 2 4 4 14" xfId="56885"/>
    <cellStyle name="計算 2 4 4 2" xfId="4302"/>
    <cellStyle name="計算 2 4 4 2 2" xfId="10541"/>
    <cellStyle name="計算 2 4 4 2 3" xfId="17886"/>
    <cellStyle name="計算 2 4 4 2 4" xfId="33831"/>
    <cellStyle name="計算 2 4 4 2 5" xfId="40572"/>
    <cellStyle name="計算 2 4 4 2 6" xfId="52161"/>
    <cellStyle name="計算 2 4 4 3" xfId="6431"/>
    <cellStyle name="計算 2 4 4 3 2" xfId="12658"/>
    <cellStyle name="計算 2 4 4 3 3" xfId="17383"/>
    <cellStyle name="計算 2 4 4 3 4" xfId="35953"/>
    <cellStyle name="計算 2 4 4 3 5" xfId="42689"/>
    <cellStyle name="計算 2 4 4 3 6" xfId="52162"/>
    <cellStyle name="計算 2 4 4 4" xfId="8352"/>
    <cellStyle name="計算 2 4 4 5" xfId="16616"/>
    <cellStyle name="計算 2 4 4 6" xfId="24370"/>
    <cellStyle name="計算 2 4 4 7" xfId="26828"/>
    <cellStyle name="計算 2 4 4 8" xfId="29701"/>
    <cellStyle name="計算 2 4 4 9" xfId="31642"/>
    <cellStyle name="計算 2 4 5" xfId="2321"/>
    <cellStyle name="計算 2 4 5 10" xfId="31871"/>
    <cellStyle name="計算 2 4 5 11" xfId="38612"/>
    <cellStyle name="計算 2 4 5 12" xfId="45617"/>
    <cellStyle name="計算 2 4 5 13" xfId="52163"/>
    <cellStyle name="計算 2 4 5 14" xfId="54499"/>
    <cellStyle name="計算 2 4 5 15" xfId="57114"/>
    <cellStyle name="計算 2 4 5 2" xfId="4531"/>
    <cellStyle name="計算 2 4 5 2 2" xfId="10770"/>
    <cellStyle name="計算 2 4 5 2 3" xfId="18830"/>
    <cellStyle name="計算 2 4 5 2 4" xfId="34060"/>
    <cellStyle name="計算 2 4 5 2 5" xfId="40801"/>
    <cellStyle name="計算 2 4 5 2 6" xfId="52164"/>
    <cellStyle name="計算 2 4 5 3" xfId="6660"/>
    <cellStyle name="計算 2 4 5 3 2" xfId="12887"/>
    <cellStyle name="計算 2 4 5 3 3" xfId="20346"/>
    <cellStyle name="計算 2 4 5 3 4" xfId="36182"/>
    <cellStyle name="計算 2 4 5 3 5" xfId="42918"/>
    <cellStyle name="計算 2 4 5 3 6" xfId="52165"/>
    <cellStyle name="計算 2 4 5 4" xfId="8581"/>
    <cellStyle name="計算 2 4 5 5" xfId="14693"/>
    <cellStyle name="計算 2 4 5 6" xfId="16845"/>
    <cellStyle name="計算 2 4 5 7" xfId="24599"/>
    <cellStyle name="計算 2 4 5 8" xfId="27057"/>
    <cellStyle name="計算 2 4 5 9" xfId="29930"/>
    <cellStyle name="計算 2 4 6" xfId="3135"/>
    <cellStyle name="計算 2 4 6 10" xfId="39423"/>
    <cellStyle name="計算 2 4 6 11" xfId="44239"/>
    <cellStyle name="計算 2 4 6 12" xfId="52166"/>
    <cellStyle name="計算 2 4 6 13" xfId="53121"/>
    <cellStyle name="計算 2 4 6 14" xfId="55733"/>
    <cellStyle name="計算 2 4 6 2" xfId="5279"/>
    <cellStyle name="計算 2 4 6 2 2" xfId="11509"/>
    <cellStyle name="計算 2 4 6 2 3" xfId="19447"/>
    <cellStyle name="計算 2 4 6 2 4" xfId="34801"/>
    <cellStyle name="計算 2 4 6 2 5" xfId="41540"/>
    <cellStyle name="計算 2 4 6 2 6" xfId="52167"/>
    <cellStyle name="計算 2 4 6 3" xfId="9392"/>
    <cellStyle name="計算 2 4 6 4" xfId="13605"/>
    <cellStyle name="計算 2 4 6 5" xfId="15467"/>
    <cellStyle name="計算 2 4 6 6" xfId="23221"/>
    <cellStyle name="計算 2 4 6 7" xfId="25679"/>
    <cellStyle name="計算 2 4 6 8" xfId="28552"/>
    <cellStyle name="計算 2 4 6 9" xfId="32682"/>
    <cellStyle name="計算 2 4 7" xfId="2790"/>
    <cellStyle name="計算 2 4 7 2" xfId="9047"/>
    <cellStyle name="計算 2 4 7 3" xfId="17656"/>
    <cellStyle name="計算 2 4 7 4" xfId="32337"/>
    <cellStyle name="計算 2 4 7 5" xfId="39078"/>
    <cellStyle name="計算 2 4 7 6" xfId="52168"/>
    <cellStyle name="計算 2 4 8" xfId="5204"/>
    <cellStyle name="計算 2 4 8 2" xfId="11443"/>
    <cellStyle name="計算 2 4 8 3" xfId="19754"/>
    <cellStyle name="計算 2 4 8 4" xfId="34733"/>
    <cellStyle name="計算 2 4 8 5" xfId="41474"/>
    <cellStyle name="計算 2 4 8 6" xfId="52169"/>
    <cellStyle name="計算 2 4 9" xfId="7203"/>
    <cellStyle name="計算 2 5" xfId="980"/>
    <cellStyle name="計算 2 5 10" xfId="15402"/>
    <cellStyle name="計算 2 5 11" xfId="23147"/>
    <cellStyle name="計算 2 5 12" xfId="25533"/>
    <cellStyle name="計算 2 5 13" xfId="28487"/>
    <cellStyle name="計算 2 5 14" xfId="30660"/>
    <cellStyle name="計算 2 5 15" xfId="37433"/>
    <cellStyle name="計算 2 5 16" xfId="44174"/>
    <cellStyle name="計算 2 5 17" xfId="52170"/>
    <cellStyle name="計算 2 5 18" xfId="53056"/>
    <cellStyle name="計算 2 5 19" xfId="55666"/>
    <cellStyle name="計算 2 5 2" xfId="1381"/>
    <cellStyle name="計算 2 5 2 10" xfId="30962"/>
    <cellStyle name="計算 2 5 2 11" xfId="37732"/>
    <cellStyle name="計算 2 5 2 12" xfId="44737"/>
    <cellStyle name="計算 2 5 2 13" xfId="52171"/>
    <cellStyle name="計算 2 5 2 14" xfId="53619"/>
    <cellStyle name="計算 2 5 2 15" xfId="56234"/>
    <cellStyle name="計算 2 5 2 2" xfId="3633"/>
    <cellStyle name="計算 2 5 2 2 2" xfId="9890"/>
    <cellStyle name="計算 2 5 2 2 3" xfId="17742"/>
    <cellStyle name="計算 2 5 2 2 4" xfId="33180"/>
    <cellStyle name="計算 2 5 2 2 5" xfId="39921"/>
    <cellStyle name="計算 2 5 2 2 6" xfId="52172"/>
    <cellStyle name="計算 2 5 2 3" xfId="5780"/>
    <cellStyle name="計算 2 5 2 3 2" xfId="12007"/>
    <cellStyle name="計算 2 5 2 3 3" xfId="19751"/>
    <cellStyle name="計算 2 5 2 3 4" xfId="35302"/>
    <cellStyle name="計算 2 5 2 3 5" xfId="42038"/>
    <cellStyle name="計算 2 5 2 3 6" xfId="52173"/>
    <cellStyle name="計算 2 5 2 4" xfId="7701"/>
    <cellStyle name="計算 2 5 2 5" xfId="14103"/>
    <cellStyle name="計算 2 5 2 6" xfId="15965"/>
    <cellStyle name="計算 2 5 2 7" xfId="23719"/>
    <cellStyle name="計算 2 5 2 8" xfId="26177"/>
    <cellStyle name="計算 2 5 2 9" xfId="29050"/>
    <cellStyle name="計算 2 5 3" xfId="1754"/>
    <cellStyle name="計算 2 5 3 10" xfId="31308"/>
    <cellStyle name="計算 2 5 3 11" xfId="38049"/>
    <cellStyle name="計算 2 5 3 12" xfId="45054"/>
    <cellStyle name="計算 2 5 3 13" xfId="52174"/>
    <cellStyle name="計算 2 5 3 14" xfId="53936"/>
    <cellStyle name="計算 2 5 3 15" xfId="56551"/>
    <cellStyle name="計算 2 5 3 2" xfId="3968"/>
    <cellStyle name="計算 2 5 3 2 2" xfId="10207"/>
    <cellStyle name="計算 2 5 3 2 3" xfId="20078"/>
    <cellStyle name="計算 2 5 3 2 4" xfId="33497"/>
    <cellStyle name="計算 2 5 3 2 5" xfId="40238"/>
    <cellStyle name="計算 2 5 3 2 6" xfId="52175"/>
    <cellStyle name="計算 2 5 3 3" xfId="6097"/>
    <cellStyle name="計算 2 5 3 3 2" xfId="12324"/>
    <cellStyle name="計算 2 5 3 3 3" xfId="18424"/>
    <cellStyle name="計算 2 5 3 3 4" xfId="35619"/>
    <cellStyle name="計算 2 5 3 3 5" xfId="42355"/>
    <cellStyle name="計算 2 5 3 3 6" xfId="52176"/>
    <cellStyle name="計算 2 5 3 4" xfId="8018"/>
    <cellStyle name="計算 2 5 3 5" xfId="14420"/>
    <cellStyle name="計算 2 5 3 6" xfId="16282"/>
    <cellStyle name="計算 2 5 3 7" xfId="24036"/>
    <cellStyle name="計算 2 5 3 8" xfId="26494"/>
    <cellStyle name="計算 2 5 3 9" xfId="29367"/>
    <cellStyle name="計算 2 5 4" xfId="2091"/>
    <cellStyle name="計算 2 5 4 10" xfId="38384"/>
    <cellStyle name="計算 2 5 4 11" xfId="45389"/>
    <cellStyle name="計算 2 5 4 12" xfId="52177"/>
    <cellStyle name="計算 2 5 4 13" xfId="54271"/>
    <cellStyle name="計算 2 5 4 14" xfId="56886"/>
    <cellStyle name="計算 2 5 4 2" xfId="4303"/>
    <cellStyle name="計算 2 5 4 2 2" xfId="10542"/>
    <cellStyle name="計算 2 5 4 2 3" xfId="17703"/>
    <cellStyle name="計算 2 5 4 2 4" xfId="33832"/>
    <cellStyle name="計算 2 5 4 2 5" xfId="40573"/>
    <cellStyle name="計算 2 5 4 2 6" xfId="52178"/>
    <cellStyle name="計算 2 5 4 3" xfId="6432"/>
    <cellStyle name="計算 2 5 4 3 2" xfId="12659"/>
    <cellStyle name="計算 2 5 4 3 3" xfId="17297"/>
    <cellStyle name="計算 2 5 4 3 4" xfId="35954"/>
    <cellStyle name="計算 2 5 4 3 5" xfId="42690"/>
    <cellStyle name="計算 2 5 4 3 6" xfId="52179"/>
    <cellStyle name="計算 2 5 4 4" xfId="8353"/>
    <cellStyle name="計算 2 5 4 5" xfId="16617"/>
    <cellStyle name="計算 2 5 4 6" xfId="24371"/>
    <cellStyle name="計算 2 5 4 7" xfId="26829"/>
    <cellStyle name="計算 2 5 4 8" xfId="29702"/>
    <cellStyle name="計算 2 5 4 9" xfId="31643"/>
    <cellStyle name="計算 2 5 5" xfId="2159"/>
    <cellStyle name="計算 2 5 5 10" xfId="31709"/>
    <cellStyle name="計算 2 5 5 11" xfId="38450"/>
    <cellStyle name="計算 2 5 5 12" xfId="45455"/>
    <cellStyle name="計算 2 5 5 13" xfId="52180"/>
    <cellStyle name="計算 2 5 5 14" xfId="54337"/>
    <cellStyle name="計算 2 5 5 15" xfId="56952"/>
    <cellStyle name="計算 2 5 5 2" xfId="4369"/>
    <cellStyle name="計算 2 5 5 2 2" xfId="10608"/>
    <cellStyle name="計算 2 5 5 2 3" xfId="18835"/>
    <cellStyle name="計算 2 5 5 2 4" xfId="33898"/>
    <cellStyle name="計算 2 5 5 2 5" xfId="40639"/>
    <cellStyle name="計算 2 5 5 2 6" xfId="52181"/>
    <cellStyle name="計算 2 5 5 3" xfId="6498"/>
    <cellStyle name="計算 2 5 5 3 2" xfId="12725"/>
    <cellStyle name="計算 2 5 5 3 3" xfId="17294"/>
    <cellStyle name="計算 2 5 5 3 4" xfId="36020"/>
    <cellStyle name="計算 2 5 5 3 5" xfId="42756"/>
    <cellStyle name="計算 2 5 5 3 6" xfId="52182"/>
    <cellStyle name="計算 2 5 5 4" xfId="8419"/>
    <cellStyle name="計算 2 5 5 5" xfId="14531"/>
    <cellStyle name="計算 2 5 5 6" xfId="16683"/>
    <cellStyle name="計算 2 5 5 7" xfId="24437"/>
    <cellStyle name="計算 2 5 5 8" xfId="26895"/>
    <cellStyle name="計算 2 5 5 9" xfId="29768"/>
    <cellStyle name="計算 2 5 6" xfId="3334"/>
    <cellStyle name="計算 2 5 6 10" xfId="39622"/>
    <cellStyle name="計算 2 5 6 11" xfId="44438"/>
    <cellStyle name="計算 2 5 6 12" xfId="52183"/>
    <cellStyle name="計算 2 5 6 13" xfId="53320"/>
    <cellStyle name="計算 2 5 6 14" xfId="55934"/>
    <cellStyle name="計算 2 5 6 2" xfId="5480"/>
    <cellStyle name="計算 2 5 6 2 2" xfId="11708"/>
    <cellStyle name="計算 2 5 6 2 3" xfId="18973"/>
    <cellStyle name="計算 2 5 6 2 4" xfId="35002"/>
    <cellStyle name="計算 2 5 6 2 5" xfId="41739"/>
    <cellStyle name="計算 2 5 6 2 6" xfId="52184"/>
    <cellStyle name="計算 2 5 6 3" xfId="9591"/>
    <cellStyle name="計算 2 5 6 4" xfId="13804"/>
    <cellStyle name="計算 2 5 6 5" xfId="15666"/>
    <cellStyle name="計算 2 5 6 6" xfId="23420"/>
    <cellStyle name="計算 2 5 6 7" xfId="25878"/>
    <cellStyle name="計算 2 5 6 8" xfId="28751"/>
    <cellStyle name="計算 2 5 6 9" xfId="32881"/>
    <cellStyle name="計算 2 5 7" xfId="2989"/>
    <cellStyle name="計算 2 5 7 2" xfId="9246"/>
    <cellStyle name="計算 2 5 7 3" xfId="19406"/>
    <cellStyle name="計算 2 5 7 4" xfId="32536"/>
    <cellStyle name="計算 2 5 7 5" xfId="39277"/>
    <cellStyle name="計算 2 5 7 6" xfId="52185"/>
    <cellStyle name="計算 2 5 8" xfId="5205"/>
    <cellStyle name="計算 2 5 8 2" xfId="11444"/>
    <cellStyle name="計算 2 5 8 3" xfId="18902"/>
    <cellStyle name="計算 2 5 8 4" xfId="34734"/>
    <cellStyle name="計算 2 5 8 5" xfId="41475"/>
    <cellStyle name="計算 2 5 8 6" xfId="52186"/>
    <cellStyle name="計算 2 5 9" xfId="7402"/>
    <cellStyle name="計算 2 6" xfId="987"/>
    <cellStyle name="計算 2 6 10" xfId="15403"/>
    <cellStyle name="計算 2 6 11" xfId="23154"/>
    <cellStyle name="計算 2 6 12" xfId="25540"/>
    <cellStyle name="計算 2 6 13" xfId="28488"/>
    <cellStyle name="計算 2 6 14" xfId="30667"/>
    <cellStyle name="計算 2 6 15" xfId="37440"/>
    <cellStyle name="計算 2 6 16" xfId="44175"/>
    <cellStyle name="計算 2 6 17" xfId="52187"/>
    <cellStyle name="計算 2 6 18" xfId="53057"/>
    <cellStyle name="計算 2 6 19" xfId="55667"/>
    <cellStyle name="計算 2 6 2" xfId="1382"/>
    <cellStyle name="計算 2 6 2 10" xfId="30963"/>
    <cellStyle name="計算 2 6 2 11" xfId="37733"/>
    <cellStyle name="計算 2 6 2 12" xfId="44738"/>
    <cellStyle name="計算 2 6 2 13" xfId="52188"/>
    <cellStyle name="計算 2 6 2 14" xfId="53620"/>
    <cellStyle name="計算 2 6 2 15" xfId="56235"/>
    <cellStyle name="計算 2 6 2 2" xfId="3634"/>
    <cellStyle name="計算 2 6 2 2 2" xfId="9891"/>
    <cellStyle name="計算 2 6 2 2 3" xfId="19496"/>
    <cellStyle name="計算 2 6 2 2 4" xfId="33181"/>
    <cellStyle name="計算 2 6 2 2 5" xfId="39922"/>
    <cellStyle name="計算 2 6 2 2 6" xfId="52189"/>
    <cellStyle name="計算 2 6 2 3" xfId="5781"/>
    <cellStyle name="計算 2 6 2 3 2" xfId="12008"/>
    <cellStyle name="計算 2 6 2 3 3" xfId="18899"/>
    <cellStyle name="計算 2 6 2 3 4" xfId="35303"/>
    <cellStyle name="計算 2 6 2 3 5" xfId="42039"/>
    <cellStyle name="計算 2 6 2 3 6" xfId="52190"/>
    <cellStyle name="計算 2 6 2 4" xfId="7702"/>
    <cellStyle name="計算 2 6 2 5" xfId="14104"/>
    <cellStyle name="計算 2 6 2 6" xfId="15966"/>
    <cellStyle name="計算 2 6 2 7" xfId="23720"/>
    <cellStyle name="計算 2 6 2 8" xfId="26178"/>
    <cellStyle name="計算 2 6 2 9" xfId="29051"/>
    <cellStyle name="計算 2 6 3" xfId="1761"/>
    <cellStyle name="計算 2 6 3 10" xfId="31315"/>
    <cellStyle name="計算 2 6 3 11" xfId="38056"/>
    <cellStyle name="計算 2 6 3 12" xfId="45061"/>
    <cellStyle name="計算 2 6 3 13" xfId="52191"/>
    <cellStyle name="計算 2 6 3 14" xfId="53943"/>
    <cellStyle name="計算 2 6 3 15" xfId="56558"/>
    <cellStyle name="計算 2 6 3 2" xfId="3975"/>
    <cellStyle name="計算 2 6 3 2 2" xfId="10214"/>
    <cellStyle name="計算 2 6 3 2 3" xfId="18916"/>
    <cellStyle name="計算 2 6 3 2 4" xfId="33504"/>
    <cellStyle name="計算 2 6 3 2 5" xfId="40245"/>
    <cellStyle name="計算 2 6 3 2 6" xfId="52192"/>
    <cellStyle name="計算 2 6 3 3" xfId="6104"/>
    <cellStyle name="計算 2 6 3 3 2" xfId="12331"/>
    <cellStyle name="計算 2 6 3 3 3" xfId="20095"/>
    <cellStyle name="計算 2 6 3 3 4" xfId="35626"/>
    <cellStyle name="計算 2 6 3 3 5" xfId="42362"/>
    <cellStyle name="計算 2 6 3 3 6" xfId="52193"/>
    <cellStyle name="計算 2 6 3 4" xfId="8025"/>
    <cellStyle name="計算 2 6 3 5" xfId="14427"/>
    <cellStyle name="計算 2 6 3 6" xfId="16289"/>
    <cellStyle name="計算 2 6 3 7" xfId="24043"/>
    <cellStyle name="計算 2 6 3 8" xfId="26501"/>
    <cellStyle name="計算 2 6 3 9" xfId="29374"/>
    <cellStyle name="計算 2 6 4" xfId="2092"/>
    <cellStyle name="計算 2 6 4 10" xfId="38385"/>
    <cellStyle name="計算 2 6 4 11" xfId="45390"/>
    <cellStyle name="計算 2 6 4 12" xfId="52194"/>
    <cellStyle name="計算 2 6 4 13" xfId="54272"/>
    <cellStyle name="計算 2 6 4 14" xfId="56887"/>
    <cellStyle name="計算 2 6 4 2" xfId="4304"/>
    <cellStyle name="計算 2 6 4 2 2" xfId="10543"/>
    <cellStyle name="計算 2 6 4 2 3" xfId="19481"/>
    <cellStyle name="計算 2 6 4 2 4" xfId="33833"/>
    <cellStyle name="計算 2 6 4 2 5" xfId="40574"/>
    <cellStyle name="計算 2 6 4 2 6" xfId="52195"/>
    <cellStyle name="計算 2 6 4 3" xfId="6433"/>
    <cellStyle name="計算 2 6 4 3 2" xfId="12660"/>
    <cellStyle name="計算 2 6 4 3 3" xfId="17822"/>
    <cellStyle name="計算 2 6 4 3 4" xfId="35955"/>
    <cellStyle name="計算 2 6 4 3 5" xfId="42691"/>
    <cellStyle name="計算 2 6 4 3 6" xfId="52196"/>
    <cellStyle name="計算 2 6 4 4" xfId="8354"/>
    <cellStyle name="計算 2 6 4 5" xfId="16618"/>
    <cellStyle name="計算 2 6 4 6" xfId="24372"/>
    <cellStyle name="計算 2 6 4 7" xfId="26830"/>
    <cellStyle name="計算 2 6 4 8" xfId="29703"/>
    <cellStyle name="計算 2 6 4 9" xfId="31644"/>
    <cellStyle name="計算 2 6 5" xfId="2406"/>
    <cellStyle name="計算 2 6 5 10" xfId="31956"/>
    <cellStyle name="計算 2 6 5 11" xfId="38697"/>
    <cellStyle name="計算 2 6 5 12" xfId="45702"/>
    <cellStyle name="計算 2 6 5 13" xfId="52197"/>
    <cellStyle name="計算 2 6 5 14" xfId="54584"/>
    <cellStyle name="計算 2 6 5 15" xfId="57199"/>
    <cellStyle name="計算 2 6 5 2" xfId="4616"/>
    <cellStyle name="計算 2 6 5 2 2" xfId="10855"/>
    <cellStyle name="計算 2 6 5 2 3" xfId="18904"/>
    <cellStyle name="計算 2 6 5 2 4" xfId="34145"/>
    <cellStyle name="計算 2 6 5 2 5" xfId="40886"/>
    <cellStyle name="計算 2 6 5 2 6" xfId="52198"/>
    <cellStyle name="計算 2 6 5 3" xfId="6745"/>
    <cellStyle name="計算 2 6 5 3 2" xfId="12972"/>
    <cellStyle name="計算 2 6 5 3 3" xfId="20417"/>
    <cellStyle name="計算 2 6 5 3 4" xfId="36267"/>
    <cellStyle name="計算 2 6 5 3 5" xfId="43003"/>
    <cellStyle name="計算 2 6 5 3 6" xfId="52199"/>
    <cellStyle name="計算 2 6 5 4" xfId="8666"/>
    <cellStyle name="計算 2 6 5 5" xfId="14778"/>
    <cellStyle name="計算 2 6 5 6" xfId="16930"/>
    <cellStyle name="計算 2 6 5 7" xfId="24684"/>
    <cellStyle name="計算 2 6 5 8" xfId="27142"/>
    <cellStyle name="計算 2 6 5 9" xfId="30015"/>
    <cellStyle name="計算 2 6 6" xfId="3341"/>
    <cellStyle name="計算 2 6 6 10" xfId="39629"/>
    <cellStyle name="計算 2 6 6 11" xfId="44445"/>
    <cellStyle name="計算 2 6 6 12" xfId="52200"/>
    <cellStyle name="計算 2 6 6 13" xfId="53327"/>
    <cellStyle name="計算 2 6 6 14" xfId="55941"/>
    <cellStyle name="計算 2 6 6 2" xfId="5487"/>
    <cellStyle name="計算 2 6 6 2 2" xfId="11715"/>
    <cellStyle name="計算 2 6 6 2 3" xfId="18511"/>
    <cellStyle name="計算 2 6 6 2 4" xfId="35009"/>
    <cellStyle name="計算 2 6 6 2 5" xfId="41746"/>
    <cellStyle name="計算 2 6 6 2 6" xfId="52201"/>
    <cellStyle name="計算 2 6 6 3" xfId="9598"/>
    <cellStyle name="計算 2 6 6 4" xfId="13811"/>
    <cellStyle name="計算 2 6 6 5" xfId="15673"/>
    <cellStyle name="計算 2 6 6 6" xfId="23427"/>
    <cellStyle name="計算 2 6 6 7" xfId="25885"/>
    <cellStyle name="計算 2 6 6 8" xfId="28758"/>
    <cellStyle name="計算 2 6 6 9" xfId="32888"/>
    <cellStyle name="計算 2 6 7" xfId="2996"/>
    <cellStyle name="計算 2 6 7 2" xfId="9253"/>
    <cellStyle name="計算 2 6 7 3" xfId="18569"/>
    <cellStyle name="計算 2 6 7 4" xfId="32543"/>
    <cellStyle name="計算 2 6 7 5" xfId="39284"/>
    <cellStyle name="計算 2 6 7 6" xfId="52202"/>
    <cellStyle name="計算 2 6 8" xfId="5206"/>
    <cellStyle name="計算 2 6 8 2" xfId="11445"/>
    <cellStyle name="計算 2 6 8 3" xfId="17961"/>
    <cellStyle name="計算 2 6 8 4" xfId="34735"/>
    <cellStyle name="計算 2 6 8 5" xfId="41476"/>
    <cellStyle name="計算 2 6 8 6" xfId="52203"/>
    <cellStyle name="計算 2 6 9" xfId="7409"/>
    <cellStyle name="計算 2 7" xfId="994"/>
    <cellStyle name="計算 2 7 10" xfId="15404"/>
    <cellStyle name="計算 2 7 11" xfId="23161"/>
    <cellStyle name="計算 2 7 12" xfId="25547"/>
    <cellStyle name="計算 2 7 13" xfId="28489"/>
    <cellStyle name="計算 2 7 14" xfId="30674"/>
    <cellStyle name="計算 2 7 15" xfId="37447"/>
    <cellStyle name="計算 2 7 16" xfId="44176"/>
    <cellStyle name="計算 2 7 17" xfId="52204"/>
    <cellStyle name="計算 2 7 18" xfId="53058"/>
    <cellStyle name="計算 2 7 19" xfId="55668"/>
    <cellStyle name="計算 2 7 2" xfId="1383"/>
    <cellStyle name="計算 2 7 2 10" xfId="30964"/>
    <cellStyle name="計算 2 7 2 11" xfId="37734"/>
    <cellStyle name="計算 2 7 2 12" xfId="44739"/>
    <cellStyle name="計算 2 7 2 13" xfId="52205"/>
    <cellStyle name="計算 2 7 2 14" xfId="53621"/>
    <cellStyle name="計算 2 7 2 15" xfId="56236"/>
    <cellStyle name="計算 2 7 2 2" xfId="3635"/>
    <cellStyle name="計算 2 7 2 2 2" xfId="9892"/>
    <cellStyle name="計算 2 7 2 2 3" xfId="18489"/>
    <cellStyle name="計算 2 7 2 2 4" xfId="33182"/>
    <cellStyle name="計算 2 7 2 2 5" xfId="39923"/>
    <cellStyle name="計算 2 7 2 2 6" xfId="52206"/>
    <cellStyle name="計算 2 7 2 3" xfId="5782"/>
    <cellStyle name="計算 2 7 2 3 2" xfId="12009"/>
    <cellStyle name="計算 2 7 2 3 3" xfId="17959"/>
    <cellStyle name="計算 2 7 2 3 4" xfId="35304"/>
    <cellStyle name="計算 2 7 2 3 5" xfId="42040"/>
    <cellStyle name="計算 2 7 2 3 6" xfId="52207"/>
    <cellStyle name="計算 2 7 2 4" xfId="7703"/>
    <cellStyle name="計算 2 7 2 5" xfId="14105"/>
    <cellStyle name="計算 2 7 2 6" xfId="15967"/>
    <cellStyle name="計算 2 7 2 7" xfId="23721"/>
    <cellStyle name="計算 2 7 2 8" xfId="26179"/>
    <cellStyle name="計算 2 7 2 9" xfId="29052"/>
    <cellStyle name="計算 2 7 3" xfId="1768"/>
    <cellStyle name="計算 2 7 3 10" xfId="31322"/>
    <cellStyle name="計算 2 7 3 11" xfId="38063"/>
    <cellStyle name="計算 2 7 3 12" xfId="45068"/>
    <cellStyle name="計算 2 7 3 13" xfId="52208"/>
    <cellStyle name="計算 2 7 3 14" xfId="53950"/>
    <cellStyle name="計算 2 7 3 15" xfId="56565"/>
    <cellStyle name="計算 2 7 3 2" xfId="3982"/>
    <cellStyle name="計算 2 7 3 2 2" xfId="10221"/>
    <cellStyle name="計算 2 7 3 2 3" xfId="18564"/>
    <cellStyle name="計算 2 7 3 2 4" xfId="33511"/>
    <cellStyle name="計算 2 7 3 2 5" xfId="40252"/>
    <cellStyle name="計算 2 7 3 2 6" xfId="52209"/>
    <cellStyle name="計算 2 7 3 3" xfId="6111"/>
    <cellStyle name="計算 2 7 3 3 2" xfId="12338"/>
    <cellStyle name="計算 2 7 3 3 3" xfId="18897"/>
    <cellStyle name="計算 2 7 3 3 4" xfId="35633"/>
    <cellStyle name="計算 2 7 3 3 5" xfId="42369"/>
    <cellStyle name="計算 2 7 3 3 6" xfId="52210"/>
    <cellStyle name="計算 2 7 3 4" xfId="8032"/>
    <cellStyle name="計算 2 7 3 5" xfId="14434"/>
    <cellStyle name="計算 2 7 3 6" xfId="16296"/>
    <cellStyle name="計算 2 7 3 7" xfId="24050"/>
    <cellStyle name="計算 2 7 3 8" xfId="26508"/>
    <cellStyle name="計算 2 7 3 9" xfId="29381"/>
    <cellStyle name="計算 2 7 4" xfId="2093"/>
    <cellStyle name="計算 2 7 4 10" xfId="38386"/>
    <cellStyle name="計算 2 7 4 11" xfId="45391"/>
    <cellStyle name="計算 2 7 4 12" xfId="52211"/>
    <cellStyle name="計算 2 7 4 13" xfId="54273"/>
    <cellStyle name="計算 2 7 4 14" xfId="56888"/>
    <cellStyle name="計算 2 7 4 2" xfId="4305"/>
    <cellStyle name="計算 2 7 4 2 2" xfId="10544"/>
    <cellStyle name="計算 2 7 4 2 3" xfId="18505"/>
    <cellStyle name="計算 2 7 4 2 4" xfId="33834"/>
    <cellStyle name="計算 2 7 4 2 5" xfId="40575"/>
    <cellStyle name="計算 2 7 4 2 6" xfId="52212"/>
    <cellStyle name="計算 2 7 4 3" xfId="6434"/>
    <cellStyle name="計算 2 7 4 3 2" xfId="12661"/>
    <cellStyle name="計算 2 7 4 3 3" xfId="17382"/>
    <cellStyle name="計算 2 7 4 3 4" xfId="35956"/>
    <cellStyle name="計算 2 7 4 3 5" xfId="42692"/>
    <cellStyle name="計算 2 7 4 3 6" xfId="52213"/>
    <cellStyle name="計算 2 7 4 4" xfId="8355"/>
    <cellStyle name="計算 2 7 4 5" xfId="16619"/>
    <cellStyle name="計算 2 7 4 6" xfId="24373"/>
    <cellStyle name="計算 2 7 4 7" xfId="26831"/>
    <cellStyle name="計算 2 7 4 8" xfId="29704"/>
    <cellStyle name="計算 2 7 4 9" xfId="31645"/>
    <cellStyle name="計算 2 7 5" xfId="2127"/>
    <cellStyle name="計算 2 7 5 10" xfId="31677"/>
    <cellStyle name="計算 2 7 5 11" xfId="38418"/>
    <cellStyle name="計算 2 7 5 12" xfId="45423"/>
    <cellStyle name="計算 2 7 5 13" xfId="52214"/>
    <cellStyle name="計算 2 7 5 14" xfId="54305"/>
    <cellStyle name="計算 2 7 5 15" xfId="56920"/>
    <cellStyle name="計算 2 7 5 2" xfId="4337"/>
    <cellStyle name="計算 2 7 5 2 2" xfId="10576"/>
    <cellStyle name="計算 2 7 5 2 3" xfId="17708"/>
    <cellStyle name="計算 2 7 5 2 4" xfId="33866"/>
    <cellStyle name="計算 2 7 5 2 5" xfId="40607"/>
    <cellStyle name="計算 2 7 5 2 6" xfId="52215"/>
    <cellStyle name="計算 2 7 5 3" xfId="6466"/>
    <cellStyle name="計算 2 7 5 3 2" xfId="12693"/>
    <cellStyle name="計算 2 7 5 3 3" xfId="17354"/>
    <cellStyle name="計算 2 7 5 3 4" xfId="35988"/>
    <cellStyle name="計算 2 7 5 3 5" xfId="42724"/>
    <cellStyle name="計算 2 7 5 3 6" xfId="52216"/>
    <cellStyle name="計算 2 7 5 4" xfId="8387"/>
    <cellStyle name="計算 2 7 5 5" xfId="14499"/>
    <cellStyle name="計算 2 7 5 6" xfId="16651"/>
    <cellStyle name="計算 2 7 5 7" xfId="24405"/>
    <cellStyle name="計算 2 7 5 8" xfId="26863"/>
    <cellStyle name="計算 2 7 5 9" xfId="29736"/>
    <cellStyle name="計算 2 7 6" xfId="3348"/>
    <cellStyle name="計算 2 7 6 10" xfId="39636"/>
    <cellStyle name="計算 2 7 6 11" xfId="44452"/>
    <cellStyle name="計算 2 7 6 12" xfId="52217"/>
    <cellStyle name="計算 2 7 6 13" xfId="53334"/>
    <cellStyle name="計算 2 7 6 14" xfId="55948"/>
    <cellStyle name="計算 2 7 6 2" xfId="5494"/>
    <cellStyle name="計算 2 7 6 2 2" xfId="11722"/>
    <cellStyle name="計算 2 7 6 2 3" xfId="19077"/>
    <cellStyle name="計算 2 7 6 2 4" xfId="35016"/>
    <cellStyle name="計算 2 7 6 2 5" xfId="41753"/>
    <cellStyle name="計算 2 7 6 2 6" xfId="52218"/>
    <cellStyle name="計算 2 7 6 3" xfId="9605"/>
    <cellStyle name="計算 2 7 6 4" xfId="13818"/>
    <cellStyle name="計算 2 7 6 5" xfId="15680"/>
    <cellStyle name="計算 2 7 6 6" xfId="23434"/>
    <cellStyle name="計算 2 7 6 7" xfId="25892"/>
    <cellStyle name="計算 2 7 6 8" xfId="28765"/>
    <cellStyle name="計算 2 7 6 9" xfId="32895"/>
    <cellStyle name="計算 2 7 7" xfId="3003"/>
    <cellStyle name="計算 2 7 7 2" xfId="9260"/>
    <cellStyle name="計算 2 7 7 3" xfId="19143"/>
    <cellStyle name="計算 2 7 7 4" xfId="32550"/>
    <cellStyle name="計算 2 7 7 5" xfId="39291"/>
    <cellStyle name="計算 2 7 7 6" xfId="52219"/>
    <cellStyle name="計算 2 7 8" xfId="5207"/>
    <cellStyle name="計算 2 7 8 2" xfId="11446"/>
    <cellStyle name="計算 2 7 8 3" xfId="17528"/>
    <cellStyle name="計算 2 7 8 4" xfId="34736"/>
    <cellStyle name="計算 2 7 8 5" xfId="41477"/>
    <cellStyle name="計算 2 7 8 6" xfId="52220"/>
    <cellStyle name="計算 2 7 9" xfId="7416"/>
    <cellStyle name="計算 2 8" xfId="999"/>
    <cellStyle name="計算 2 8 10" xfId="15405"/>
    <cellStyle name="計算 2 8 11" xfId="23166"/>
    <cellStyle name="計算 2 8 12" xfId="25552"/>
    <cellStyle name="計算 2 8 13" xfId="28490"/>
    <cellStyle name="計算 2 8 14" xfId="30679"/>
    <cellStyle name="計算 2 8 15" xfId="37452"/>
    <cellStyle name="計算 2 8 16" xfId="44177"/>
    <cellStyle name="計算 2 8 17" xfId="52221"/>
    <cellStyle name="計算 2 8 18" xfId="53059"/>
    <cellStyle name="計算 2 8 19" xfId="55669"/>
    <cellStyle name="計算 2 8 2" xfId="1384"/>
    <cellStyle name="計算 2 8 2 10" xfId="30965"/>
    <cellStyle name="計算 2 8 2 11" xfId="37735"/>
    <cellStyle name="計算 2 8 2 12" xfId="44740"/>
    <cellStyle name="計算 2 8 2 13" xfId="52222"/>
    <cellStyle name="計算 2 8 2 14" xfId="53622"/>
    <cellStyle name="計算 2 8 2 15" xfId="56237"/>
    <cellStyle name="計算 2 8 2 2" xfId="3636"/>
    <cellStyle name="計算 2 8 2 2 2" xfId="9893"/>
    <cellStyle name="計算 2 8 2 2 3" xfId="19523"/>
    <cellStyle name="計算 2 8 2 2 4" xfId="33183"/>
    <cellStyle name="計算 2 8 2 2 5" xfId="39924"/>
    <cellStyle name="計算 2 8 2 2 6" xfId="52223"/>
    <cellStyle name="計算 2 8 2 3" xfId="5783"/>
    <cellStyle name="計算 2 8 2 3 2" xfId="12010"/>
    <cellStyle name="計算 2 8 2 3 3" xfId="19607"/>
    <cellStyle name="計算 2 8 2 3 4" xfId="35305"/>
    <cellStyle name="計算 2 8 2 3 5" xfId="42041"/>
    <cellStyle name="計算 2 8 2 3 6" xfId="52224"/>
    <cellStyle name="計算 2 8 2 4" xfId="7704"/>
    <cellStyle name="計算 2 8 2 5" xfId="14106"/>
    <cellStyle name="計算 2 8 2 6" xfId="15968"/>
    <cellStyle name="計算 2 8 2 7" xfId="23722"/>
    <cellStyle name="計算 2 8 2 8" xfId="26180"/>
    <cellStyle name="計算 2 8 2 9" xfId="29053"/>
    <cellStyle name="計算 2 8 3" xfId="1773"/>
    <cellStyle name="計算 2 8 3 10" xfId="31327"/>
    <cellStyle name="計算 2 8 3 11" xfId="38068"/>
    <cellStyle name="計算 2 8 3 12" xfId="45073"/>
    <cellStyle name="計算 2 8 3 13" xfId="52225"/>
    <cellStyle name="計算 2 8 3 14" xfId="53955"/>
    <cellStyle name="計算 2 8 3 15" xfId="56570"/>
    <cellStyle name="計算 2 8 3 2" xfId="3987"/>
    <cellStyle name="計算 2 8 3 2 2" xfId="10226"/>
    <cellStyle name="計算 2 8 3 2 3" xfId="18233"/>
    <cellStyle name="計算 2 8 3 2 4" xfId="33516"/>
    <cellStyle name="計算 2 8 3 2 5" xfId="40257"/>
    <cellStyle name="計算 2 8 3 2 6" xfId="52226"/>
    <cellStyle name="計算 2 8 3 3" xfId="6116"/>
    <cellStyle name="計算 2 8 3 3 2" xfId="12343"/>
    <cellStyle name="計算 2 8 3 3 3" xfId="17525"/>
    <cellStyle name="計算 2 8 3 3 4" xfId="35638"/>
    <cellStyle name="計算 2 8 3 3 5" xfId="42374"/>
    <cellStyle name="計算 2 8 3 3 6" xfId="52227"/>
    <cellStyle name="計算 2 8 3 4" xfId="8037"/>
    <cellStyle name="計算 2 8 3 5" xfId="14439"/>
    <cellStyle name="計算 2 8 3 6" xfId="16301"/>
    <cellStyle name="計算 2 8 3 7" xfId="24055"/>
    <cellStyle name="計算 2 8 3 8" xfId="26513"/>
    <cellStyle name="計算 2 8 3 9" xfId="29386"/>
    <cellStyle name="計算 2 8 4" xfId="2094"/>
    <cellStyle name="計算 2 8 4 10" xfId="38387"/>
    <cellStyle name="計算 2 8 4 11" xfId="45392"/>
    <cellStyle name="計算 2 8 4 12" xfId="52228"/>
    <cellStyle name="計算 2 8 4 13" xfId="54274"/>
    <cellStyle name="計算 2 8 4 14" xfId="56889"/>
    <cellStyle name="計算 2 8 4 2" xfId="4306"/>
    <cellStyle name="計算 2 8 4 2 2" xfId="10545"/>
    <cellStyle name="計算 2 8 4 2 3" xfId="19537"/>
    <cellStyle name="計算 2 8 4 2 4" xfId="33835"/>
    <cellStyle name="計算 2 8 4 2 5" xfId="40576"/>
    <cellStyle name="計算 2 8 4 2 6" xfId="52229"/>
    <cellStyle name="計算 2 8 4 3" xfId="6435"/>
    <cellStyle name="計算 2 8 4 3 2" xfId="12662"/>
    <cellStyle name="計算 2 8 4 3 3" xfId="17381"/>
    <cellStyle name="計算 2 8 4 3 4" xfId="35957"/>
    <cellStyle name="計算 2 8 4 3 5" xfId="42693"/>
    <cellStyle name="計算 2 8 4 3 6" xfId="52230"/>
    <cellStyle name="計算 2 8 4 4" xfId="8356"/>
    <cellStyle name="計算 2 8 4 5" xfId="16620"/>
    <cellStyle name="計算 2 8 4 6" xfId="24374"/>
    <cellStyle name="計算 2 8 4 7" xfId="26832"/>
    <cellStyle name="計算 2 8 4 8" xfId="29705"/>
    <cellStyle name="計算 2 8 4 9" xfId="31646"/>
    <cellStyle name="計算 2 8 5" xfId="2402"/>
    <cellStyle name="計算 2 8 5 10" xfId="31952"/>
    <cellStyle name="計算 2 8 5 11" xfId="38693"/>
    <cellStyle name="計算 2 8 5 12" xfId="45698"/>
    <cellStyle name="計算 2 8 5 13" xfId="52231"/>
    <cellStyle name="計算 2 8 5 14" xfId="54580"/>
    <cellStyle name="計算 2 8 5 15" xfId="57195"/>
    <cellStyle name="計算 2 8 5 2" xfId="4612"/>
    <cellStyle name="計算 2 8 5 2 2" xfId="10851"/>
    <cellStyle name="計算 2 8 5 2 3" xfId="19893"/>
    <cellStyle name="計算 2 8 5 2 4" xfId="34141"/>
    <cellStyle name="計算 2 8 5 2 5" xfId="40882"/>
    <cellStyle name="計算 2 8 5 2 6" xfId="52232"/>
    <cellStyle name="計算 2 8 5 3" xfId="6741"/>
    <cellStyle name="計算 2 8 5 3 2" xfId="12968"/>
    <cellStyle name="計算 2 8 5 3 3" xfId="20414"/>
    <cellStyle name="計算 2 8 5 3 4" xfId="36263"/>
    <cellStyle name="計算 2 8 5 3 5" xfId="42999"/>
    <cellStyle name="計算 2 8 5 3 6" xfId="52233"/>
    <cellStyle name="計算 2 8 5 4" xfId="8662"/>
    <cellStyle name="計算 2 8 5 5" xfId="14774"/>
    <cellStyle name="計算 2 8 5 6" xfId="16926"/>
    <cellStyle name="計算 2 8 5 7" xfId="24680"/>
    <cellStyle name="計算 2 8 5 8" xfId="27138"/>
    <cellStyle name="計算 2 8 5 9" xfId="30011"/>
    <cellStyle name="計算 2 8 6" xfId="3353"/>
    <cellStyle name="計算 2 8 6 10" xfId="39641"/>
    <cellStyle name="計算 2 8 6 11" xfId="44457"/>
    <cellStyle name="計算 2 8 6 12" xfId="52234"/>
    <cellStyle name="計算 2 8 6 13" xfId="53339"/>
    <cellStyle name="計算 2 8 6 14" xfId="55953"/>
    <cellStyle name="計算 2 8 6 2" xfId="5499"/>
    <cellStyle name="計算 2 8 6 2 2" xfId="11727"/>
    <cellStyle name="計算 2 8 6 2 3" xfId="19653"/>
    <cellStyle name="計算 2 8 6 2 4" xfId="35021"/>
    <cellStyle name="計算 2 8 6 2 5" xfId="41758"/>
    <cellStyle name="計算 2 8 6 2 6" xfId="52235"/>
    <cellStyle name="計算 2 8 6 3" xfId="9610"/>
    <cellStyle name="計算 2 8 6 4" xfId="13823"/>
    <cellStyle name="計算 2 8 6 5" xfId="15685"/>
    <cellStyle name="計算 2 8 6 6" xfId="23439"/>
    <cellStyle name="計算 2 8 6 7" xfId="25897"/>
    <cellStyle name="計算 2 8 6 8" xfId="28770"/>
    <cellStyle name="計算 2 8 6 9" xfId="32900"/>
    <cellStyle name="計算 2 8 7" xfId="3008"/>
    <cellStyle name="計算 2 8 7 2" xfId="9265"/>
    <cellStyle name="計算 2 8 7 3" xfId="19724"/>
    <cellStyle name="計算 2 8 7 4" xfId="32555"/>
    <cellStyle name="計算 2 8 7 5" xfId="39296"/>
    <cellStyle name="計算 2 8 7 6" xfId="52236"/>
    <cellStyle name="計算 2 8 8" xfId="5208"/>
    <cellStyle name="計算 2 8 8 2" xfId="11447"/>
    <cellStyle name="計算 2 8 8 3" xfId="19609"/>
    <cellStyle name="計算 2 8 8 4" xfId="34737"/>
    <cellStyle name="計算 2 8 8 5" xfId="41478"/>
    <cellStyle name="計算 2 8 8 6" xfId="52237"/>
    <cellStyle name="計算 2 8 9" xfId="7421"/>
    <cellStyle name="計算 2 9" xfId="1377"/>
    <cellStyle name="計算 2 9 10" xfId="30958"/>
    <cellStyle name="計算 2 9 11" xfId="37728"/>
    <cellStyle name="計算 2 9 12" xfId="44733"/>
    <cellStyle name="計算 2 9 13" xfId="52238"/>
    <cellStyle name="計算 2 9 14" xfId="53615"/>
    <cellStyle name="計算 2 9 15" xfId="56230"/>
    <cellStyle name="計算 2 9 2" xfId="3629"/>
    <cellStyle name="計算 2 9 2 2" xfId="9886"/>
    <cellStyle name="計算 2 9 2 3" xfId="18055"/>
    <cellStyle name="計算 2 9 2 4" xfId="33176"/>
    <cellStyle name="計算 2 9 2 5" xfId="39917"/>
    <cellStyle name="計算 2 9 2 6" xfId="52239"/>
    <cellStyle name="計算 2 9 3" xfId="5776"/>
    <cellStyle name="計算 2 9 3 2" xfId="12003"/>
    <cellStyle name="計算 2 9 3 3" xfId="18307"/>
    <cellStyle name="計算 2 9 3 4" xfId="35298"/>
    <cellStyle name="計算 2 9 3 5" xfId="42034"/>
    <cellStyle name="計算 2 9 3 6" xfId="52240"/>
    <cellStyle name="計算 2 9 4" xfId="7697"/>
    <cellStyle name="計算 2 9 5" xfId="14099"/>
    <cellStyle name="計算 2 9 6" xfId="15961"/>
    <cellStyle name="計算 2 9 7" xfId="23715"/>
    <cellStyle name="計算 2 9 8" xfId="26173"/>
    <cellStyle name="計算 2 9 9" xfId="29046"/>
    <cellStyle name="計算 3" xfId="759"/>
    <cellStyle name="計算 3 10" xfId="15406"/>
    <cellStyle name="計算 3 11" xfId="22933"/>
    <cellStyle name="計算 3 12" xfId="25319"/>
    <cellStyle name="計算 3 13" xfId="28491"/>
    <cellStyle name="計算 3 14" xfId="30440"/>
    <cellStyle name="計算 3 15" xfId="37219"/>
    <cellStyle name="計算 3 16" xfId="44178"/>
    <cellStyle name="計算 3 17" xfId="52241"/>
    <cellStyle name="計算 3 18" xfId="53060"/>
    <cellStyle name="計算 3 19" xfId="55670"/>
    <cellStyle name="計算 3 2" xfId="1385"/>
    <cellStyle name="計算 3 2 10" xfId="30966"/>
    <cellStyle name="計算 3 2 11" xfId="37736"/>
    <cellStyle name="計算 3 2 12" xfId="44741"/>
    <cellStyle name="計算 3 2 13" xfId="52242"/>
    <cellStyle name="計算 3 2 14" xfId="53623"/>
    <cellStyle name="計算 3 2 15" xfId="56238"/>
    <cellStyle name="計算 3 2 2" xfId="3637"/>
    <cellStyle name="計算 3 2 2 2" xfId="9894"/>
    <cellStyle name="計算 3 2 2 3" xfId="18669"/>
    <cellStyle name="計算 3 2 2 4" xfId="33184"/>
    <cellStyle name="計算 3 2 2 5" xfId="39925"/>
    <cellStyle name="計算 3 2 2 6" xfId="52243"/>
    <cellStyle name="計算 3 2 3" xfId="5784"/>
    <cellStyle name="計算 3 2 3 2" xfId="12011"/>
    <cellStyle name="計算 3 2 3 3" xfId="18750"/>
    <cellStyle name="計算 3 2 3 4" xfId="35306"/>
    <cellStyle name="計算 3 2 3 5" xfId="42042"/>
    <cellStyle name="計算 3 2 3 6" xfId="52244"/>
    <cellStyle name="計算 3 2 4" xfId="7705"/>
    <cellStyle name="計算 3 2 5" xfId="14107"/>
    <cellStyle name="計算 3 2 6" xfId="15969"/>
    <cellStyle name="計算 3 2 7" xfId="23723"/>
    <cellStyle name="計算 3 2 8" xfId="26181"/>
    <cellStyle name="計算 3 2 9" xfId="29054"/>
    <cellStyle name="計算 3 3" xfId="1540"/>
    <cellStyle name="計算 3 3 10" xfId="31094"/>
    <cellStyle name="計算 3 3 11" xfId="37835"/>
    <cellStyle name="計算 3 3 12" xfId="44840"/>
    <cellStyle name="計算 3 3 13" xfId="52245"/>
    <cellStyle name="計算 3 3 14" xfId="53722"/>
    <cellStyle name="計算 3 3 15" xfId="56337"/>
    <cellStyle name="計算 3 3 2" xfId="3754"/>
    <cellStyle name="計算 3 3 2 2" xfId="9993"/>
    <cellStyle name="計算 3 3 2 3" xfId="17967"/>
    <cellStyle name="計算 3 3 2 4" xfId="33283"/>
    <cellStyle name="計算 3 3 2 5" xfId="40024"/>
    <cellStyle name="計算 3 3 2 6" xfId="52246"/>
    <cellStyle name="計算 3 3 3" xfId="5883"/>
    <cellStyle name="計算 3 3 3 2" xfId="12110"/>
    <cellStyle name="計算 3 3 3 3" xfId="17715"/>
    <cellStyle name="計算 3 3 3 4" xfId="35405"/>
    <cellStyle name="計算 3 3 3 5" xfId="42141"/>
    <cellStyle name="計算 3 3 3 6" xfId="52247"/>
    <cellStyle name="計算 3 3 4" xfId="7804"/>
    <cellStyle name="計算 3 3 5" xfId="14206"/>
    <cellStyle name="計算 3 3 6" xfId="16068"/>
    <cellStyle name="計算 3 3 7" xfId="23822"/>
    <cellStyle name="計算 3 3 8" xfId="26280"/>
    <cellStyle name="計算 3 3 9" xfId="29153"/>
    <cellStyle name="計算 3 4" xfId="2095"/>
    <cellStyle name="計算 3 4 10" xfId="38388"/>
    <cellStyle name="計算 3 4 11" xfId="45393"/>
    <cellStyle name="計算 3 4 12" xfId="52248"/>
    <cellStyle name="計算 3 4 13" xfId="54275"/>
    <cellStyle name="計算 3 4 14" xfId="56890"/>
    <cellStyle name="計算 3 4 2" xfId="4307"/>
    <cellStyle name="計算 3 4 2 2" xfId="10546"/>
    <cellStyle name="計算 3 4 2 3" xfId="18682"/>
    <cellStyle name="計算 3 4 2 4" xfId="33836"/>
    <cellStyle name="計算 3 4 2 5" xfId="40577"/>
    <cellStyle name="計算 3 4 2 6" xfId="52249"/>
    <cellStyle name="計算 3 4 3" xfId="6436"/>
    <cellStyle name="計算 3 4 3 2" xfId="12663"/>
    <cellStyle name="計算 3 4 3 3" xfId="17296"/>
    <cellStyle name="計算 3 4 3 4" xfId="35958"/>
    <cellStyle name="計算 3 4 3 5" xfId="42694"/>
    <cellStyle name="計算 3 4 3 6" xfId="52250"/>
    <cellStyle name="計算 3 4 4" xfId="8357"/>
    <cellStyle name="計算 3 4 5" xfId="16621"/>
    <cellStyle name="計算 3 4 6" xfId="24375"/>
    <cellStyle name="計算 3 4 7" xfId="26833"/>
    <cellStyle name="計算 3 4 8" xfId="29706"/>
    <cellStyle name="計算 3 4 9" xfId="31647"/>
    <cellStyle name="計算 3 5" xfId="2336"/>
    <cellStyle name="計算 3 5 10" xfId="31886"/>
    <cellStyle name="計算 3 5 11" xfId="38627"/>
    <cellStyle name="計算 3 5 12" xfId="45632"/>
    <cellStyle name="計算 3 5 13" xfId="52251"/>
    <cellStyle name="計算 3 5 14" xfId="54514"/>
    <cellStyle name="計算 3 5 15" xfId="57129"/>
    <cellStyle name="計算 3 5 2" xfId="4546"/>
    <cellStyle name="計算 3 5 2 2" xfId="10785"/>
    <cellStyle name="計算 3 5 2 3" xfId="18006"/>
    <cellStyle name="計算 3 5 2 4" xfId="34075"/>
    <cellStyle name="計算 3 5 2 5" xfId="40816"/>
    <cellStyle name="計算 3 5 2 6" xfId="52252"/>
    <cellStyle name="計算 3 5 3" xfId="6675"/>
    <cellStyle name="計算 3 5 3 2" xfId="12902"/>
    <cellStyle name="計算 3 5 3 3" xfId="20361"/>
    <cellStyle name="計算 3 5 3 4" xfId="36197"/>
    <cellStyle name="計算 3 5 3 5" xfId="42933"/>
    <cellStyle name="計算 3 5 3 6" xfId="52253"/>
    <cellStyle name="計算 3 5 4" xfId="8596"/>
    <cellStyle name="計算 3 5 5" xfId="14708"/>
    <cellStyle name="計算 3 5 6" xfId="16860"/>
    <cellStyle name="計算 3 5 7" xfId="24614"/>
    <cellStyle name="計算 3 5 8" xfId="27072"/>
    <cellStyle name="計算 3 5 9" xfId="29945"/>
    <cellStyle name="計算 3 6" xfId="3120"/>
    <cellStyle name="計算 3 6 10" xfId="39408"/>
    <cellStyle name="計算 3 6 11" xfId="44224"/>
    <cellStyle name="計算 3 6 12" xfId="52254"/>
    <cellStyle name="計算 3 6 13" xfId="53106"/>
    <cellStyle name="計算 3 6 14" xfId="55718"/>
    <cellStyle name="計算 3 6 2" xfId="5264"/>
    <cellStyle name="計算 3 6 2 2" xfId="11494"/>
    <cellStyle name="計算 3 6 2 3" xfId="19564"/>
    <cellStyle name="計算 3 6 2 4" xfId="34786"/>
    <cellStyle name="計算 3 6 2 5" xfId="41525"/>
    <cellStyle name="計算 3 6 2 6" xfId="52255"/>
    <cellStyle name="計算 3 6 3" xfId="9377"/>
    <cellStyle name="計算 3 6 4" xfId="13590"/>
    <cellStyle name="計算 3 6 5" xfId="15452"/>
    <cellStyle name="計算 3 6 6" xfId="23206"/>
    <cellStyle name="計算 3 6 7" xfId="25664"/>
    <cellStyle name="計算 3 6 8" xfId="28537"/>
    <cellStyle name="計算 3 6 9" xfId="32667"/>
    <cellStyle name="計算 3 7" xfId="2775"/>
    <cellStyle name="計算 3 7 2" xfId="9032"/>
    <cellStyle name="計算 3 7 3" xfId="17310"/>
    <cellStyle name="計算 3 7 4" xfId="32322"/>
    <cellStyle name="計算 3 7 5" xfId="39063"/>
    <cellStyle name="計算 3 7 6" xfId="52256"/>
    <cellStyle name="計算 3 8" xfId="5209"/>
    <cellStyle name="計算 3 8 2" xfId="11448"/>
    <cellStyle name="計算 3 8 3" xfId="18752"/>
    <cellStyle name="計算 3 8 4" xfId="34738"/>
    <cellStyle name="計算 3 8 5" xfId="41479"/>
    <cellStyle name="計算 3 8 6" xfId="52257"/>
    <cellStyle name="計算 3 9" xfId="7188"/>
    <cellStyle name="警告文 2" xfId="724"/>
    <cellStyle name="桁区切り 2" xfId="66"/>
    <cellStyle name="見出し 1 2" xfId="725"/>
    <cellStyle name="見出し 2 2" xfId="726"/>
    <cellStyle name="見出し 3 2" xfId="727"/>
    <cellStyle name="見出し 4 2" xfId="728"/>
    <cellStyle name="集計 2" xfId="729"/>
    <cellStyle name="集計 2 10" xfId="1524"/>
    <cellStyle name="集計 2 10 10" xfId="31078"/>
    <cellStyle name="集計 2 10 11" xfId="37819"/>
    <cellStyle name="集計 2 10 12" xfId="44824"/>
    <cellStyle name="集計 2 10 13" xfId="52259"/>
    <cellStyle name="集計 2 10 14" xfId="53706"/>
    <cellStyle name="集計 2 10 15" xfId="56321"/>
    <cellStyle name="集計 2 10 2" xfId="3738"/>
    <cellStyle name="集計 2 10 2 2" xfId="9977"/>
    <cellStyle name="集計 2 10 2 3" xfId="19384"/>
    <cellStyle name="集計 2 10 2 4" xfId="33267"/>
    <cellStyle name="集計 2 10 2 5" xfId="40008"/>
    <cellStyle name="集計 2 10 2 6" xfId="52260"/>
    <cellStyle name="集計 2 10 3" xfId="5867"/>
    <cellStyle name="集計 2 10 3 2" xfId="12094"/>
    <cellStyle name="集計 2 10 3 3" xfId="19432"/>
    <cellStyle name="集計 2 10 3 4" xfId="35389"/>
    <cellStyle name="集計 2 10 3 5" xfId="42125"/>
    <cellStyle name="集計 2 10 3 6" xfId="52261"/>
    <cellStyle name="集計 2 10 4" xfId="7788"/>
    <cellStyle name="集計 2 10 5" xfId="14190"/>
    <cellStyle name="集計 2 10 6" xfId="16052"/>
    <cellStyle name="集計 2 10 7" xfId="23806"/>
    <cellStyle name="集計 2 10 8" xfId="26264"/>
    <cellStyle name="集計 2 10 9" xfId="29137"/>
    <cellStyle name="集計 2 11" xfId="2096"/>
    <cellStyle name="集計 2 11 10" xfId="38389"/>
    <cellStyle name="集計 2 11 11" xfId="45394"/>
    <cellStyle name="集計 2 11 12" xfId="52262"/>
    <cellStyle name="集計 2 11 13" xfId="54276"/>
    <cellStyle name="集計 2 11 14" xfId="56891"/>
    <cellStyle name="集計 2 11 2" xfId="4308"/>
    <cellStyle name="集計 2 11 2 2" xfId="10547"/>
    <cellStyle name="集計 2 11 2 3" xfId="20067"/>
    <cellStyle name="集計 2 11 2 4" xfId="33837"/>
    <cellStyle name="集計 2 11 2 5" xfId="40578"/>
    <cellStyle name="集計 2 11 2 6" xfId="52263"/>
    <cellStyle name="集計 2 11 3" xfId="6437"/>
    <cellStyle name="集計 2 11 3 2" xfId="12664"/>
    <cellStyle name="集計 2 11 3 3" xfId="17821"/>
    <cellStyle name="集計 2 11 3 4" xfId="35959"/>
    <cellStyle name="集計 2 11 3 5" xfId="42695"/>
    <cellStyle name="集計 2 11 3 6" xfId="52264"/>
    <cellStyle name="集計 2 11 4" xfId="8358"/>
    <cellStyle name="集計 2 11 5" xfId="16622"/>
    <cellStyle name="集計 2 11 6" xfId="24376"/>
    <cellStyle name="集計 2 11 7" xfId="26834"/>
    <cellStyle name="集計 2 11 8" xfId="29707"/>
    <cellStyle name="集計 2 11 9" xfId="31648"/>
    <cellStyle name="集計 2 12" xfId="2351"/>
    <cellStyle name="集計 2 12 10" xfId="31901"/>
    <cellStyle name="集計 2 12 11" xfId="38642"/>
    <cellStyle name="集計 2 12 12" xfId="45647"/>
    <cellStyle name="集計 2 12 13" xfId="52265"/>
    <cellStyle name="集計 2 12 14" xfId="54529"/>
    <cellStyle name="集計 2 12 15" xfId="57144"/>
    <cellStyle name="集計 2 12 2" xfId="4561"/>
    <cellStyle name="集計 2 12 2 2" xfId="10800"/>
    <cellStyle name="集計 2 12 2 3" xfId="19780"/>
    <cellStyle name="集計 2 12 2 4" xfId="34090"/>
    <cellStyle name="集計 2 12 2 5" xfId="40831"/>
    <cellStyle name="集計 2 12 2 6" xfId="52266"/>
    <cellStyle name="集計 2 12 3" xfId="6690"/>
    <cellStyle name="集計 2 12 3 2" xfId="12917"/>
    <cellStyle name="集計 2 12 3 3" xfId="20374"/>
    <cellStyle name="集計 2 12 3 4" xfId="36212"/>
    <cellStyle name="集計 2 12 3 5" xfId="42948"/>
    <cellStyle name="集計 2 12 3 6" xfId="52267"/>
    <cellStyle name="集計 2 12 4" xfId="8611"/>
    <cellStyle name="集計 2 12 5" xfId="14723"/>
    <cellStyle name="集計 2 12 6" xfId="16875"/>
    <cellStyle name="集計 2 12 7" xfId="24629"/>
    <cellStyle name="集計 2 12 8" xfId="27087"/>
    <cellStyle name="集計 2 12 9" xfId="29960"/>
    <cellStyle name="集計 2 13" xfId="2680"/>
    <cellStyle name="集計 2 13 10" xfId="32229"/>
    <cellStyle name="集計 2 13 11" xfId="38970"/>
    <cellStyle name="集計 2 13 12" xfId="45975"/>
    <cellStyle name="集計 2 13 13" xfId="52268"/>
    <cellStyle name="集計 2 13 14" xfId="54857"/>
    <cellStyle name="集計 2 13 15" xfId="57472"/>
    <cellStyle name="集計 2 13 2" xfId="4872"/>
    <cellStyle name="集計 2 13 2 2" xfId="11111"/>
    <cellStyle name="集計 2 13 2 3" xfId="19459"/>
    <cellStyle name="集計 2 13 2 4" xfId="34401"/>
    <cellStyle name="集計 2 13 2 5" xfId="41142"/>
    <cellStyle name="集計 2 13 2 6" xfId="52269"/>
    <cellStyle name="集計 2 13 3" xfId="7018"/>
    <cellStyle name="集計 2 13 3 2" xfId="13245"/>
    <cellStyle name="集計 2 13 3 3" xfId="20581"/>
    <cellStyle name="集計 2 13 3 4" xfId="36540"/>
    <cellStyle name="集計 2 13 3 5" xfId="43276"/>
    <cellStyle name="集計 2 13 3 6" xfId="52270"/>
    <cellStyle name="集計 2 13 4" xfId="8939"/>
    <cellStyle name="集計 2 13 5" xfId="15051"/>
    <cellStyle name="集計 2 13 6" xfId="17203"/>
    <cellStyle name="集計 2 13 7" xfId="24957"/>
    <cellStyle name="集計 2 13 8" xfId="27415"/>
    <cellStyle name="集計 2 13 9" xfId="30288"/>
    <cellStyle name="集計 2 14" xfId="2703"/>
    <cellStyle name="集計 2 14 10" xfId="32250"/>
    <cellStyle name="集計 2 14 11" xfId="38991"/>
    <cellStyle name="集計 2 14 12" xfId="45996"/>
    <cellStyle name="集計 2 14 13" xfId="52271"/>
    <cellStyle name="集計 2 14 14" xfId="54878"/>
    <cellStyle name="集計 2 14 15" xfId="57493"/>
    <cellStyle name="集計 2 14 2" xfId="4893"/>
    <cellStyle name="集計 2 14 2 2" xfId="11132"/>
    <cellStyle name="集計 2 14 2 3" xfId="18533"/>
    <cellStyle name="集計 2 14 2 4" xfId="34422"/>
    <cellStyle name="集計 2 14 2 5" xfId="41163"/>
    <cellStyle name="集計 2 14 2 6" xfId="52272"/>
    <cellStyle name="集計 2 14 3" xfId="7039"/>
    <cellStyle name="集計 2 14 3 2" xfId="13266"/>
    <cellStyle name="集計 2 14 3 3" xfId="20597"/>
    <cellStyle name="集計 2 14 3 4" xfId="36561"/>
    <cellStyle name="集計 2 14 3 5" xfId="43297"/>
    <cellStyle name="集計 2 14 3 6" xfId="52273"/>
    <cellStyle name="集計 2 14 4" xfId="8960"/>
    <cellStyle name="集計 2 14 5" xfId="15072"/>
    <cellStyle name="集計 2 14 6" xfId="17224"/>
    <cellStyle name="集計 2 14 7" xfId="24978"/>
    <cellStyle name="集計 2 14 8" xfId="27436"/>
    <cellStyle name="集計 2 14 9" xfId="30309"/>
    <cellStyle name="集計 2 15" xfId="2726"/>
    <cellStyle name="集計 2 15 10" xfId="32273"/>
    <cellStyle name="集計 2 15 11" xfId="39014"/>
    <cellStyle name="集計 2 15 12" xfId="46019"/>
    <cellStyle name="集計 2 15 13" xfId="52274"/>
    <cellStyle name="集計 2 15 14" xfId="54901"/>
    <cellStyle name="集計 2 15 15" xfId="57516"/>
    <cellStyle name="集計 2 15 2" xfId="4907"/>
    <cellStyle name="集計 2 15 2 2" xfId="11146"/>
    <cellStyle name="集計 2 15 2 3" xfId="17869"/>
    <cellStyle name="集計 2 15 2 4" xfId="34436"/>
    <cellStyle name="集計 2 15 2 5" xfId="41177"/>
    <cellStyle name="集計 2 15 2 6" xfId="52275"/>
    <cellStyle name="集計 2 15 3" xfId="7062"/>
    <cellStyle name="集計 2 15 3 2" xfId="13289"/>
    <cellStyle name="集計 2 15 3 3" xfId="20617"/>
    <cellStyle name="集計 2 15 3 4" xfId="36584"/>
    <cellStyle name="集計 2 15 3 5" xfId="43320"/>
    <cellStyle name="集計 2 15 3 6" xfId="52276"/>
    <cellStyle name="集計 2 15 4" xfId="8983"/>
    <cellStyle name="集計 2 15 5" xfId="15095"/>
    <cellStyle name="集計 2 15 6" xfId="17247"/>
    <cellStyle name="集計 2 15 7" xfId="25001"/>
    <cellStyle name="集計 2 15 8" xfId="27459"/>
    <cellStyle name="集計 2 15 9" xfId="30332"/>
    <cellStyle name="集計 2 16" xfId="2731"/>
    <cellStyle name="集計 2 16 10" xfId="32278"/>
    <cellStyle name="集計 2 16 11" xfId="39019"/>
    <cellStyle name="集計 2 16 12" xfId="46024"/>
    <cellStyle name="集計 2 16 13" xfId="52277"/>
    <cellStyle name="集計 2 16 14" xfId="54906"/>
    <cellStyle name="集計 2 16 15" xfId="57521"/>
    <cellStyle name="集計 2 16 2" xfId="4912"/>
    <cellStyle name="集計 2 16 2 2" xfId="11151"/>
    <cellStyle name="集計 2 16 2 3" xfId="20199"/>
    <cellStyle name="集計 2 16 2 4" xfId="34441"/>
    <cellStyle name="集計 2 16 2 5" xfId="41182"/>
    <cellStyle name="集計 2 16 2 6" xfId="52278"/>
    <cellStyle name="集計 2 16 3" xfId="7067"/>
    <cellStyle name="集計 2 16 3 2" xfId="13294"/>
    <cellStyle name="集計 2 16 3 3" xfId="20621"/>
    <cellStyle name="集計 2 16 3 4" xfId="36589"/>
    <cellStyle name="集計 2 16 3 5" xfId="43325"/>
    <cellStyle name="集計 2 16 3 6" xfId="52279"/>
    <cellStyle name="集計 2 16 4" xfId="8988"/>
    <cellStyle name="集計 2 16 5" xfId="15100"/>
    <cellStyle name="集計 2 16 6" xfId="17252"/>
    <cellStyle name="集計 2 16 7" xfId="25006"/>
    <cellStyle name="集計 2 16 8" xfId="27464"/>
    <cellStyle name="集計 2 16 9" xfId="30337"/>
    <cellStyle name="集計 2 17" xfId="2740"/>
    <cellStyle name="集計 2 17 10" xfId="32287"/>
    <cellStyle name="集計 2 17 11" xfId="39028"/>
    <cellStyle name="集計 2 17 12" xfId="46033"/>
    <cellStyle name="集計 2 17 13" xfId="52280"/>
    <cellStyle name="集計 2 17 14" xfId="54915"/>
    <cellStyle name="集計 2 17 15" xfId="57530"/>
    <cellStyle name="集計 2 17 2" xfId="4919"/>
    <cellStyle name="集計 2 17 2 2" xfId="11158"/>
    <cellStyle name="集計 2 17 2 3" xfId="19326"/>
    <cellStyle name="集計 2 17 2 4" xfId="34448"/>
    <cellStyle name="集計 2 17 2 5" xfId="41189"/>
    <cellStyle name="集計 2 17 2 6" xfId="52281"/>
    <cellStyle name="集計 2 17 3" xfId="7076"/>
    <cellStyle name="集計 2 17 3 2" xfId="13303"/>
    <cellStyle name="集計 2 17 3 3" xfId="20629"/>
    <cellStyle name="集計 2 17 3 4" xfId="36598"/>
    <cellStyle name="集計 2 17 3 5" xfId="43334"/>
    <cellStyle name="集計 2 17 3 6" xfId="52282"/>
    <cellStyle name="集計 2 17 4" xfId="8997"/>
    <cellStyle name="集計 2 17 5" xfId="15109"/>
    <cellStyle name="集計 2 17 6" xfId="17261"/>
    <cellStyle name="集計 2 17 7" xfId="25015"/>
    <cellStyle name="集計 2 17 8" xfId="27473"/>
    <cellStyle name="集計 2 17 9" xfId="30346"/>
    <cellStyle name="集計 2 18" xfId="2747"/>
    <cellStyle name="集計 2 18 10" xfId="32294"/>
    <cellStyle name="集計 2 18 11" xfId="39035"/>
    <cellStyle name="集計 2 18 12" xfId="46040"/>
    <cellStyle name="集計 2 18 13" xfId="52283"/>
    <cellStyle name="集計 2 18 14" xfId="54922"/>
    <cellStyle name="集計 2 18 15" xfId="57537"/>
    <cellStyle name="集計 2 18 2" xfId="4924"/>
    <cellStyle name="集計 2 18 2 2" xfId="11163"/>
    <cellStyle name="集計 2 18 2 3" xfId="20227"/>
    <cellStyle name="集計 2 18 2 4" xfId="34453"/>
    <cellStyle name="集計 2 18 2 5" xfId="41194"/>
    <cellStyle name="集計 2 18 2 6" xfId="52284"/>
    <cellStyle name="集計 2 18 3" xfId="7083"/>
    <cellStyle name="集計 2 18 3 2" xfId="13310"/>
    <cellStyle name="集計 2 18 3 3" xfId="20635"/>
    <cellStyle name="集計 2 18 3 4" xfId="36605"/>
    <cellStyle name="集計 2 18 3 5" xfId="43341"/>
    <cellStyle name="集計 2 18 3 6" xfId="52285"/>
    <cellStyle name="集計 2 18 4" xfId="9004"/>
    <cellStyle name="集計 2 18 5" xfId="15116"/>
    <cellStyle name="集計 2 18 6" xfId="17268"/>
    <cellStyle name="集計 2 18 7" xfId="25022"/>
    <cellStyle name="集計 2 18 8" xfId="27480"/>
    <cellStyle name="集計 2 18 9" xfId="30353"/>
    <cellStyle name="集計 2 19" xfId="2752"/>
    <cellStyle name="集計 2 19 10" xfId="39040"/>
    <cellStyle name="集計 2 19 11" xfId="46045"/>
    <cellStyle name="集計 2 19 12" xfId="52286"/>
    <cellStyle name="集計 2 19 13" xfId="54927"/>
    <cellStyle name="集計 2 19 14" xfId="57542"/>
    <cellStyle name="集計 2 19 2" xfId="7088"/>
    <cellStyle name="集計 2 19 2 2" xfId="13315"/>
    <cellStyle name="集計 2 19 2 3" xfId="20639"/>
    <cellStyle name="集計 2 19 2 4" xfId="36610"/>
    <cellStyle name="集計 2 19 2 5" xfId="43346"/>
    <cellStyle name="集計 2 19 2 6" xfId="52287"/>
    <cellStyle name="集計 2 19 3" xfId="9009"/>
    <cellStyle name="集計 2 19 4" xfId="15121"/>
    <cellStyle name="集計 2 19 5" xfId="17273"/>
    <cellStyle name="集計 2 19 6" xfId="25027"/>
    <cellStyle name="集計 2 19 7" xfId="27485"/>
    <cellStyle name="集計 2 19 8" xfId="30358"/>
    <cellStyle name="集計 2 19 9" xfId="32299"/>
    <cellStyle name="集計 2 2" xfId="959"/>
    <cellStyle name="集計 2 2 10" xfId="15408"/>
    <cellStyle name="集計 2 2 11" xfId="23126"/>
    <cellStyle name="集計 2 2 12" xfId="25512"/>
    <cellStyle name="集計 2 2 13" xfId="28493"/>
    <cellStyle name="集計 2 2 14" xfId="30639"/>
    <cellStyle name="集計 2 2 15" xfId="37412"/>
    <cellStyle name="集計 2 2 16" xfId="44180"/>
    <cellStyle name="集計 2 2 17" xfId="52288"/>
    <cellStyle name="集計 2 2 18" xfId="53062"/>
    <cellStyle name="集計 2 2 19" xfId="55672"/>
    <cellStyle name="集計 2 2 2" xfId="1387"/>
    <cellStyle name="集計 2 2 2 10" xfId="30968"/>
    <cellStyle name="集計 2 2 2 11" xfId="37738"/>
    <cellStyle name="集計 2 2 2 12" xfId="44743"/>
    <cellStyle name="集計 2 2 2 13" xfId="52289"/>
    <cellStyle name="集計 2 2 2 14" xfId="53625"/>
    <cellStyle name="集計 2 2 2 15" xfId="56240"/>
    <cellStyle name="集計 2 2 2 2" xfId="3639"/>
    <cellStyle name="集計 2 2 2 2 2" xfId="9896"/>
    <cellStyle name="集計 2 2 2 2 3" xfId="19222"/>
    <cellStyle name="集計 2 2 2 2 4" xfId="33186"/>
    <cellStyle name="集計 2 2 2 2 5" xfId="39927"/>
    <cellStyle name="集計 2 2 2 2 6" xfId="52290"/>
    <cellStyle name="集計 2 2 2 3" xfId="5786"/>
    <cellStyle name="集計 2 2 2 3 2" xfId="12013"/>
    <cellStyle name="集計 2 2 2 3 3" xfId="17526"/>
    <cellStyle name="集計 2 2 2 3 4" xfId="35308"/>
    <cellStyle name="集計 2 2 2 3 5" xfId="42044"/>
    <cellStyle name="集計 2 2 2 3 6" xfId="52291"/>
    <cellStyle name="集計 2 2 2 4" xfId="7707"/>
    <cellStyle name="集計 2 2 2 5" xfId="14109"/>
    <cellStyle name="集計 2 2 2 6" xfId="15971"/>
    <cellStyle name="集計 2 2 2 7" xfId="23725"/>
    <cellStyle name="集計 2 2 2 8" xfId="26183"/>
    <cellStyle name="集計 2 2 2 9" xfId="29056"/>
    <cellStyle name="集計 2 2 3" xfId="1733"/>
    <cellStyle name="集計 2 2 3 10" xfId="31287"/>
    <cellStyle name="集計 2 2 3 11" xfId="38028"/>
    <cellStyle name="集計 2 2 3 12" xfId="45033"/>
    <cellStyle name="集計 2 2 3 13" xfId="52292"/>
    <cellStyle name="集計 2 2 3 14" xfId="53915"/>
    <cellStyle name="集計 2 2 3 15" xfId="56530"/>
    <cellStyle name="集計 2 2 3 2" xfId="3947"/>
    <cellStyle name="集計 2 2 3 2 2" xfId="10186"/>
    <cellStyle name="集計 2 2 3 2 3" xfId="19487"/>
    <cellStyle name="集計 2 2 3 2 4" xfId="33476"/>
    <cellStyle name="集計 2 2 3 2 5" xfId="40217"/>
    <cellStyle name="集計 2 2 3 2 6" xfId="52293"/>
    <cellStyle name="集計 2 2 3 3" xfId="6076"/>
    <cellStyle name="集計 2 2 3 3 2" xfId="12303"/>
    <cellStyle name="集計 2 2 3 3 3" xfId="20094"/>
    <cellStyle name="集計 2 2 3 3 4" xfId="35598"/>
    <cellStyle name="集計 2 2 3 3 5" xfId="42334"/>
    <cellStyle name="集計 2 2 3 3 6" xfId="52294"/>
    <cellStyle name="集計 2 2 3 4" xfId="7997"/>
    <cellStyle name="集計 2 2 3 5" xfId="14399"/>
    <cellStyle name="集計 2 2 3 6" xfId="16261"/>
    <cellStyle name="集計 2 2 3 7" xfId="24015"/>
    <cellStyle name="集計 2 2 3 8" xfId="26473"/>
    <cellStyle name="集計 2 2 3 9" xfId="29346"/>
    <cellStyle name="集計 2 2 4" xfId="2097"/>
    <cellStyle name="集計 2 2 4 10" xfId="38390"/>
    <cellStyle name="集計 2 2 4 11" xfId="45395"/>
    <cellStyle name="集計 2 2 4 12" xfId="52295"/>
    <cellStyle name="集計 2 2 4 13" xfId="54277"/>
    <cellStyle name="集計 2 2 4 14" xfId="56892"/>
    <cellStyle name="集計 2 2 4 2" xfId="4309"/>
    <cellStyle name="集計 2 2 4 2 2" xfId="10548"/>
    <cellStyle name="集計 2 2 4 2 3" xfId="19208"/>
    <cellStyle name="集計 2 2 4 2 4" xfId="33838"/>
    <cellStyle name="集計 2 2 4 2 5" xfId="40579"/>
    <cellStyle name="集計 2 2 4 2 6" xfId="52296"/>
    <cellStyle name="集計 2 2 4 3" xfId="6438"/>
    <cellStyle name="集計 2 2 4 3 2" xfId="12665"/>
    <cellStyle name="集計 2 2 4 3 3" xfId="17380"/>
    <cellStyle name="集計 2 2 4 3 4" xfId="35960"/>
    <cellStyle name="集計 2 2 4 3 5" xfId="42696"/>
    <cellStyle name="集計 2 2 4 3 6" xfId="52297"/>
    <cellStyle name="集計 2 2 4 4" xfId="8359"/>
    <cellStyle name="集計 2 2 4 5" xfId="16623"/>
    <cellStyle name="集計 2 2 4 6" xfId="24377"/>
    <cellStyle name="集計 2 2 4 7" xfId="26835"/>
    <cellStyle name="集計 2 2 4 8" xfId="29708"/>
    <cellStyle name="集計 2 2 4 9" xfId="31649"/>
    <cellStyle name="集計 2 2 5" xfId="2180"/>
    <cellStyle name="集計 2 2 5 10" xfId="31730"/>
    <cellStyle name="集計 2 2 5 11" xfId="38471"/>
    <cellStyle name="集計 2 2 5 12" xfId="45476"/>
    <cellStyle name="集計 2 2 5 13" xfId="52298"/>
    <cellStyle name="集計 2 2 5 14" xfId="54358"/>
    <cellStyle name="集計 2 2 5 15" xfId="56973"/>
    <cellStyle name="集計 2 2 5 2" xfId="4390"/>
    <cellStyle name="集計 2 2 5 2 2" xfId="10629"/>
    <cellStyle name="集計 2 2 5 2 3" xfId="18547"/>
    <cellStyle name="集計 2 2 5 2 4" xfId="33919"/>
    <cellStyle name="集計 2 2 5 2 5" xfId="40660"/>
    <cellStyle name="集計 2 2 5 2 6" xfId="52299"/>
    <cellStyle name="集計 2 2 5 3" xfId="6519"/>
    <cellStyle name="集計 2 2 5 3 2" xfId="12746"/>
    <cellStyle name="集計 2 2 5 3 3" xfId="17816"/>
    <cellStyle name="集計 2 2 5 3 4" xfId="36041"/>
    <cellStyle name="集計 2 2 5 3 5" xfId="42777"/>
    <cellStyle name="集計 2 2 5 3 6" xfId="52300"/>
    <cellStyle name="集計 2 2 5 4" xfId="8440"/>
    <cellStyle name="集計 2 2 5 5" xfId="14552"/>
    <cellStyle name="集計 2 2 5 6" xfId="16704"/>
    <cellStyle name="集計 2 2 5 7" xfId="24458"/>
    <cellStyle name="集計 2 2 5 8" xfId="26916"/>
    <cellStyle name="集計 2 2 5 9" xfId="29789"/>
    <cellStyle name="集計 2 2 6" xfId="3313"/>
    <cellStyle name="集計 2 2 6 10" xfId="39601"/>
    <cellStyle name="集計 2 2 6 11" xfId="44417"/>
    <cellStyle name="集計 2 2 6 12" xfId="52301"/>
    <cellStyle name="集計 2 2 6 13" xfId="53299"/>
    <cellStyle name="集計 2 2 6 14" xfId="55913"/>
    <cellStyle name="集計 2 2 6 2" xfId="5459"/>
    <cellStyle name="集計 2 2 6 2 2" xfId="11687"/>
    <cellStyle name="集計 2 2 6 2 3" xfId="19936"/>
    <cellStyle name="集計 2 2 6 2 4" xfId="34981"/>
    <cellStyle name="集計 2 2 6 2 5" xfId="41718"/>
    <cellStyle name="集計 2 2 6 2 6" xfId="52302"/>
    <cellStyle name="集計 2 2 6 3" xfId="9570"/>
    <cellStyle name="集計 2 2 6 4" xfId="13783"/>
    <cellStyle name="集計 2 2 6 5" xfId="15645"/>
    <cellStyle name="集計 2 2 6 6" xfId="23399"/>
    <cellStyle name="集計 2 2 6 7" xfId="25857"/>
    <cellStyle name="集計 2 2 6 8" xfId="28730"/>
    <cellStyle name="集計 2 2 6 9" xfId="32860"/>
    <cellStyle name="集計 2 2 7" xfId="2968"/>
    <cellStyle name="集計 2 2 7 2" xfId="9225"/>
    <cellStyle name="集計 2 2 7 3" xfId="19726"/>
    <cellStyle name="集計 2 2 7 4" xfId="32515"/>
    <cellStyle name="集計 2 2 7 5" xfId="39256"/>
    <cellStyle name="集計 2 2 7 6" xfId="52303"/>
    <cellStyle name="集計 2 2 8" xfId="5211"/>
    <cellStyle name="集計 2 2 8 2" xfId="11450"/>
    <cellStyle name="集計 2 2 8 3" xfId="19451"/>
    <cellStyle name="集計 2 2 8 4" xfId="34740"/>
    <cellStyle name="集計 2 2 8 5" xfId="41481"/>
    <cellStyle name="集計 2 2 8 6" xfId="52304"/>
    <cellStyle name="集計 2 2 9" xfId="7381"/>
    <cellStyle name="集計 2 20" xfId="3104"/>
    <cellStyle name="集計 2 20 10" xfId="39392"/>
    <cellStyle name="集計 2 20 11" xfId="44208"/>
    <cellStyle name="集計 2 20 12" xfId="52305"/>
    <cellStyle name="集計 2 20 13" xfId="53090"/>
    <cellStyle name="集計 2 20 14" xfId="55702"/>
    <cellStyle name="集計 2 20 2" xfId="5246"/>
    <cellStyle name="集計 2 20 2 2" xfId="11478"/>
    <cellStyle name="集計 2 20 2 3" xfId="18540"/>
    <cellStyle name="集計 2 20 2 4" xfId="34770"/>
    <cellStyle name="集計 2 20 2 5" xfId="41509"/>
    <cellStyle name="集計 2 20 2 6" xfId="52306"/>
    <cellStyle name="集計 2 20 3" xfId="9361"/>
    <cellStyle name="集計 2 20 4" xfId="13574"/>
    <cellStyle name="集計 2 20 5" xfId="15436"/>
    <cellStyle name="集計 2 20 6" xfId="23190"/>
    <cellStyle name="集計 2 20 7" xfId="25648"/>
    <cellStyle name="集計 2 20 8" xfId="28521"/>
    <cellStyle name="集計 2 20 9" xfId="32651"/>
    <cellStyle name="集計 2 21" xfId="5210"/>
    <cellStyle name="集計 2 21 2" xfId="11449"/>
    <cellStyle name="集計 2 21 3" xfId="17767"/>
    <cellStyle name="集計 2 21 4" xfId="34739"/>
    <cellStyle name="集計 2 21 5" xfId="41480"/>
    <cellStyle name="集計 2 21 6" xfId="52307"/>
    <cellStyle name="集計 2 22" xfId="7172"/>
    <cellStyle name="集計 2 23" xfId="15407"/>
    <cellStyle name="集計 2 24" xfId="22877"/>
    <cellStyle name="集計 2 25" xfId="22917"/>
    <cellStyle name="集計 2 26" xfId="25303"/>
    <cellStyle name="集計 2 27" xfId="28492"/>
    <cellStyle name="集計 2 28" xfId="30366"/>
    <cellStyle name="集計 2 29" xfId="37163"/>
    <cellStyle name="集計 2 3" xfId="971"/>
    <cellStyle name="集計 2 3 10" xfId="15409"/>
    <cellStyle name="集計 2 3 11" xfId="23138"/>
    <cellStyle name="集計 2 3 12" xfId="25524"/>
    <cellStyle name="集計 2 3 13" xfId="28494"/>
    <cellStyle name="集計 2 3 14" xfId="30651"/>
    <cellStyle name="集計 2 3 15" xfId="37424"/>
    <cellStyle name="集計 2 3 16" xfId="44181"/>
    <cellStyle name="集計 2 3 17" xfId="52308"/>
    <cellStyle name="集計 2 3 18" xfId="53063"/>
    <cellStyle name="集計 2 3 19" xfId="55673"/>
    <cellStyle name="集計 2 3 2" xfId="1388"/>
    <cellStyle name="集計 2 3 2 10" xfId="30969"/>
    <cellStyle name="集計 2 3 2 11" xfId="37739"/>
    <cellStyle name="集計 2 3 2 12" xfId="44744"/>
    <cellStyle name="集計 2 3 2 13" xfId="52309"/>
    <cellStyle name="集計 2 3 2 14" xfId="53626"/>
    <cellStyle name="集計 2 3 2 15" xfId="56241"/>
    <cellStyle name="集計 2 3 2 2" xfId="3640"/>
    <cellStyle name="集計 2 3 2 2 2" xfId="9897"/>
    <cellStyle name="集計 2 3 2 2 3" xfId="18293"/>
    <cellStyle name="集計 2 3 2 2 4" xfId="33187"/>
    <cellStyle name="集計 2 3 2 2 5" xfId="39928"/>
    <cellStyle name="集計 2 3 2 2 6" xfId="52310"/>
    <cellStyle name="集計 2 3 2 3" xfId="5787"/>
    <cellStyle name="集計 2 3 2 3 2" xfId="12014"/>
    <cellStyle name="集計 2 3 2 3 3" xfId="19392"/>
    <cellStyle name="集計 2 3 2 3 4" xfId="35309"/>
    <cellStyle name="集計 2 3 2 3 5" xfId="42045"/>
    <cellStyle name="集計 2 3 2 3 6" xfId="52311"/>
    <cellStyle name="集計 2 3 2 4" xfId="7708"/>
    <cellStyle name="集計 2 3 2 5" xfId="14110"/>
    <cellStyle name="集計 2 3 2 6" xfId="15972"/>
    <cellStyle name="集計 2 3 2 7" xfId="23726"/>
    <cellStyle name="集計 2 3 2 8" xfId="26184"/>
    <cellStyle name="集計 2 3 2 9" xfId="29057"/>
    <cellStyle name="集計 2 3 3" xfId="1745"/>
    <cellStyle name="集計 2 3 3 10" xfId="31299"/>
    <cellStyle name="集計 2 3 3 11" xfId="38040"/>
    <cellStyle name="集計 2 3 3 12" xfId="45045"/>
    <cellStyle name="集計 2 3 3 13" xfId="52312"/>
    <cellStyle name="集計 2 3 3 14" xfId="53927"/>
    <cellStyle name="集計 2 3 3 15" xfId="56542"/>
    <cellStyle name="集計 2 3 3 2" xfId="3959"/>
    <cellStyle name="集計 2 3 3 2 2" xfId="10198"/>
    <cellStyle name="集計 2 3 3 2 3" xfId="18053"/>
    <cellStyle name="集計 2 3 3 2 4" xfId="33488"/>
    <cellStyle name="集計 2 3 3 2 5" xfId="40229"/>
    <cellStyle name="集計 2 3 3 2 6" xfId="52313"/>
    <cellStyle name="集計 2 3 3 3" xfId="6088"/>
    <cellStyle name="集計 2 3 3 3 2" xfId="12315"/>
    <cellStyle name="集計 2 3 3 3 3" xfId="18441"/>
    <cellStyle name="集計 2 3 3 3 4" xfId="35610"/>
    <cellStyle name="集計 2 3 3 3 5" xfId="42346"/>
    <cellStyle name="集計 2 3 3 3 6" xfId="52314"/>
    <cellStyle name="集計 2 3 3 4" xfId="8009"/>
    <cellStyle name="集計 2 3 3 5" xfId="14411"/>
    <cellStyle name="集計 2 3 3 6" xfId="16273"/>
    <cellStyle name="集計 2 3 3 7" xfId="24027"/>
    <cellStyle name="集計 2 3 3 8" xfId="26485"/>
    <cellStyle name="集計 2 3 3 9" xfId="29358"/>
    <cellStyle name="集計 2 3 4" xfId="2098"/>
    <cellStyle name="集計 2 3 4 10" xfId="38391"/>
    <cellStyle name="集計 2 3 4 11" xfId="45396"/>
    <cellStyle name="集計 2 3 4 12" xfId="52315"/>
    <cellStyle name="集計 2 3 4 13" xfId="54278"/>
    <cellStyle name="集計 2 3 4 14" xfId="56893"/>
    <cellStyle name="集計 2 3 4 2" xfId="4310"/>
    <cellStyle name="集計 2 3 4 2 2" xfId="10549"/>
    <cellStyle name="集計 2 3 4 2 3" xfId="18280"/>
    <cellStyle name="集計 2 3 4 2 4" xfId="33839"/>
    <cellStyle name="集計 2 3 4 2 5" xfId="40580"/>
    <cellStyle name="集計 2 3 4 2 6" xfId="52316"/>
    <cellStyle name="集計 2 3 4 3" xfId="6439"/>
    <cellStyle name="集計 2 3 4 3 2" xfId="12666"/>
    <cellStyle name="集計 2 3 4 3 3" xfId="17379"/>
    <cellStyle name="集計 2 3 4 3 4" xfId="35961"/>
    <cellStyle name="集計 2 3 4 3 5" xfId="42697"/>
    <cellStyle name="集計 2 3 4 3 6" xfId="52317"/>
    <cellStyle name="集計 2 3 4 4" xfId="8360"/>
    <cellStyle name="集計 2 3 4 5" xfId="16624"/>
    <cellStyle name="集計 2 3 4 6" xfId="24378"/>
    <cellStyle name="集計 2 3 4 7" xfId="26836"/>
    <cellStyle name="集計 2 3 4 8" xfId="29709"/>
    <cellStyle name="集計 2 3 4 9" xfId="31650"/>
    <cellStyle name="集計 2 3 5" xfId="2168"/>
    <cellStyle name="集計 2 3 5 10" xfId="31718"/>
    <cellStyle name="集計 2 3 5 11" xfId="38459"/>
    <cellStyle name="集計 2 3 5 12" xfId="45464"/>
    <cellStyle name="集計 2 3 5 13" xfId="52318"/>
    <cellStyle name="集計 2 3 5 14" xfId="54346"/>
    <cellStyle name="集計 2 3 5 15" xfId="56961"/>
    <cellStyle name="集計 2 3 5 2" xfId="4378"/>
    <cellStyle name="集計 2 3 5 2 2" xfId="10617"/>
    <cellStyle name="集計 2 3 5 2 3" xfId="18278"/>
    <cellStyle name="集計 2 3 5 2 4" xfId="33907"/>
    <cellStyle name="集計 2 3 5 2 5" xfId="40648"/>
    <cellStyle name="集計 2 3 5 2 6" xfId="52319"/>
    <cellStyle name="集計 2 3 5 3" xfId="6507"/>
    <cellStyle name="集計 2 3 5 3 2" xfId="12734"/>
    <cellStyle name="集計 2 3 5 3 3" xfId="17818"/>
    <cellStyle name="集計 2 3 5 3 4" xfId="36029"/>
    <cellStyle name="集計 2 3 5 3 5" xfId="42765"/>
    <cellStyle name="集計 2 3 5 3 6" xfId="52320"/>
    <cellStyle name="集計 2 3 5 4" xfId="8428"/>
    <cellStyle name="集計 2 3 5 5" xfId="14540"/>
    <cellStyle name="集計 2 3 5 6" xfId="16692"/>
    <cellStyle name="集計 2 3 5 7" xfId="24446"/>
    <cellStyle name="集計 2 3 5 8" xfId="26904"/>
    <cellStyle name="集計 2 3 5 9" xfId="29777"/>
    <cellStyle name="集計 2 3 6" xfId="3325"/>
    <cellStyle name="集計 2 3 6 10" xfId="39613"/>
    <cellStyle name="集計 2 3 6 11" xfId="44429"/>
    <cellStyle name="集計 2 3 6 12" xfId="52321"/>
    <cellStyle name="集計 2 3 6 13" xfId="53311"/>
    <cellStyle name="集計 2 3 6 14" xfId="55925"/>
    <cellStyle name="集計 2 3 6 2" xfId="5471"/>
    <cellStyle name="集計 2 3 6 2 2" xfId="11699"/>
    <cellStyle name="集計 2 3 6 2 3" xfId="19585"/>
    <cellStyle name="集計 2 3 6 2 4" xfId="34993"/>
    <cellStyle name="集計 2 3 6 2 5" xfId="41730"/>
    <cellStyle name="集計 2 3 6 2 6" xfId="52322"/>
    <cellStyle name="集計 2 3 6 3" xfId="9582"/>
    <cellStyle name="集計 2 3 6 4" xfId="13795"/>
    <cellStyle name="集計 2 3 6 5" xfId="15657"/>
    <cellStyle name="集計 2 3 6 6" xfId="23411"/>
    <cellStyle name="集計 2 3 6 7" xfId="25869"/>
    <cellStyle name="集計 2 3 6 8" xfId="28742"/>
    <cellStyle name="集計 2 3 6 9" xfId="32872"/>
    <cellStyle name="集計 2 3 7" xfId="2980"/>
    <cellStyle name="集計 2 3 7 2" xfId="9237"/>
    <cellStyle name="集計 2 3 7 3" xfId="19144"/>
    <cellStyle name="集計 2 3 7 4" xfId="32527"/>
    <cellStyle name="集計 2 3 7 5" xfId="39268"/>
    <cellStyle name="集計 2 3 7 6" xfId="52323"/>
    <cellStyle name="集計 2 3 8" xfId="5212"/>
    <cellStyle name="集計 2 3 8 2" xfId="11451"/>
    <cellStyle name="集計 2 3 8 3" xfId="18549"/>
    <cellStyle name="集計 2 3 8 4" xfId="34741"/>
    <cellStyle name="集計 2 3 8 5" xfId="41482"/>
    <cellStyle name="集計 2 3 8 6" xfId="52324"/>
    <cellStyle name="集計 2 3 9" xfId="7393"/>
    <cellStyle name="集計 2 30" xfId="37203"/>
    <cellStyle name="集計 2 31" xfId="44179"/>
    <cellStyle name="集計 2 32" xfId="52258"/>
    <cellStyle name="集計 2 33" xfId="53061"/>
    <cellStyle name="集計 2 34" xfId="55671"/>
    <cellStyle name="集計 2 4" xfId="775"/>
    <cellStyle name="集計 2 4 10" xfId="15410"/>
    <cellStyle name="集計 2 4 11" xfId="22947"/>
    <cellStyle name="集計 2 4 12" xfId="25333"/>
    <cellStyle name="集計 2 4 13" xfId="28495"/>
    <cellStyle name="集計 2 4 14" xfId="30455"/>
    <cellStyle name="集計 2 4 15" xfId="37233"/>
    <cellStyle name="集計 2 4 16" xfId="44182"/>
    <cellStyle name="集計 2 4 17" xfId="52325"/>
    <cellStyle name="集計 2 4 18" xfId="53064"/>
    <cellStyle name="集計 2 4 19" xfId="55674"/>
    <cellStyle name="集計 2 4 2" xfId="1389"/>
    <cellStyle name="集計 2 4 2 10" xfId="30970"/>
    <cellStyle name="集計 2 4 2 11" xfId="37740"/>
    <cellStyle name="集計 2 4 2 12" xfId="44745"/>
    <cellStyle name="集計 2 4 2 13" xfId="52326"/>
    <cellStyle name="集計 2 4 2 14" xfId="53627"/>
    <cellStyle name="集計 2 4 2 15" xfId="56242"/>
    <cellStyle name="集計 2 4 2 2" xfId="3641"/>
    <cellStyle name="集計 2 4 2 2 2" xfId="9898"/>
    <cellStyle name="集計 2 4 2 2 3" xfId="19989"/>
    <cellStyle name="集計 2 4 2 2 4" xfId="33188"/>
    <cellStyle name="集計 2 4 2 2 5" xfId="39929"/>
    <cellStyle name="集計 2 4 2 2 6" xfId="52327"/>
    <cellStyle name="集計 2 4 2 3" xfId="5788"/>
    <cellStyle name="集計 2 4 2 3 2" xfId="12015"/>
    <cellStyle name="集計 2 4 2 3 3" xfId="20168"/>
    <cellStyle name="集計 2 4 2 3 4" xfId="35310"/>
    <cellStyle name="集計 2 4 2 3 5" xfId="42046"/>
    <cellStyle name="集計 2 4 2 3 6" xfId="52328"/>
    <cellStyle name="集計 2 4 2 4" xfId="7709"/>
    <cellStyle name="集計 2 4 2 5" xfId="14111"/>
    <cellStyle name="集計 2 4 2 6" xfId="15973"/>
    <cellStyle name="集計 2 4 2 7" xfId="23727"/>
    <cellStyle name="集計 2 4 2 8" xfId="26185"/>
    <cellStyle name="集計 2 4 2 9" xfId="29058"/>
    <cellStyle name="集計 2 4 3" xfId="1554"/>
    <cellStyle name="集計 2 4 3 10" xfId="31108"/>
    <cellStyle name="集計 2 4 3 11" xfId="37849"/>
    <cellStyle name="集計 2 4 3 12" xfId="44854"/>
    <cellStyle name="集計 2 4 3 13" xfId="52329"/>
    <cellStyle name="集計 2 4 3 14" xfId="53736"/>
    <cellStyle name="集計 2 4 3 15" xfId="56351"/>
    <cellStyle name="集計 2 4 3 2" xfId="3768"/>
    <cellStyle name="集計 2 4 3 2 2" xfId="10007"/>
    <cellStyle name="集計 2 4 3 2 3" xfId="20174"/>
    <cellStyle name="集計 2 4 3 2 4" xfId="33297"/>
    <cellStyle name="集計 2 4 3 2 5" xfId="40038"/>
    <cellStyle name="集計 2 4 3 2 6" xfId="52330"/>
    <cellStyle name="集計 2 4 3 3" xfId="5897"/>
    <cellStyle name="集計 2 4 3 3 2" xfId="12124"/>
    <cellStyle name="集計 2 4 3 3 3" xfId="19642"/>
    <cellStyle name="集計 2 4 3 3 4" xfId="35419"/>
    <cellStyle name="集計 2 4 3 3 5" xfId="42155"/>
    <cellStyle name="集計 2 4 3 3 6" xfId="52331"/>
    <cellStyle name="集計 2 4 3 4" xfId="7818"/>
    <cellStyle name="集計 2 4 3 5" xfId="14220"/>
    <cellStyle name="集計 2 4 3 6" xfId="16082"/>
    <cellStyle name="集計 2 4 3 7" xfId="23836"/>
    <cellStyle name="集計 2 4 3 8" xfId="26294"/>
    <cellStyle name="集計 2 4 3 9" xfId="29167"/>
    <cellStyle name="集計 2 4 4" xfId="2099"/>
    <cellStyle name="集計 2 4 4 10" xfId="38392"/>
    <cellStyle name="集計 2 4 4 11" xfId="45397"/>
    <cellStyle name="集計 2 4 4 12" xfId="52332"/>
    <cellStyle name="集計 2 4 4 13" xfId="54279"/>
    <cellStyle name="集計 2 4 4 14" xfId="56894"/>
    <cellStyle name="集計 2 4 4 2" xfId="4311"/>
    <cellStyle name="集計 2 4 4 2 2" xfId="10550"/>
    <cellStyle name="集計 2 4 4 2 3" xfId="19976"/>
    <cellStyle name="集計 2 4 4 2 4" xfId="33840"/>
    <cellStyle name="集計 2 4 4 2 5" xfId="40581"/>
    <cellStyle name="集計 2 4 4 2 6" xfId="52333"/>
    <cellStyle name="集計 2 4 4 3" xfId="6440"/>
    <cellStyle name="集計 2 4 4 3 2" xfId="12667"/>
    <cellStyle name="集計 2 4 4 3 3" xfId="17295"/>
    <cellStyle name="集計 2 4 4 3 4" xfId="35962"/>
    <cellStyle name="集計 2 4 4 3 5" xfId="42698"/>
    <cellStyle name="集計 2 4 4 3 6" xfId="52334"/>
    <cellStyle name="集計 2 4 4 4" xfId="8361"/>
    <cellStyle name="集計 2 4 4 5" xfId="16625"/>
    <cellStyle name="集計 2 4 4 6" xfId="24379"/>
    <cellStyle name="集計 2 4 4 7" xfId="26837"/>
    <cellStyle name="集計 2 4 4 8" xfId="29710"/>
    <cellStyle name="集計 2 4 4 9" xfId="31651"/>
    <cellStyle name="集計 2 4 5" xfId="2322"/>
    <cellStyle name="集計 2 4 5 10" xfId="31872"/>
    <cellStyle name="集計 2 4 5 11" xfId="38613"/>
    <cellStyle name="集計 2 4 5 12" xfId="45618"/>
    <cellStyle name="集計 2 4 5 13" xfId="52335"/>
    <cellStyle name="集計 2 4 5 14" xfId="54500"/>
    <cellStyle name="集計 2 4 5 15" xfId="57115"/>
    <cellStyle name="集計 2 4 5 2" xfId="4532"/>
    <cellStyle name="集計 2 4 5 2 2" xfId="10771"/>
    <cellStyle name="集計 2 4 5 2 3" xfId="17879"/>
    <cellStyle name="集計 2 4 5 2 4" xfId="34061"/>
    <cellStyle name="集計 2 4 5 2 5" xfId="40802"/>
    <cellStyle name="集計 2 4 5 2 6" xfId="52336"/>
    <cellStyle name="集計 2 4 5 3" xfId="6661"/>
    <cellStyle name="集計 2 4 5 3 2" xfId="12888"/>
    <cellStyle name="集計 2 4 5 3 3" xfId="20347"/>
    <cellStyle name="集計 2 4 5 3 4" xfId="36183"/>
    <cellStyle name="集計 2 4 5 3 5" xfId="42919"/>
    <cellStyle name="集計 2 4 5 3 6" xfId="52337"/>
    <cellStyle name="集計 2 4 5 4" xfId="8582"/>
    <cellStyle name="集計 2 4 5 5" xfId="14694"/>
    <cellStyle name="集計 2 4 5 6" xfId="16846"/>
    <cellStyle name="集計 2 4 5 7" xfId="24600"/>
    <cellStyle name="集計 2 4 5 8" xfId="27058"/>
    <cellStyle name="集計 2 4 5 9" xfId="29931"/>
    <cellStyle name="集計 2 4 6" xfId="3134"/>
    <cellStyle name="集計 2 4 6 10" xfId="39422"/>
    <cellStyle name="集計 2 4 6 11" xfId="44238"/>
    <cellStyle name="集計 2 4 6 12" xfId="52338"/>
    <cellStyle name="集計 2 4 6 13" xfId="53120"/>
    <cellStyle name="集計 2 4 6 14" xfId="55732"/>
    <cellStyle name="集計 2 4 6 2" xfId="5278"/>
    <cellStyle name="集計 2 4 6 2 2" xfId="11508"/>
    <cellStyle name="集計 2 4 6 2 3" xfId="17707"/>
    <cellStyle name="集計 2 4 6 2 4" xfId="34800"/>
    <cellStyle name="集計 2 4 6 2 5" xfId="41539"/>
    <cellStyle name="集計 2 4 6 2 6" xfId="52339"/>
    <cellStyle name="集計 2 4 6 3" xfId="9391"/>
    <cellStyle name="集計 2 4 6 4" xfId="13604"/>
    <cellStyle name="集計 2 4 6 5" xfId="15466"/>
    <cellStyle name="集計 2 4 6 6" xfId="23220"/>
    <cellStyle name="集計 2 4 6 7" xfId="25678"/>
    <cellStyle name="集計 2 4 6 8" xfId="28551"/>
    <cellStyle name="集計 2 4 6 9" xfId="32681"/>
    <cellStyle name="集計 2 4 7" xfId="2789"/>
    <cellStyle name="集計 2 4 7 2" xfId="9046"/>
    <cellStyle name="集計 2 4 7 3" xfId="17946"/>
    <cellStyle name="集計 2 4 7 4" xfId="32336"/>
    <cellStyle name="集計 2 4 7 5" xfId="39077"/>
    <cellStyle name="集計 2 4 7 6" xfId="52340"/>
    <cellStyle name="集計 2 4 8" xfId="5213"/>
    <cellStyle name="集計 2 4 8 2" xfId="11452"/>
    <cellStyle name="集計 2 4 8 3" xfId="19584"/>
    <cellStyle name="集計 2 4 8 4" xfId="34742"/>
    <cellStyle name="集計 2 4 8 5" xfId="41483"/>
    <cellStyle name="集計 2 4 8 6" xfId="52341"/>
    <cellStyle name="集計 2 4 9" xfId="7202"/>
    <cellStyle name="集計 2 5" xfId="981"/>
    <cellStyle name="集計 2 5 10" xfId="15411"/>
    <cellStyle name="集計 2 5 11" xfId="23148"/>
    <cellStyle name="集計 2 5 12" xfId="25534"/>
    <cellStyle name="集計 2 5 13" xfId="28496"/>
    <cellStyle name="集計 2 5 14" xfId="30661"/>
    <cellStyle name="集計 2 5 15" xfId="37434"/>
    <cellStyle name="集計 2 5 16" xfId="44183"/>
    <cellStyle name="集計 2 5 17" xfId="52342"/>
    <cellStyle name="集計 2 5 18" xfId="53065"/>
    <cellStyle name="集計 2 5 19" xfId="55675"/>
    <cellStyle name="集計 2 5 2" xfId="1390"/>
    <cellStyle name="集計 2 5 2 10" xfId="30971"/>
    <cellStyle name="集計 2 5 2 11" xfId="37741"/>
    <cellStyle name="集計 2 5 2 12" xfId="44746"/>
    <cellStyle name="集計 2 5 2 13" xfId="52343"/>
    <cellStyle name="集計 2 5 2 14" xfId="53628"/>
    <cellStyle name="集計 2 5 2 15" xfId="56243"/>
    <cellStyle name="集計 2 5 2 2" xfId="3642"/>
    <cellStyle name="集計 2 5 2 2 2" xfId="9899"/>
    <cellStyle name="集計 2 5 2 2 3" xfId="19132"/>
    <cellStyle name="集計 2 5 2 2 4" xfId="33189"/>
    <cellStyle name="集計 2 5 2 2 5" xfId="39930"/>
    <cellStyle name="集計 2 5 2 2 6" xfId="52344"/>
    <cellStyle name="集計 2 5 2 3" xfId="5789"/>
    <cellStyle name="集計 2 5 2 3 2" xfId="12016"/>
    <cellStyle name="集計 2 5 2 3 3" xfId="18381"/>
    <cellStyle name="集計 2 5 2 3 4" xfId="35311"/>
    <cellStyle name="集計 2 5 2 3 5" xfId="42047"/>
    <cellStyle name="集計 2 5 2 3 6" xfId="52345"/>
    <cellStyle name="集計 2 5 2 4" xfId="7710"/>
    <cellStyle name="集計 2 5 2 5" xfId="14112"/>
    <cellStyle name="集計 2 5 2 6" xfId="15974"/>
    <cellStyle name="集計 2 5 2 7" xfId="23728"/>
    <cellStyle name="集計 2 5 2 8" xfId="26186"/>
    <cellStyle name="集計 2 5 2 9" xfId="29059"/>
    <cellStyle name="集計 2 5 3" xfId="1755"/>
    <cellStyle name="集計 2 5 3 10" xfId="31309"/>
    <cellStyle name="集計 2 5 3 11" xfId="38050"/>
    <cellStyle name="集計 2 5 3 12" xfId="45055"/>
    <cellStyle name="集計 2 5 3 13" xfId="52346"/>
    <cellStyle name="集計 2 5 3 14" xfId="53937"/>
    <cellStyle name="集計 2 5 3 15" xfId="56552"/>
    <cellStyle name="集計 2 5 3 2" xfId="3969"/>
    <cellStyle name="集計 2 5 3 2 2" xfId="10208"/>
    <cellStyle name="集計 2 5 3 2 3" xfId="19220"/>
    <cellStyle name="集計 2 5 3 2 4" xfId="33498"/>
    <cellStyle name="集計 2 5 3 2 5" xfId="40239"/>
    <cellStyle name="集計 2 5 3 2 6" xfId="52347"/>
    <cellStyle name="集計 2 5 3 3" xfId="6098"/>
    <cellStyle name="集計 2 5 3 3 2" xfId="12325"/>
    <cellStyle name="集計 2 5 3 3 3" xfId="20242"/>
    <cellStyle name="集計 2 5 3 3 4" xfId="35620"/>
    <cellStyle name="集計 2 5 3 3 5" xfId="42356"/>
    <cellStyle name="集計 2 5 3 3 6" xfId="52348"/>
    <cellStyle name="集計 2 5 3 4" xfId="8019"/>
    <cellStyle name="集計 2 5 3 5" xfId="14421"/>
    <cellStyle name="集計 2 5 3 6" xfId="16283"/>
    <cellStyle name="集計 2 5 3 7" xfId="24037"/>
    <cellStyle name="集計 2 5 3 8" xfId="26495"/>
    <cellStyle name="集計 2 5 3 9" xfId="29368"/>
    <cellStyle name="集計 2 5 4" xfId="2100"/>
    <cellStyle name="集計 2 5 4 10" xfId="38393"/>
    <cellStyle name="集計 2 5 4 11" xfId="45398"/>
    <cellStyle name="集計 2 5 4 12" xfId="52349"/>
    <cellStyle name="集計 2 5 4 13" xfId="54280"/>
    <cellStyle name="集計 2 5 4 14" xfId="56895"/>
    <cellStyle name="集計 2 5 4 2" xfId="4312"/>
    <cellStyle name="集計 2 5 4 2 2" xfId="10551"/>
    <cellStyle name="集計 2 5 4 2 3" xfId="19119"/>
    <cellStyle name="集計 2 5 4 2 4" xfId="33841"/>
    <cellStyle name="集計 2 5 4 2 5" xfId="40582"/>
    <cellStyle name="集計 2 5 4 2 6" xfId="52350"/>
    <cellStyle name="集計 2 5 4 3" xfId="6441"/>
    <cellStyle name="集計 2 5 4 3 2" xfId="12668"/>
    <cellStyle name="集計 2 5 4 3 3" xfId="17820"/>
    <cellStyle name="集計 2 5 4 3 4" xfId="35963"/>
    <cellStyle name="集計 2 5 4 3 5" xfId="42699"/>
    <cellStyle name="集計 2 5 4 3 6" xfId="52351"/>
    <cellStyle name="集計 2 5 4 4" xfId="8362"/>
    <cellStyle name="集計 2 5 4 5" xfId="16626"/>
    <cellStyle name="集計 2 5 4 6" xfId="24380"/>
    <cellStyle name="集計 2 5 4 7" xfId="26838"/>
    <cellStyle name="集計 2 5 4 8" xfId="29711"/>
    <cellStyle name="集計 2 5 4 9" xfId="31652"/>
    <cellStyle name="集計 2 5 5" xfId="2158"/>
    <cellStyle name="集計 2 5 5 10" xfId="31708"/>
    <cellStyle name="集計 2 5 5 11" xfId="38449"/>
    <cellStyle name="集計 2 5 5 12" xfId="45454"/>
    <cellStyle name="集計 2 5 5 13" xfId="52352"/>
    <cellStyle name="集計 2 5 5 14" xfId="54336"/>
    <cellStyle name="集計 2 5 5 15" xfId="56951"/>
    <cellStyle name="集計 2 5 5 2" xfId="4368"/>
    <cellStyle name="集計 2 5 5 2 2" xfId="10607"/>
    <cellStyle name="集計 2 5 5 2 3" xfId="19692"/>
    <cellStyle name="集計 2 5 5 2 4" xfId="33897"/>
    <cellStyle name="集計 2 5 5 2 5" xfId="40638"/>
    <cellStyle name="集計 2 5 5 2 6" xfId="52353"/>
    <cellStyle name="集計 2 5 5 3" xfId="6497"/>
    <cellStyle name="集計 2 5 5 3 2" xfId="12724"/>
    <cellStyle name="集計 2 5 5 3 3" xfId="17279"/>
    <cellStyle name="集計 2 5 5 3 4" xfId="36019"/>
    <cellStyle name="集計 2 5 5 3 5" xfId="42755"/>
    <cellStyle name="集計 2 5 5 3 6" xfId="52354"/>
    <cellStyle name="集計 2 5 5 4" xfId="8418"/>
    <cellStyle name="集計 2 5 5 5" xfId="14530"/>
    <cellStyle name="集計 2 5 5 6" xfId="16682"/>
    <cellStyle name="集計 2 5 5 7" xfId="24436"/>
    <cellStyle name="集計 2 5 5 8" xfId="26894"/>
    <cellStyle name="集計 2 5 5 9" xfId="29767"/>
    <cellStyle name="集計 2 5 6" xfId="3335"/>
    <cellStyle name="集計 2 5 6 10" xfId="39623"/>
    <cellStyle name="集計 2 5 6 11" xfId="44439"/>
    <cellStyle name="集計 2 5 6 12" xfId="52355"/>
    <cellStyle name="集計 2 5 6 13" xfId="53321"/>
    <cellStyle name="集計 2 5 6 14" xfId="55935"/>
    <cellStyle name="集計 2 5 6 2" xfId="5481"/>
    <cellStyle name="集計 2 5 6 2 2" xfId="11709"/>
    <cellStyle name="集計 2 5 6 2 3" xfId="18039"/>
    <cellStyle name="集計 2 5 6 2 4" xfId="35003"/>
    <cellStyle name="集計 2 5 6 2 5" xfId="41740"/>
    <cellStyle name="集計 2 5 6 2 6" xfId="52356"/>
    <cellStyle name="集計 2 5 6 3" xfId="9592"/>
    <cellStyle name="集計 2 5 6 4" xfId="13805"/>
    <cellStyle name="集計 2 5 6 5" xfId="15667"/>
    <cellStyle name="集計 2 5 6 6" xfId="23421"/>
    <cellStyle name="集計 2 5 6 7" xfId="25879"/>
    <cellStyle name="集計 2 5 6 8" xfId="28752"/>
    <cellStyle name="集計 2 5 6 9" xfId="32882"/>
    <cellStyle name="集計 2 5 7" xfId="2990"/>
    <cellStyle name="集計 2 5 7 2" xfId="9247"/>
    <cellStyle name="集計 2 5 7 3" xfId="20273"/>
    <cellStyle name="集計 2 5 7 4" xfId="32537"/>
    <cellStyle name="集計 2 5 7 5" xfId="39278"/>
    <cellStyle name="集計 2 5 7 6" xfId="52357"/>
    <cellStyle name="集計 2 5 8" xfId="5214"/>
    <cellStyle name="集計 2 5 8 2" xfId="11453"/>
    <cellStyle name="集計 2 5 8 3" xfId="18725"/>
    <cellStyle name="集計 2 5 8 4" xfId="34743"/>
    <cellStyle name="集計 2 5 8 5" xfId="41484"/>
    <cellStyle name="集計 2 5 8 6" xfId="52358"/>
    <cellStyle name="集計 2 5 9" xfId="7403"/>
    <cellStyle name="集計 2 6" xfId="988"/>
    <cellStyle name="集計 2 6 10" xfId="15412"/>
    <cellStyle name="集計 2 6 11" xfId="23155"/>
    <cellStyle name="集計 2 6 12" xfId="25541"/>
    <cellStyle name="集計 2 6 13" xfId="28497"/>
    <cellStyle name="集計 2 6 14" xfId="30668"/>
    <cellStyle name="集計 2 6 15" xfId="37441"/>
    <cellStyle name="集計 2 6 16" xfId="44184"/>
    <cellStyle name="集計 2 6 17" xfId="52359"/>
    <cellStyle name="集計 2 6 18" xfId="53066"/>
    <cellStyle name="集計 2 6 19" xfId="55676"/>
    <cellStyle name="集計 2 6 2" xfId="1391"/>
    <cellStyle name="集計 2 6 2 10" xfId="30972"/>
    <cellStyle name="集計 2 6 2 11" xfId="37742"/>
    <cellStyle name="集計 2 6 2 12" xfId="44747"/>
    <cellStyle name="集計 2 6 2 13" xfId="52360"/>
    <cellStyle name="集計 2 6 2 14" xfId="53629"/>
    <cellStyle name="集計 2 6 2 15" xfId="56244"/>
    <cellStyle name="集計 2 6 2 2" xfId="3643"/>
    <cellStyle name="集計 2 6 2 2 2" xfId="9900"/>
    <cellStyle name="集計 2 6 2 2 3" xfId="18198"/>
    <cellStyle name="集計 2 6 2 2 4" xfId="33190"/>
    <cellStyle name="集計 2 6 2 2 5" xfId="39931"/>
    <cellStyle name="集計 2 6 2 2 6" xfId="52361"/>
    <cellStyle name="集計 2 6 2 3" xfId="5790"/>
    <cellStyle name="集計 2 6 2 3 2" xfId="12017"/>
    <cellStyle name="集計 2 6 2 3 3" xfId="20252"/>
    <cellStyle name="集計 2 6 2 3 4" xfId="35312"/>
    <cellStyle name="集計 2 6 2 3 5" xfId="42048"/>
    <cellStyle name="集計 2 6 2 3 6" xfId="52362"/>
    <cellStyle name="集計 2 6 2 4" xfId="7711"/>
    <cellStyle name="集計 2 6 2 5" xfId="14113"/>
    <cellStyle name="集計 2 6 2 6" xfId="15975"/>
    <cellStyle name="集計 2 6 2 7" xfId="23729"/>
    <cellStyle name="集計 2 6 2 8" xfId="26187"/>
    <cellStyle name="集計 2 6 2 9" xfId="29060"/>
    <cellStyle name="集計 2 6 3" xfId="1762"/>
    <cellStyle name="集計 2 6 3 10" xfId="31316"/>
    <cellStyle name="集計 2 6 3 11" xfId="38057"/>
    <cellStyle name="集計 2 6 3 12" xfId="45062"/>
    <cellStyle name="集計 2 6 3 13" xfId="52363"/>
    <cellStyle name="集計 2 6 3 14" xfId="53944"/>
    <cellStyle name="集計 2 6 3 15" xfId="56559"/>
    <cellStyle name="集計 2 6 3 2" xfId="3976"/>
    <cellStyle name="集計 2 6 3 2 2" xfId="10215"/>
    <cellStyle name="集計 2 6 3 2 3" xfId="17979"/>
    <cellStyle name="集計 2 6 3 2 4" xfId="33505"/>
    <cellStyle name="集計 2 6 3 2 5" xfId="40246"/>
    <cellStyle name="集計 2 6 3 2 6" xfId="52364"/>
    <cellStyle name="集計 2 6 3 3" xfId="6105"/>
    <cellStyle name="集計 2 6 3 3 2" xfId="12332"/>
    <cellStyle name="集計 2 6 3 3 3" xfId="19235"/>
    <cellStyle name="集計 2 6 3 3 4" xfId="35627"/>
    <cellStyle name="集計 2 6 3 3 5" xfId="42363"/>
    <cellStyle name="集計 2 6 3 3 6" xfId="52365"/>
    <cellStyle name="集計 2 6 3 4" xfId="8026"/>
    <cellStyle name="集計 2 6 3 5" xfId="14428"/>
    <cellStyle name="集計 2 6 3 6" xfId="16290"/>
    <cellStyle name="集計 2 6 3 7" xfId="24044"/>
    <cellStyle name="集計 2 6 3 8" xfId="26502"/>
    <cellStyle name="集計 2 6 3 9" xfId="29375"/>
    <cellStyle name="集計 2 6 4" xfId="2101"/>
    <cellStyle name="集計 2 6 4 10" xfId="38394"/>
    <cellStyle name="集計 2 6 4 11" xfId="45399"/>
    <cellStyle name="集計 2 6 4 12" xfId="52366"/>
    <cellStyle name="集計 2 6 4 13" xfId="54281"/>
    <cellStyle name="集計 2 6 4 14" xfId="56896"/>
    <cellStyle name="集計 2 6 4 2" xfId="4313"/>
    <cellStyle name="集計 2 6 4 2 2" xfId="10552"/>
    <cellStyle name="集計 2 6 4 2 3" xfId="18185"/>
    <cellStyle name="集計 2 6 4 2 4" xfId="33842"/>
    <cellStyle name="集計 2 6 4 2 5" xfId="40583"/>
    <cellStyle name="集計 2 6 4 2 6" xfId="52367"/>
    <cellStyle name="集計 2 6 4 3" xfId="6442"/>
    <cellStyle name="集計 2 6 4 3 2" xfId="12669"/>
    <cellStyle name="集計 2 6 4 3 3" xfId="17378"/>
    <cellStyle name="集計 2 6 4 3 4" xfId="35964"/>
    <cellStyle name="集計 2 6 4 3 5" xfId="42700"/>
    <cellStyle name="集計 2 6 4 3 6" xfId="52368"/>
    <cellStyle name="集計 2 6 4 4" xfId="8363"/>
    <cellStyle name="集計 2 6 4 5" xfId="16627"/>
    <cellStyle name="集計 2 6 4 6" xfId="24381"/>
    <cellStyle name="集計 2 6 4 7" xfId="26839"/>
    <cellStyle name="集計 2 6 4 8" xfId="29712"/>
    <cellStyle name="集計 2 6 4 9" xfId="31653"/>
    <cellStyle name="集計 2 6 5" xfId="2129"/>
    <cellStyle name="集計 2 6 5 10" xfId="31679"/>
    <cellStyle name="集計 2 6 5 11" xfId="38420"/>
    <cellStyle name="集計 2 6 5 12" xfId="45425"/>
    <cellStyle name="集計 2 6 5 13" xfId="52369"/>
    <cellStyle name="集計 2 6 5 14" xfId="54307"/>
    <cellStyle name="集計 2 6 5 15" xfId="56922"/>
    <cellStyle name="集計 2 6 5 2" xfId="4339"/>
    <cellStyle name="集計 2 6 5 2 2" xfId="10578"/>
    <cellStyle name="集計 2 6 5 2 3" xfId="18499"/>
    <cellStyle name="集計 2 6 5 2 4" xfId="33868"/>
    <cellStyle name="集計 2 6 5 2 5" xfId="40609"/>
    <cellStyle name="集計 2 6 5 2 6" xfId="52370"/>
    <cellStyle name="集計 2 6 5 3" xfId="6468"/>
    <cellStyle name="集計 2 6 5 3 2" xfId="12695"/>
    <cellStyle name="集計 2 6 5 3 3" xfId="17352"/>
    <cellStyle name="集計 2 6 5 3 4" xfId="35990"/>
    <cellStyle name="集計 2 6 5 3 5" xfId="42726"/>
    <cellStyle name="集計 2 6 5 3 6" xfId="52371"/>
    <cellStyle name="集計 2 6 5 4" xfId="8389"/>
    <cellStyle name="集計 2 6 5 5" xfId="14501"/>
    <cellStyle name="集計 2 6 5 6" xfId="16653"/>
    <cellStyle name="集計 2 6 5 7" xfId="24407"/>
    <cellStyle name="集計 2 6 5 8" xfId="26865"/>
    <cellStyle name="集計 2 6 5 9" xfId="29738"/>
    <cellStyle name="集計 2 6 6" xfId="3342"/>
    <cellStyle name="集計 2 6 6 10" xfId="39630"/>
    <cellStyle name="集計 2 6 6 11" xfId="44446"/>
    <cellStyle name="集計 2 6 6 12" xfId="52372"/>
    <cellStyle name="集計 2 6 6 13" xfId="53328"/>
    <cellStyle name="集計 2 6 6 14" xfId="55942"/>
    <cellStyle name="集計 2 6 6 2" xfId="5488"/>
    <cellStyle name="集計 2 6 6 2 2" xfId="11716"/>
    <cellStyle name="集計 2 6 6 2 3" xfId="19543"/>
    <cellStyle name="集計 2 6 6 2 4" xfId="35010"/>
    <cellStyle name="集計 2 6 6 2 5" xfId="41747"/>
    <cellStyle name="集計 2 6 6 2 6" xfId="52373"/>
    <cellStyle name="集計 2 6 6 3" xfId="9599"/>
    <cellStyle name="集計 2 6 6 4" xfId="13812"/>
    <cellStyle name="集計 2 6 6 5" xfId="15674"/>
    <cellStyle name="集計 2 6 6 6" xfId="23428"/>
    <cellStyle name="集計 2 6 6 7" xfId="25886"/>
    <cellStyle name="集計 2 6 6 8" xfId="28759"/>
    <cellStyle name="集計 2 6 6 9" xfId="32889"/>
    <cellStyle name="集計 2 6 7" xfId="2997"/>
    <cellStyle name="集計 2 6 7 2" xfId="9254"/>
    <cellStyle name="集計 2 6 7 3" xfId="19601"/>
    <cellStyle name="集計 2 6 7 4" xfId="32544"/>
    <cellStyle name="集計 2 6 7 5" xfId="39285"/>
    <cellStyle name="集計 2 6 7 6" xfId="52374"/>
    <cellStyle name="集計 2 6 8" xfId="5215"/>
    <cellStyle name="集計 2 6 8 2" xfId="11454"/>
    <cellStyle name="集計 2 6 8 3" xfId="20032"/>
    <cellStyle name="集計 2 6 8 4" xfId="34744"/>
    <cellStyle name="集計 2 6 8 5" xfId="41485"/>
    <cellStyle name="集計 2 6 8 6" xfId="52375"/>
    <cellStyle name="集計 2 6 9" xfId="7410"/>
    <cellStyle name="集計 2 7" xfId="995"/>
    <cellStyle name="集計 2 7 10" xfId="15413"/>
    <cellStyle name="集計 2 7 11" xfId="23162"/>
    <cellStyle name="集計 2 7 12" xfId="25548"/>
    <cellStyle name="集計 2 7 13" xfId="28498"/>
    <cellStyle name="集計 2 7 14" xfId="30675"/>
    <cellStyle name="集計 2 7 15" xfId="37448"/>
    <cellStyle name="集計 2 7 16" xfId="44185"/>
    <cellStyle name="集計 2 7 17" xfId="52376"/>
    <cellStyle name="集計 2 7 18" xfId="53067"/>
    <cellStyle name="集計 2 7 19" xfId="55677"/>
    <cellStyle name="集計 2 7 2" xfId="1392"/>
    <cellStyle name="集計 2 7 2 10" xfId="30973"/>
    <cellStyle name="集計 2 7 2 11" xfId="37743"/>
    <cellStyle name="集計 2 7 2 12" xfId="44748"/>
    <cellStyle name="集計 2 7 2 13" xfId="52377"/>
    <cellStyle name="集計 2 7 2 14" xfId="53630"/>
    <cellStyle name="集計 2 7 2 15" xfId="56245"/>
    <cellStyle name="集計 2 7 2 2" xfId="3644"/>
    <cellStyle name="集計 2 7 2 2 2" xfId="9901"/>
    <cellStyle name="集計 2 7 2 2 3" xfId="19769"/>
    <cellStyle name="集計 2 7 2 2 4" xfId="33191"/>
    <cellStyle name="集計 2 7 2 2 5" xfId="39932"/>
    <cellStyle name="集計 2 7 2 2 6" xfId="52378"/>
    <cellStyle name="集計 2 7 2 3" xfId="5791"/>
    <cellStyle name="集計 2 7 2 3 2" xfId="12018"/>
    <cellStyle name="集計 2 7 2 3 3" xfId="19375"/>
    <cellStyle name="集計 2 7 2 3 4" xfId="35313"/>
    <cellStyle name="集計 2 7 2 3 5" xfId="42049"/>
    <cellStyle name="集計 2 7 2 3 6" xfId="52379"/>
    <cellStyle name="集計 2 7 2 4" xfId="7712"/>
    <cellStyle name="集計 2 7 2 5" xfId="14114"/>
    <cellStyle name="集計 2 7 2 6" xfId="15976"/>
    <cellStyle name="集計 2 7 2 7" xfId="23730"/>
    <cellStyle name="集計 2 7 2 8" xfId="26188"/>
    <cellStyle name="集計 2 7 2 9" xfId="29061"/>
    <cellStyle name="集計 2 7 3" xfId="1769"/>
    <cellStyle name="集計 2 7 3 10" xfId="31323"/>
    <cellStyle name="集計 2 7 3 11" xfId="38064"/>
    <cellStyle name="集計 2 7 3 12" xfId="45069"/>
    <cellStyle name="集計 2 7 3 13" xfId="52380"/>
    <cellStyle name="集計 2 7 3 14" xfId="53951"/>
    <cellStyle name="集計 2 7 3 15" xfId="56566"/>
    <cellStyle name="集計 2 7 3 2" xfId="3983"/>
    <cellStyle name="集計 2 7 3 2 2" xfId="10222"/>
    <cellStyle name="集計 2 7 3 2 3" xfId="19597"/>
    <cellStyle name="集計 2 7 3 2 4" xfId="33512"/>
    <cellStyle name="集計 2 7 3 2 5" xfId="40253"/>
    <cellStyle name="集計 2 7 3 2 6" xfId="52381"/>
    <cellStyle name="集計 2 7 3 3" xfId="6112"/>
    <cellStyle name="集計 2 7 3 3 2" xfId="12339"/>
    <cellStyle name="集計 2 7 3 3 3" xfId="17957"/>
    <cellStyle name="集計 2 7 3 3 4" xfId="35634"/>
    <cellStyle name="集計 2 7 3 3 5" xfId="42370"/>
    <cellStyle name="集計 2 7 3 3 6" xfId="52382"/>
    <cellStyle name="集計 2 7 3 4" xfId="8033"/>
    <cellStyle name="集計 2 7 3 5" xfId="14435"/>
    <cellStyle name="集計 2 7 3 6" xfId="16297"/>
    <cellStyle name="集計 2 7 3 7" xfId="24051"/>
    <cellStyle name="集計 2 7 3 8" xfId="26509"/>
    <cellStyle name="集計 2 7 3 9" xfId="29382"/>
    <cellStyle name="集計 2 7 4" xfId="2102"/>
    <cellStyle name="集計 2 7 4 10" xfId="38395"/>
    <cellStyle name="集計 2 7 4 11" xfId="45400"/>
    <cellStyle name="集計 2 7 4 12" xfId="52383"/>
    <cellStyle name="集計 2 7 4 13" xfId="54282"/>
    <cellStyle name="集計 2 7 4 14" xfId="56897"/>
    <cellStyle name="集計 2 7 4 2" xfId="4314"/>
    <cellStyle name="集計 2 7 4 2 2" xfId="10553"/>
    <cellStyle name="集計 2 7 4 2 3" xfId="19784"/>
    <cellStyle name="集計 2 7 4 2 4" xfId="33843"/>
    <cellStyle name="集計 2 7 4 2 5" xfId="40584"/>
    <cellStyle name="集計 2 7 4 2 6" xfId="52384"/>
    <cellStyle name="集計 2 7 4 3" xfId="6443"/>
    <cellStyle name="集計 2 7 4 3 2" xfId="12670"/>
    <cellStyle name="集計 2 7 4 3 3" xfId="17377"/>
    <cellStyle name="集計 2 7 4 3 4" xfId="35965"/>
    <cellStyle name="集計 2 7 4 3 5" xfId="42701"/>
    <cellStyle name="集計 2 7 4 3 6" xfId="52385"/>
    <cellStyle name="集計 2 7 4 4" xfId="8364"/>
    <cellStyle name="集計 2 7 4 5" xfId="16628"/>
    <cellStyle name="集計 2 7 4 6" xfId="24382"/>
    <cellStyle name="集計 2 7 4 7" xfId="26840"/>
    <cellStyle name="集計 2 7 4 8" xfId="29713"/>
    <cellStyle name="集計 2 7 4 9" xfId="31654"/>
    <cellStyle name="集計 2 7 5" xfId="2373"/>
    <cellStyle name="集計 2 7 5 10" xfId="31923"/>
    <cellStyle name="集計 2 7 5 11" xfId="38664"/>
    <cellStyle name="集計 2 7 5 12" xfId="45669"/>
    <cellStyle name="集計 2 7 5 13" xfId="52386"/>
    <cellStyle name="集計 2 7 5 14" xfId="54551"/>
    <cellStyle name="集計 2 7 5 15" xfId="57166"/>
    <cellStyle name="集計 2 7 5 2" xfId="4583"/>
    <cellStyle name="集計 2 7 5 2 2" xfId="10822"/>
    <cellStyle name="集計 2 7 5 2 3" xfId="18023"/>
    <cellStyle name="集計 2 7 5 2 4" xfId="34112"/>
    <cellStyle name="集計 2 7 5 2 5" xfId="40853"/>
    <cellStyle name="集計 2 7 5 2 6" xfId="52387"/>
    <cellStyle name="集計 2 7 5 3" xfId="6712"/>
    <cellStyle name="集計 2 7 5 3 2" xfId="12939"/>
    <cellStyle name="集計 2 7 5 3 3" xfId="20389"/>
    <cellStyle name="集計 2 7 5 3 4" xfId="36234"/>
    <cellStyle name="集計 2 7 5 3 5" xfId="42970"/>
    <cellStyle name="集計 2 7 5 3 6" xfId="52388"/>
    <cellStyle name="集計 2 7 5 4" xfId="8633"/>
    <cellStyle name="集計 2 7 5 5" xfId="14745"/>
    <cellStyle name="集計 2 7 5 6" xfId="16897"/>
    <cellStyle name="集計 2 7 5 7" xfId="24651"/>
    <cellStyle name="集計 2 7 5 8" xfId="27109"/>
    <cellStyle name="集計 2 7 5 9" xfId="29982"/>
    <cellStyle name="集計 2 7 6" xfId="3349"/>
    <cellStyle name="集計 2 7 6 10" xfId="39637"/>
    <cellStyle name="集計 2 7 6 11" xfId="44453"/>
    <cellStyle name="集計 2 7 6 12" xfId="52389"/>
    <cellStyle name="集計 2 7 6 13" xfId="53335"/>
    <cellStyle name="集計 2 7 6 14" xfId="55949"/>
    <cellStyle name="集計 2 7 6 2" xfId="5495"/>
    <cellStyle name="集計 2 7 6 2 2" xfId="11723"/>
    <cellStyle name="集計 2 7 6 2 3" xfId="18144"/>
    <cellStyle name="集計 2 7 6 2 4" xfId="35017"/>
    <cellStyle name="集計 2 7 6 2 5" xfId="41754"/>
    <cellStyle name="集計 2 7 6 2 6" xfId="52390"/>
    <cellStyle name="集計 2 7 6 3" xfId="9606"/>
    <cellStyle name="集計 2 7 6 4" xfId="13819"/>
    <cellStyle name="集計 2 7 6 5" xfId="15681"/>
    <cellStyle name="集計 2 7 6 6" xfId="23435"/>
    <cellStyle name="集計 2 7 6 7" xfId="25893"/>
    <cellStyle name="集計 2 7 6 8" xfId="28766"/>
    <cellStyle name="集計 2 7 6 9" xfId="32896"/>
    <cellStyle name="集計 2 7 7" xfId="3004"/>
    <cellStyle name="集計 2 7 7 2" xfId="9261"/>
    <cellStyle name="集計 2 7 7 3" xfId="18208"/>
    <cellStyle name="集計 2 7 7 4" xfId="32551"/>
    <cellStyle name="集計 2 7 7 5" xfId="39292"/>
    <cellStyle name="集計 2 7 7 6" xfId="52391"/>
    <cellStyle name="集計 2 7 8" xfId="5216"/>
    <cellStyle name="集計 2 7 8 2" xfId="11455"/>
    <cellStyle name="集計 2 7 8 3" xfId="19175"/>
    <cellStyle name="集計 2 7 8 4" xfId="34745"/>
    <cellStyle name="集計 2 7 8 5" xfId="41486"/>
    <cellStyle name="集計 2 7 8 6" xfId="52392"/>
    <cellStyle name="集計 2 7 9" xfId="7417"/>
    <cellStyle name="集計 2 8" xfId="1000"/>
    <cellStyle name="集計 2 8 10" xfId="15414"/>
    <cellStyle name="集計 2 8 11" xfId="23167"/>
    <cellStyle name="集計 2 8 12" xfId="25553"/>
    <cellStyle name="集計 2 8 13" xfId="28499"/>
    <cellStyle name="集計 2 8 14" xfId="30680"/>
    <cellStyle name="集計 2 8 15" xfId="37453"/>
    <cellStyle name="集計 2 8 16" xfId="44186"/>
    <cellStyle name="集計 2 8 17" xfId="52393"/>
    <cellStyle name="集計 2 8 18" xfId="53068"/>
    <cellStyle name="集計 2 8 19" xfId="55678"/>
    <cellStyle name="集計 2 8 2" xfId="1393"/>
    <cellStyle name="集計 2 8 2 10" xfId="30974"/>
    <cellStyle name="集計 2 8 2 11" xfId="37744"/>
    <cellStyle name="集計 2 8 2 12" xfId="44749"/>
    <cellStyle name="集計 2 8 2 13" xfId="52394"/>
    <cellStyle name="集計 2 8 2 14" xfId="53631"/>
    <cellStyle name="集計 2 8 2 15" xfId="56246"/>
    <cellStyle name="集計 2 8 2 2" xfId="3645"/>
    <cellStyle name="集計 2 8 2 2 2" xfId="9902"/>
    <cellStyle name="集計 2 8 2 2 3" xfId="18914"/>
    <cellStyle name="集計 2 8 2 2 4" xfId="33192"/>
    <cellStyle name="集計 2 8 2 2 5" xfId="39933"/>
    <cellStyle name="集計 2 8 2 2 6" xfId="52395"/>
    <cellStyle name="集計 2 8 2 3" xfId="5792"/>
    <cellStyle name="集計 2 8 2 3 2" xfId="12019"/>
    <cellStyle name="集計 2 8 2 3 3" xfId="18460"/>
    <cellStyle name="集計 2 8 2 3 4" xfId="35314"/>
    <cellStyle name="集計 2 8 2 3 5" xfId="42050"/>
    <cellStyle name="集計 2 8 2 3 6" xfId="52396"/>
    <cellStyle name="集計 2 8 2 4" xfId="7713"/>
    <cellStyle name="集計 2 8 2 5" xfId="14115"/>
    <cellStyle name="集計 2 8 2 6" xfId="15977"/>
    <cellStyle name="集計 2 8 2 7" xfId="23731"/>
    <cellStyle name="集計 2 8 2 8" xfId="26189"/>
    <cellStyle name="集計 2 8 2 9" xfId="29062"/>
    <cellStyle name="集計 2 8 3" xfId="1774"/>
    <cellStyle name="集計 2 8 3 10" xfId="31328"/>
    <cellStyle name="集計 2 8 3 11" xfId="38069"/>
    <cellStyle name="集計 2 8 3 12" xfId="45074"/>
    <cellStyle name="集計 2 8 3 13" xfId="52397"/>
    <cellStyle name="集計 2 8 3 14" xfId="53956"/>
    <cellStyle name="集計 2 8 3 15" xfId="56571"/>
    <cellStyle name="集計 2 8 3 2" xfId="3988"/>
    <cellStyle name="集計 2 8 3 2 2" xfId="10227"/>
    <cellStyle name="集計 2 8 3 2 3" xfId="19981"/>
    <cellStyle name="集計 2 8 3 2 4" xfId="33517"/>
    <cellStyle name="集計 2 8 3 2 5" xfId="40258"/>
    <cellStyle name="集計 2 8 3 2 6" xfId="52398"/>
    <cellStyle name="集計 2 8 3 3" xfId="6117"/>
    <cellStyle name="集計 2 8 3 3 2" xfId="12344"/>
    <cellStyle name="集計 2 8 3 3 3" xfId="20183"/>
    <cellStyle name="集計 2 8 3 3 4" xfId="35639"/>
    <cellStyle name="集計 2 8 3 3 5" xfId="42375"/>
    <cellStyle name="集計 2 8 3 3 6" xfId="52399"/>
    <cellStyle name="集計 2 8 3 4" xfId="8038"/>
    <cellStyle name="集計 2 8 3 5" xfId="14440"/>
    <cellStyle name="集計 2 8 3 6" xfId="16302"/>
    <cellStyle name="集計 2 8 3 7" xfId="24056"/>
    <cellStyle name="集計 2 8 3 8" xfId="26514"/>
    <cellStyle name="集計 2 8 3 9" xfId="29387"/>
    <cellStyle name="集計 2 8 4" xfId="2103"/>
    <cellStyle name="集計 2 8 4 10" xfId="38396"/>
    <cellStyle name="集計 2 8 4 11" xfId="45401"/>
    <cellStyle name="集計 2 8 4 12" xfId="52400"/>
    <cellStyle name="集計 2 8 4 13" xfId="54283"/>
    <cellStyle name="集計 2 8 4 14" xfId="56898"/>
    <cellStyle name="集計 2 8 4 2" xfId="4315"/>
    <cellStyle name="集計 2 8 4 2 2" xfId="10554"/>
    <cellStyle name="集計 2 8 4 2 3" xfId="18931"/>
    <cellStyle name="集計 2 8 4 2 4" xfId="33844"/>
    <cellStyle name="集計 2 8 4 2 5" xfId="40585"/>
    <cellStyle name="集計 2 8 4 2 6" xfId="52401"/>
    <cellStyle name="集計 2 8 4 3" xfId="6444"/>
    <cellStyle name="集計 2 8 4 3 2" xfId="12671"/>
    <cellStyle name="集計 2 8 4 3 3" xfId="17376"/>
    <cellStyle name="集計 2 8 4 3 4" xfId="35966"/>
    <cellStyle name="集計 2 8 4 3 5" xfId="42702"/>
    <cellStyle name="集計 2 8 4 3 6" xfId="52402"/>
    <cellStyle name="集計 2 8 4 4" xfId="8365"/>
    <cellStyle name="集計 2 8 4 5" xfId="16629"/>
    <cellStyle name="集計 2 8 4 6" xfId="24383"/>
    <cellStyle name="集計 2 8 4 7" xfId="26841"/>
    <cellStyle name="集計 2 8 4 8" xfId="29714"/>
    <cellStyle name="集計 2 8 4 9" xfId="31655"/>
    <cellStyle name="集計 2 8 5" xfId="2125"/>
    <cellStyle name="集計 2 8 5 10" xfId="31675"/>
    <cellStyle name="集計 2 8 5 11" xfId="38416"/>
    <cellStyle name="集計 2 8 5 12" xfId="45421"/>
    <cellStyle name="集計 2 8 5 13" xfId="52403"/>
    <cellStyle name="集計 2 8 5 14" xfId="54303"/>
    <cellStyle name="集計 2 8 5 15" xfId="56918"/>
    <cellStyle name="集計 2 8 5 2" xfId="4335"/>
    <cellStyle name="集計 2 8 5 2 2" xfId="10574"/>
    <cellStyle name="集計 2 8 5 2 3" xfId="18836"/>
    <cellStyle name="集計 2 8 5 2 4" xfId="33864"/>
    <cellStyle name="集計 2 8 5 2 5" xfId="40605"/>
    <cellStyle name="集計 2 8 5 2 6" xfId="52404"/>
    <cellStyle name="集計 2 8 5 3" xfId="6464"/>
    <cellStyle name="集計 2 8 5 3 2" xfId="12691"/>
    <cellStyle name="集計 2 8 5 3 3" xfId="17356"/>
    <cellStyle name="集計 2 8 5 3 4" xfId="35986"/>
    <cellStyle name="集計 2 8 5 3 5" xfId="42722"/>
    <cellStyle name="集計 2 8 5 3 6" xfId="52405"/>
    <cellStyle name="集計 2 8 5 4" xfId="8385"/>
    <cellStyle name="集計 2 8 5 5" xfId="14497"/>
    <cellStyle name="集計 2 8 5 6" xfId="16649"/>
    <cellStyle name="集計 2 8 5 7" xfId="24403"/>
    <cellStyle name="集計 2 8 5 8" xfId="26861"/>
    <cellStyle name="集計 2 8 5 9" xfId="29734"/>
    <cellStyle name="集計 2 8 6" xfId="3354"/>
    <cellStyle name="集計 2 8 6 10" xfId="39642"/>
    <cellStyle name="集計 2 8 6 11" xfId="44458"/>
    <cellStyle name="集計 2 8 6 12" xfId="52406"/>
    <cellStyle name="集計 2 8 6 13" xfId="53340"/>
    <cellStyle name="集計 2 8 6 14" xfId="55954"/>
    <cellStyle name="集計 2 8 6 2" xfId="5500"/>
    <cellStyle name="集計 2 8 6 2 2" xfId="11728"/>
    <cellStyle name="集計 2 8 6 2 3" xfId="18798"/>
    <cellStyle name="集計 2 8 6 2 4" xfId="35022"/>
    <cellStyle name="集計 2 8 6 2 5" xfId="41759"/>
    <cellStyle name="集計 2 8 6 2 6" xfId="52407"/>
    <cellStyle name="集計 2 8 6 3" xfId="9611"/>
    <cellStyle name="集計 2 8 6 4" xfId="13824"/>
    <cellStyle name="集計 2 8 6 5" xfId="15686"/>
    <cellStyle name="集計 2 8 6 6" xfId="23440"/>
    <cellStyle name="集計 2 8 6 7" xfId="25898"/>
    <cellStyle name="集計 2 8 6 8" xfId="28771"/>
    <cellStyle name="集計 2 8 6 9" xfId="32901"/>
    <cellStyle name="集計 2 8 7" xfId="3009"/>
    <cellStyle name="集計 2 8 7 2" xfId="9266"/>
    <cellStyle name="集計 2 8 7 3" xfId="18864"/>
    <cellStyle name="集計 2 8 7 4" xfId="32556"/>
    <cellStyle name="集計 2 8 7 5" xfId="39297"/>
    <cellStyle name="集計 2 8 7 6" xfId="52408"/>
    <cellStyle name="集計 2 8 8" xfId="5217"/>
    <cellStyle name="集計 2 8 8 2" xfId="11456"/>
    <cellStyle name="集計 2 8 8 3" xfId="18244"/>
    <cellStyle name="集計 2 8 8 4" xfId="34746"/>
    <cellStyle name="集計 2 8 8 5" xfId="41487"/>
    <cellStyle name="集計 2 8 8 6" xfId="52409"/>
    <cellStyle name="集計 2 8 9" xfId="7422"/>
    <cellStyle name="集計 2 9" xfId="1386"/>
    <cellStyle name="集計 2 9 10" xfId="30967"/>
    <cellStyle name="集計 2 9 11" xfId="37737"/>
    <cellStyle name="集計 2 9 12" xfId="44742"/>
    <cellStyle name="集計 2 9 13" xfId="52410"/>
    <cellStyle name="集計 2 9 14" xfId="53624"/>
    <cellStyle name="集計 2 9 15" xfId="56239"/>
    <cellStyle name="集計 2 9 2" xfId="3638"/>
    <cellStyle name="集計 2 9 2 2" xfId="9895"/>
    <cellStyle name="集計 2 9 2 3" xfId="20080"/>
    <cellStyle name="集計 2 9 2 4" xfId="33185"/>
    <cellStyle name="集計 2 9 2 5" xfId="39926"/>
    <cellStyle name="集計 2 9 2 6" xfId="52411"/>
    <cellStyle name="集計 2 9 3" xfId="5785"/>
    <cellStyle name="集計 2 9 3 2" xfId="12012"/>
    <cellStyle name="集計 2 9 3 3" xfId="17765"/>
    <cellStyle name="集計 2 9 3 4" xfId="35307"/>
    <cellStyle name="集計 2 9 3 5" xfId="42043"/>
    <cellStyle name="集計 2 9 3 6" xfId="52412"/>
    <cellStyle name="集計 2 9 4" xfId="7706"/>
    <cellStyle name="集計 2 9 5" xfId="14108"/>
    <cellStyle name="集計 2 9 6" xfId="15970"/>
    <cellStyle name="集計 2 9 7" xfId="23724"/>
    <cellStyle name="集計 2 9 8" xfId="26182"/>
    <cellStyle name="集計 2 9 9" xfId="29055"/>
    <cellStyle name="集計 3" xfId="760"/>
    <cellStyle name="集計 3 10" xfId="15415"/>
    <cellStyle name="集計 3 11" xfId="22934"/>
    <cellStyle name="集計 3 12" xfId="25320"/>
    <cellStyle name="集計 3 13" xfId="28500"/>
    <cellStyle name="集計 3 14" xfId="30441"/>
    <cellStyle name="集計 3 15" xfId="37220"/>
    <cellStyle name="集計 3 16" xfId="44187"/>
    <cellStyle name="集計 3 17" xfId="52413"/>
    <cellStyle name="集計 3 18" xfId="53069"/>
    <cellStyle name="集計 3 19" xfId="55679"/>
    <cellStyle name="集計 3 2" xfId="1394"/>
    <cellStyle name="集計 3 2 10" xfId="30975"/>
    <cellStyle name="集計 3 2 11" xfId="37745"/>
    <cellStyle name="集計 3 2 12" xfId="44750"/>
    <cellStyle name="集計 3 2 13" xfId="52414"/>
    <cellStyle name="集計 3 2 14" xfId="53632"/>
    <cellStyle name="集計 3 2 15" xfId="56247"/>
    <cellStyle name="集計 3 2 2" xfId="3646"/>
    <cellStyle name="集計 3 2 2 2" xfId="9903"/>
    <cellStyle name="集計 3 2 2 3" xfId="17977"/>
    <cellStyle name="集計 3 2 2 4" xfId="33193"/>
    <cellStyle name="集計 3 2 2 5" xfId="39934"/>
    <cellStyle name="集計 3 2 2 6" xfId="52415"/>
    <cellStyle name="集計 3 2 3" xfId="5793"/>
    <cellStyle name="集計 3 2 3 2" xfId="12020"/>
    <cellStyle name="集計 3 2 3 3" xfId="20179"/>
    <cellStyle name="集計 3 2 3 4" xfId="35315"/>
    <cellStyle name="集計 3 2 3 5" xfId="42051"/>
    <cellStyle name="集計 3 2 3 6" xfId="52416"/>
    <cellStyle name="集計 3 2 4" xfId="7714"/>
    <cellStyle name="集計 3 2 5" xfId="14116"/>
    <cellStyle name="集計 3 2 6" xfId="15978"/>
    <cellStyle name="集計 3 2 7" xfId="23732"/>
    <cellStyle name="集計 3 2 8" xfId="26190"/>
    <cellStyle name="集計 3 2 9" xfId="29063"/>
    <cellStyle name="集計 3 3" xfId="1541"/>
    <cellStyle name="集計 3 3 10" xfId="31095"/>
    <cellStyle name="集計 3 3 11" xfId="37836"/>
    <cellStyle name="集計 3 3 12" xfId="44841"/>
    <cellStyle name="集計 3 3 13" xfId="52417"/>
    <cellStyle name="集計 3 3 14" xfId="53723"/>
    <cellStyle name="集計 3 3 15" xfId="56338"/>
    <cellStyle name="集計 3 3 2" xfId="3755"/>
    <cellStyle name="集計 3 3 2 2" xfId="9994"/>
    <cellStyle name="集計 3 3 2 3" xfId="17600"/>
    <cellStyle name="集計 3 3 2 4" xfId="33284"/>
    <cellStyle name="集計 3 3 2 5" xfId="40025"/>
    <cellStyle name="集計 3 3 2 6" xfId="52418"/>
    <cellStyle name="集計 3 3 3" xfId="5884"/>
    <cellStyle name="集計 3 3 3 2" xfId="12111"/>
    <cellStyle name="集計 3 3 3 3" xfId="19431"/>
    <cellStyle name="集計 3 3 3 4" xfId="35406"/>
    <cellStyle name="集計 3 3 3 5" xfId="42142"/>
    <cellStyle name="集計 3 3 3 6" xfId="52419"/>
    <cellStyle name="集計 3 3 4" xfId="7805"/>
    <cellStyle name="集計 3 3 5" xfId="14207"/>
    <cellStyle name="集計 3 3 6" xfId="16069"/>
    <cellStyle name="集計 3 3 7" xfId="23823"/>
    <cellStyle name="集計 3 3 8" xfId="26281"/>
    <cellStyle name="集計 3 3 9" xfId="29154"/>
    <cellStyle name="集計 3 4" xfId="2104"/>
    <cellStyle name="集計 3 4 10" xfId="38397"/>
    <cellStyle name="集計 3 4 11" xfId="45402"/>
    <cellStyle name="集計 3 4 12" xfId="52420"/>
    <cellStyle name="集計 3 4 13" xfId="54284"/>
    <cellStyle name="集計 3 4 14" xfId="56899"/>
    <cellStyle name="集計 3 4 2" xfId="4316"/>
    <cellStyle name="集計 3 4 2 2" xfId="10555"/>
    <cellStyle name="集計 3 4 2 3" xfId="17994"/>
    <cellStyle name="集計 3 4 2 4" xfId="33845"/>
    <cellStyle name="集計 3 4 2 5" xfId="40586"/>
    <cellStyle name="集計 3 4 2 6" xfId="52421"/>
    <cellStyle name="集計 3 4 3" xfId="6445"/>
    <cellStyle name="集計 3 4 3 2" xfId="12672"/>
    <cellStyle name="集計 3 4 3 3" xfId="17375"/>
    <cellStyle name="集計 3 4 3 4" xfId="35967"/>
    <cellStyle name="集計 3 4 3 5" xfId="42703"/>
    <cellStyle name="集計 3 4 3 6" xfId="52422"/>
    <cellStyle name="集計 3 4 4" xfId="8366"/>
    <cellStyle name="集計 3 4 5" xfId="16630"/>
    <cellStyle name="集計 3 4 6" xfId="24384"/>
    <cellStyle name="集計 3 4 7" xfId="26842"/>
    <cellStyle name="集計 3 4 8" xfId="29715"/>
    <cellStyle name="集計 3 4 9" xfId="31656"/>
    <cellStyle name="集計 3 5" xfId="2335"/>
    <cellStyle name="集計 3 5 10" xfId="31885"/>
    <cellStyle name="集計 3 5 11" xfId="38626"/>
    <cellStyle name="集計 3 5 12" xfId="45631"/>
    <cellStyle name="集計 3 5 13" xfId="52423"/>
    <cellStyle name="集計 3 5 14" xfId="54513"/>
    <cellStyle name="集計 3 5 15" xfId="57128"/>
    <cellStyle name="集計 3 5 2" xfId="4545"/>
    <cellStyle name="集計 3 5 2 2" xfId="10784"/>
    <cellStyle name="集計 3 5 2 3" xfId="18944"/>
    <cellStyle name="集計 3 5 2 4" xfId="34074"/>
    <cellStyle name="集計 3 5 2 5" xfId="40815"/>
    <cellStyle name="集計 3 5 2 6" xfId="52424"/>
    <cellStyle name="集計 3 5 3" xfId="6674"/>
    <cellStyle name="集計 3 5 3 2" xfId="12901"/>
    <cellStyle name="集計 3 5 3 3" xfId="20360"/>
    <cellStyle name="集計 3 5 3 4" xfId="36196"/>
    <cellStyle name="集計 3 5 3 5" xfId="42932"/>
    <cellStyle name="集計 3 5 3 6" xfId="52425"/>
    <cellStyle name="集計 3 5 4" xfId="8595"/>
    <cellStyle name="集計 3 5 5" xfId="14707"/>
    <cellStyle name="集計 3 5 6" xfId="16859"/>
    <cellStyle name="集計 3 5 7" xfId="24613"/>
    <cellStyle name="集計 3 5 8" xfId="27071"/>
    <cellStyle name="集計 3 5 9" xfId="29944"/>
    <cellStyle name="集計 3 6" xfId="3121"/>
    <cellStyle name="集計 3 6 10" xfId="39409"/>
    <cellStyle name="集計 3 6 11" xfId="44225"/>
    <cellStyle name="集計 3 6 12" xfId="52426"/>
    <cellStyle name="集計 3 6 13" xfId="53107"/>
    <cellStyle name="集計 3 6 14" xfId="55719"/>
    <cellStyle name="集計 3 6 2" xfId="5265"/>
    <cellStyle name="集計 3 6 2 2" xfId="11495"/>
    <cellStyle name="集計 3 6 2 3" xfId="18706"/>
    <cellStyle name="集計 3 6 2 4" xfId="34787"/>
    <cellStyle name="集計 3 6 2 5" xfId="41526"/>
    <cellStyle name="集計 3 6 2 6" xfId="52427"/>
    <cellStyle name="集計 3 6 3" xfId="9378"/>
    <cellStyle name="集計 3 6 4" xfId="13591"/>
    <cellStyle name="集計 3 6 5" xfId="15453"/>
    <cellStyle name="集計 3 6 6" xfId="23207"/>
    <cellStyle name="集計 3 6 7" xfId="25665"/>
    <cellStyle name="集計 3 6 8" xfId="28538"/>
    <cellStyle name="集計 3 6 9" xfId="32668"/>
    <cellStyle name="集計 3 7" xfId="2776"/>
    <cellStyle name="集計 3 7 2" xfId="9033"/>
    <cellStyle name="集計 3 7 3" xfId="17637"/>
    <cellStyle name="集計 3 7 4" xfId="32323"/>
    <cellStyle name="集計 3 7 5" xfId="39064"/>
    <cellStyle name="集計 3 7 6" xfId="52428"/>
    <cellStyle name="集計 3 8" xfId="5218"/>
    <cellStyle name="集計 3 8 2" xfId="11457"/>
    <cellStyle name="集計 3 8 3" xfId="19947"/>
    <cellStyle name="集計 3 8 4" xfId="34747"/>
    <cellStyle name="集計 3 8 5" xfId="41488"/>
    <cellStyle name="集計 3 8 6" xfId="52429"/>
    <cellStyle name="集計 3 9" xfId="7189"/>
    <cellStyle name="出力 2" xfId="730"/>
    <cellStyle name="出力 2 10" xfId="1525"/>
    <cellStyle name="出力 2 10 10" xfId="31079"/>
    <cellStyle name="出力 2 10 11" xfId="37820"/>
    <cellStyle name="出力 2 10 12" xfId="44825"/>
    <cellStyle name="出力 2 10 13" xfId="52431"/>
    <cellStyle name="出力 2 10 14" xfId="53707"/>
    <cellStyle name="出力 2 10 15" xfId="56322"/>
    <cellStyle name="出力 2 10 2" xfId="3739"/>
    <cellStyle name="出力 2 10 2 2" xfId="9978"/>
    <cellStyle name="出力 2 10 2 3" xfId="18468"/>
    <cellStyle name="出力 2 10 2 4" xfId="33268"/>
    <cellStyle name="出力 2 10 2 5" xfId="40009"/>
    <cellStyle name="出力 2 10 2 6" xfId="52432"/>
    <cellStyle name="出力 2 10 3" xfId="5868"/>
    <cellStyle name="出力 2 10 3 2" xfId="12095"/>
    <cellStyle name="出力 2 10 3 3" xfId="18537"/>
    <cellStyle name="出力 2 10 3 4" xfId="35390"/>
    <cellStyle name="出力 2 10 3 5" xfId="42126"/>
    <cellStyle name="出力 2 10 3 6" xfId="52433"/>
    <cellStyle name="出力 2 10 4" xfId="7789"/>
    <cellStyle name="出力 2 10 5" xfId="14191"/>
    <cellStyle name="出力 2 10 6" xfId="16053"/>
    <cellStyle name="出力 2 10 7" xfId="23807"/>
    <cellStyle name="出力 2 10 8" xfId="26265"/>
    <cellStyle name="出力 2 10 9" xfId="29138"/>
    <cellStyle name="出力 2 11" xfId="2105"/>
    <cellStyle name="出力 2 11 10" xfId="38398"/>
    <cellStyle name="出力 2 11 11" xfId="45403"/>
    <cellStyle name="出力 2 11 12" xfId="52434"/>
    <cellStyle name="出力 2 11 13" xfId="54285"/>
    <cellStyle name="出力 2 11 14" xfId="56900"/>
    <cellStyle name="出力 2 11 2" xfId="4317"/>
    <cellStyle name="出力 2 11 2 2" xfId="10556"/>
    <cellStyle name="出力 2 11 2 3" xfId="19695"/>
    <cellStyle name="出力 2 11 2 4" xfId="33846"/>
    <cellStyle name="出力 2 11 2 5" xfId="40587"/>
    <cellStyle name="出力 2 11 2 6" xfId="52435"/>
    <cellStyle name="出力 2 11 3" xfId="6446"/>
    <cellStyle name="出力 2 11 3 2" xfId="12673"/>
    <cellStyle name="出力 2 11 3 3" xfId="17374"/>
    <cellStyle name="出力 2 11 3 4" xfId="35968"/>
    <cellStyle name="出力 2 11 3 5" xfId="42704"/>
    <cellStyle name="出力 2 11 3 6" xfId="52436"/>
    <cellStyle name="出力 2 11 4" xfId="8367"/>
    <cellStyle name="出力 2 11 5" xfId="16631"/>
    <cellStyle name="出力 2 11 6" xfId="24385"/>
    <cellStyle name="出力 2 11 7" xfId="26843"/>
    <cellStyle name="出力 2 11 8" xfId="29716"/>
    <cellStyle name="出力 2 11 9" xfId="31657"/>
    <cellStyle name="出力 2 12" xfId="2350"/>
    <cellStyle name="出力 2 12 10" xfId="31900"/>
    <cellStyle name="出力 2 12 11" xfId="38641"/>
    <cellStyle name="出力 2 12 12" xfId="45646"/>
    <cellStyle name="出力 2 12 13" xfId="52437"/>
    <cellStyle name="出力 2 12 14" xfId="54528"/>
    <cellStyle name="出力 2 12 15" xfId="57143"/>
    <cellStyle name="出力 2 12 2" xfId="4560"/>
    <cellStyle name="出力 2 12 2 2" xfId="10799"/>
    <cellStyle name="出力 2 12 2 3" xfId="18174"/>
    <cellStyle name="出力 2 12 2 4" xfId="34089"/>
    <cellStyle name="出力 2 12 2 5" xfId="40830"/>
    <cellStyle name="出力 2 12 2 6" xfId="52438"/>
    <cellStyle name="出力 2 12 3" xfId="6689"/>
    <cellStyle name="出力 2 12 3 2" xfId="12916"/>
    <cellStyle name="出力 2 12 3 3" xfId="20373"/>
    <cellStyle name="出力 2 12 3 4" xfId="36211"/>
    <cellStyle name="出力 2 12 3 5" xfId="42947"/>
    <cellStyle name="出力 2 12 3 6" xfId="52439"/>
    <cellStyle name="出力 2 12 4" xfId="8610"/>
    <cellStyle name="出力 2 12 5" xfId="14722"/>
    <cellStyle name="出力 2 12 6" xfId="16874"/>
    <cellStyle name="出力 2 12 7" xfId="24628"/>
    <cellStyle name="出力 2 12 8" xfId="27086"/>
    <cellStyle name="出力 2 12 9" xfId="29959"/>
    <cellStyle name="出力 2 13" xfId="2681"/>
    <cellStyle name="出力 2 13 10" xfId="32230"/>
    <cellStyle name="出力 2 13 11" xfId="38971"/>
    <cellStyle name="出力 2 13 12" xfId="45976"/>
    <cellStyle name="出力 2 13 13" xfId="52440"/>
    <cellStyle name="出力 2 13 14" xfId="54858"/>
    <cellStyle name="出力 2 13 15" xfId="57473"/>
    <cellStyle name="出力 2 13 2" xfId="4873"/>
    <cellStyle name="出力 2 13 2 2" xfId="11112"/>
    <cellStyle name="出力 2 13 2 3" xfId="18503"/>
    <cellStyle name="出力 2 13 2 4" xfId="34402"/>
    <cellStyle name="出力 2 13 2 5" xfId="41143"/>
    <cellStyle name="出力 2 13 2 6" xfId="52441"/>
    <cellStyle name="出力 2 13 3" xfId="7019"/>
    <cellStyle name="出力 2 13 3 2" xfId="13246"/>
    <cellStyle name="出力 2 13 3 3" xfId="20582"/>
    <cellStyle name="出力 2 13 3 4" xfId="36541"/>
    <cellStyle name="出力 2 13 3 5" xfId="43277"/>
    <cellStyle name="出力 2 13 3 6" xfId="52442"/>
    <cellStyle name="出力 2 13 4" xfId="8940"/>
    <cellStyle name="出力 2 13 5" xfId="15052"/>
    <cellStyle name="出力 2 13 6" xfId="17204"/>
    <cellStyle name="出力 2 13 7" xfId="24958"/>
    <cellStyle name="出力 2 13 8" xfId="27416"/>
    <cellStyle name="出力 2 13 9" xfId="30289"/>
    <cellStyle name="出力 2 14" xfId="2704"/>
    <cellStyle name="出力 2 14 10" xfId="32251"/>
    <cellStyle name="出力 2 14 11" xfId="38992"/>
    <cellStyle name="出力 2 14 12" xfId="45997"/>
    <cellStyle name="出力 2 14 13" xfId="52443"/>
    <cellStyle name="出力 2 14 14" xfId="54879"/>
    <cellStyle name="出力 2 14 15" xfId="57494"/>
    <cellStyle name="出力 2 14 2" xfId="4894"/>
    <cellStyle name="出力 2 14 2 2" xfId="11133"/>
    <cellStyle name="出力 2 14 2 3" xfId="19567"/>
    <cellStyle name="出力 2 14 2 4" xfId="34423"/>
    <cellStyle name="出力 2 14 2 5" xfId="41164"/>
    <cellStyle name="出力 2 14 2 6" xfId="52444"/>
    <cellStyle name="出力 2 14 3" xfId="7040"/>
    <cellStyle name="出力 2 14 3 2" xfId="13267"/>
    <cellStyle name="出力 2 14 3 3" xfId="20598"/>
    <cellStyle name="出力 2 14 3 4" xfId="36562"/>
    <cellStyle name="出力 2 14 3 5" xfId="43298"/>
    <cellStyle name="出力 2 14 3 6" xfId="52445"/>
    <cellStyle name="出力 2 14 4" xfId="8961"/>
    <cellStyle name="出力 2 14 5" xfId="15073"/>
    <cellStyle name="出力 2 14 6" xfId="17225"/>
    <cellStyle name="出力 2 14 7" xfId="24979"/>
    <cellStyle name="出力 2 14 8" xfId="27437"/>
    <cellStyle name="出力 2 14 9" xfId="30310"/>
    <cellStyle name="出力 2 15" xfId="2727"/>
    <cellStyle name="出力 2 15 10" xfId="32274"/>
    <cellStyle name="出力 2 15 11" xfId="39015"/>
    <cellStyle name="出力 2 15 12" xfId="46020"/>
    <cellStyle name="出力 2 15 13" xfId="52446"/>
    <cellStyle name="出力 2 15 14" xfId="54902"/>
    <cellStyle name="出力 2 15 15" xfId="57517"/>
    <cellStyle name="出力 2 15 2" xfId="4908"/>
    <cellStyle name="出力 2 15 2 2" xfId="11147"/>
    <cellStyle name="出力 2 15 2 3" xfId="17710"/>
    <cellStyle name="出力 2 15 2 4" xfId="34437"/>
    <cellStyle name="出力 2 15 2 5" xfId="41178"/>
    <cellStyle name="出力 2 15 2 6" xfId="52447"/>
    <cellStyle name="出力 2 15 3" xfId="7063"/>
    <cellStyle name="出力 2 15 3 2" xfId="13290"/>
    <cellStyle name="出力 2 15 3 3" xfId="20618"/>
    <cellStyle name="出力 2 15 3 4" xfId="36585"/>
    <cellStyle name="出力 2 15 3 5" xfId="43321"/>
    <cellStyle name="出力 2 15 3 6" xfId="52448"/>
    <cellStyle name="出力 2 15 4" xfId="8984"/>
    <cellStyle name="出力 2 15 5" xfId="15096"/>
    <cellStyle name="出力 2 15 6" xfId="17248"/>
    <cellStyle name="出力 2 15 7" xfId="25002"/>
    <cellStyle name="出力 2 15 8" xfId="27460"/>
    <cellStyle name="出力 2 15 9" xfId="30333"/>
    <cellStyle name="出力 2 16" xfId="2732"/>
    <cellStyle name="出力 2 16 10" xfId="32279"/>
    <cellStyle name="出力 2 16 11" xfId="39020"/>
    <cellStyle name="出力 2 16 12" xfId="46025"/>
    <cellStyle name="出力 2 16 13" xfId="52449"/>
    <cellStyle name="出力 2 16 14" xfId="54907"/>
    <cellStyle name="出力 2 16 15" xfId="57522"/>
    <cellStyle name="出力 2 16 2" xfId="4913"/>
    <cellStyle name="出力 2 16 2 2" xfId="11152"/>
    <cellStyle name="出力 2 16 2 3" xfId="19329"/>
    <cellStyle name="出力 2 16 2 4" xfId="34442"/>
    <cellStyle name="出力 2 16 2 5" xfId="41183"/>
    <cellStyle name="出力 2 16 2 6" xfId="52450"/>
    <cellStyle name="出力 2 16 3" xfId="7068"/>
    <cellStyle name="出力 2 16 3 2" xfId="13295"/>
    <cellStyle name="出力 2 16 3 3" xfId="20622"/>
    <cellStyle name="出力 2 16 3 4" xfId="36590"/>
    <cellStyle name="出力 2 16 3 5" xfId="43326"/>
    <cellStyle name="出力 2 16 3 6" xfId="52451"/>
    <cellStyle name="出力 2 16 4" xfId="8989"/>
    <cellStyle name="出力 2 16 5" xfId="15101"/>
    <cellStyle name="出力 2 16 6" xfId="17253"/>
    <cellStyle name="出力 2 16 7" xfId="25007"/>
    <cellStyle name="出力 2 16 8" xfId="27465"/>
    <cellStyle name="出力 2 16 9" xfId="30338"/>
    <cellStyle name="出力 2 17" xfId="2741"/>
    <cellStyle name="出力 2 17 10" xfId="32288"/>
    <cellStyle name="出力 2 17 11" xfId="39029"/>
    <cellStyle name="出力 2 17 12" xfId="46034"/>
    <cellStyle name="出力 2 17 13" xfId="52452"/>
    <cellStyle name="出力 2 17 14" xfId="54916"/>
    <cellStyle name="出力 2 17 15" xfId="57531"/>
    <cellStyle name="出力 2 17 2" xfId="4920"/>
    <cellStyle name="出力 2 17 2 2" xfId="11159"/>
    <cellStyle name="出力 2 17 2 3" xfId="18407"/>
    <cellStyle name="出力 2 17 2 4" xfId="34449"/>
    <cellStyle name="出力 2 17 2 5" xfId="41190"/>
    <cellStyle name="出力 2 17 2 6" xfId="52453"/>
    <cellStyle name="出力 2 17 3" xfId="7077"/>
    <cellStyle name="出力 2 17 3 2" xfId="13304"/>
    <cellStyle name="出力 2 17 3 3" xfId="20630"/>
    <cellStyle name="出力 2 17 3 4" xfId="36599"/>
    <cellStyle name="出力 2 17 3 5" xfId="43335"/>
    <cellStyle name="出力 2 17 3 6" xfId="52454"/>
    <cellStyle name="出力 2 17 4" xfId="8998"/>
    <cellStyle name="出力 2 17 5" xfId="15110"/>
    <cellStyle name="出力 2 17 6" xfId="17262"/>
    <cellStyle name="出力 2 17 7" xfId="25016"/>
    <cellStyle name="出力 2 17 8" xfId="27474"/>
    <cellStyle name="出力 2 17 9" xfId="30347"/>
    <cellStyle name="出力 2 18" xfId="2748"/>
    <cellStyle name="出力 2 18 10" xfId="32295"/>
    <cellStyle name="出力 2 18 11" xfId="39036"/>
    <cellStyle name="出力 2 18 12" xfId="46041"/>
    <cellStyle name="出力 2 18 13" xfId="52455"/>
    <cellStyle name="出力 2 18 14" xfId="54923"/>
    <cellStyle name="出力 2 18 15" xfId="57538"/>
    <cellStyle name="出力 2 18 2" xfId="4925"/>
    <cellStyle name="出力 2 18 2 2" xfId="11164"/>
    <cellStyle name="出力 2 18 2 3" xfId="19351"/>
    <cellStyle name="出力 2 18 2 4" xfId="34454"/>
    <cellStyle name="出力 2 18 2 5" xfId="41195"/>
    <cellStyle name="出力 2 18 2 6" xfId="52456"/>
    <cellStyle name="出力 2 18 3" xfId="7084"/>
    <cellStyle name="出力 2 18 3 2" xfId="13311"/>
    <cellStyle name="出力 2 18 3 3" xfId="20636"/>
    <cellStyle name="出力 2 18 3 4" xfId="36606"/>
    <cellStyle name="出力 2 18 3 5" xfId="43342"/>
    <cellStyle name="出力 2 18 3 6" xfId="52457"/>
    <cellStyle name="出力 2 18 4" xfId="9005"/>
    <cellStyle name="出力 2 18 5" xfId="15117"/>
    <cellStyle name="出力 2 18 6" xfId="17269"/>
    <cellStyle name="出力 2 18 7" xfId="25023"/>
    <cellStyle name="出力 2 18 8" xfId="27481"/>
    <cellStyle name="出力 2 18 9" xfId="30354"/>
    <cellStyle name="出力 2 19" xfId="2753"/>
    <cellStyle name="出力 2 19 10" xfId="39041"/>
    <cellStyle name="出力 2 19 11" xfId="46046"/>
    <cellStyle name="出力 2 19 12" xfId="52458"/>
    <cellStyle name="出力 2 19 13" xfId="54928"/>
    <cellStyle name="出力 2 19 14" xfId="57543"/>
    <cellStyle name="出力 2 19 2" xfId="7089"/>
    <cellStyle name="出力 2 19 2 2" xfId="13316"/>
    <cellStyle name="出力 2 19 2 3" xfId="20640"/>
    <cellStyle name="出力 2 19 2 4" xfId="36611"/>
    <cellStyle name="出力 2 19 2 5" xfId="43347"/>
    <cellStyle name="出力 2 19 2 6" xfId="52459"/>
    <cellStyle name="出力 2 19 3" xfId="9010"/>
    <cellStyle name="出力 2 19 4" xfId="15122"/>
    <cellStyle name="出力 2 19 5" xfId="17274"/>
    <cellStyle name="出力 2 19 6" xfId="25028"/>
    <cellStyle name="出力 2 19 7" xfId="27486"/>
    <cellStyle name="出力 2 19 8" xfId="30359"/>
    <cellStyle name="出力 2 19 9" xfId="32300"/>
    <cellStyle name="出力 2 2" xfId="960"/>
    <cellStyle name="出力 2 2 10" xfId="15417"/>
    <cellStyle name="出力 2 2 11" xfId="23127"/>
    <cellStyle name="出力 2 2 12" xfId="25513"/>
    <cellStyle name="出力 2 2 13" xfId="28502"/>
    <cellStyle name="出力 2 2 14" xfId="30640"/>
    <cellStyle name="出力 2 2 15" xfId="37413"/>
    <cellStyle name="出力 2 2 16" xfId="44189"/>
    <cellStyle name="出力 2 2 17" xfId="52460"/>
    <cellStyle name="出力 2 2 18" xfId="53071"/>
    <cellStyle name="出力 2 2 19" xfId="55681"/>
    <cellStyle name="出力 2 2 2" xfId="1396"/>
    <cellStyle name="出力 2 2 2 10" xfId="30977"/>
    <cellStyle name="出力 2 2 2 11" xfId="37747"/>
    <cellStyle name="出力 2 2 2 12" xfId="44752"/>
    <cellStyle name="出力 2 2 2 13" xfId="52461"/>
    <cellStyle name="出力 2 2 2 14" xfId="53634"/>
    <cellStyle name="出力 2 2 2 15" xfId="56249"/>
    <cellStyle name="出力 2 2 2 2" xfId="3648"/>
    <cellStyle name="出力 2 2 2 2 2" xfId="9905"/>
    <cellStyle name="出力 2 2 2 2 3" xfId="18852"/>
    <cellStyle name="出力 2 2 2 2 4" xfId="33195"/>
    <cellStyle name="出力 2 2 2 2 5" xfId="39936"/>
    <cellStyle name="出力 2 2 2 2 6" xfId="52462"/>
    <cellStyle name="出力 2 2 2 3" xfId="5795"/>
    <cellStyle name="出力 2 2 2 3 2" xfId="12022"/>
    <cellStyle name="出力 2 2 2 3 3" xfId="18391"/>
    <cellStyle name="出力 2 2 2 3 4" xfId="35317"/>
    <cellStyle name="出力 2 2 2 3 5" xfId="42053"/>
    <cellStyle name="出力 2 2 2 3 6" xfId="52463"/>
    <cellStyle name="出力 2 2 2 4" xfId="7716"/>
    <cellStyle name="出力 2 2 2 5" xfId="14118"/>
    <cellStyle name="出力 2 2 2 6" xfId="15980"/>
    <cellStyle name="出力 2 2 2 7" xfId="23734"/>
    <cellStyle name="出力 2 2 2 8" xfId="26192"/>
    <cellStyle name="出力 2 2 2 9" xfId="29065"/>
    <cellStyle name="出力 2 2 3" xfId="1734"/>
    <cellStyle name="出力 2 2 3 10" xfId="31288"/>
    <cellStyle name="出力 2 2 3 11" xfId="38029"/>
    <cellStyle name="出力 2 2 3 12" xfId="45034"/>
    <cellStyle name="出力 2 2 3 13" xfId="52464"/>
    <cellStyle name="出力 2 2 3 14" xfId="53916"/>
    <cellStyle name="出力 2 2 3 15" xfId="56531"/>
    <cellStyle name="出力 2 2 3 2" xfId="3948"/>
    <cellStyle name="出力 2 2 3 2 2" xfId="10187"/>
    <cellStyle name="出力 2 2 3 2 3" xfId="18567"/>
    <cellStyle name="出力 2 2 3 2 4" xfId="33477"/>
    <cellStyle name="出力 2 2 3 2 5" xfId="40218"/>
    <cellStyle name="出力 2 2 3 2 6" xfId="52465"/>
    <cellStyle name="出力 2 2 3 3" xfId="6077"/>
    <cellStyle name="出力 2 2 3 3 2" xfId="12304"/>
    <cellStyle name="出力 2 2 3 3 3" xfId="19234"/>
    <cellStyle name="出力 2 2 3 3 4" xfId="35599"/>
    <cellStyle name="出力 2 2 3 3 5" xfId="42335"/>
    <cellStyle name="出力 2 2 3 3 6" xfId="52466"/>
    <cellStyle name="出力 2 2 3 4" xfId="7998"/>
    <cellStyle name="出力 2 2 3 5" xfId="14400"/>
    <cellStyle name="出力 2 2 3 6" xfId="16262"/>
    <cellStyle name="出力 2 2 3 7" xfId="24016"/>
    <cellStyle name="出力 2 2 3 8" xfId="26474"/>
    <cellStyle name="出力 2 2 3 9" xfId="29347"/>
    <cellStyle name="出力 2 2 4" xfId="2106"/>
    <cellStyle name="出力 2 2 4 10" xfId="38399"/>
    <cellStyle name="出力 2 2 4 11" xfId="45404"/>
    <cellStyle name="出力 2 2 4 12" xfId="52467"/>
    <cellStyle name="出力 2 2 4 13" xfId="54286"/>
    <cellStyle name="出力 2 2 4 14" xfId="56901"/>
    <cellStyle name="出力 2 2 4 2" xfId="4318"/>
    <cellStyle name="出力 2 2 4 2 2" xfId="10557"/>
    <cellStyle name="出力 2 2 4 2 3" xfId="18837"/>
    <cellStyle name="出力 2 2 4 2 4" xfId="33847"/>
    <cellStyle name="出力 2 2 4 2 5" xfId="40588"/>
    <cellStyle name="出力 2 2 4 2 6" xfId="52468"/>
    <cellStyle name="出力 2 2 4 3" xfId="6447"/>
    <cellStyle name="出力 2 2 4 3 2" xfId="12674"/>
    <cellStyle name="出力 2 2 4 3 3" xfId="17373"/>
    <cellStyle name="出力 2 2 4 3 4" xfId="35969"/>
    <cellStyle name="出力 2 2 4 3 5" xfId="42705"/>
    <cellStyle name="出力 2 2 4 3 6" xfId="52469"/>
    <cellStyle name="出力 2 2 4 4" xfId="8368"/>
    <cellStyle name="出力 2 2 4 5" xfId="16632"/>
    <cellStyle name="出力 2 2 4 6" xfId="24386"/>
    <cellStyle name="出力 2 2 4 7" xfId="26844"/>
    <cellStyle name="出力 2 2 4 8" xfId="29717"/>
    <cellStyle name="出力 2 2 4 9" xfId="31658"/>
    <cellStyle name="出力 2 2 5" xfId="2179"/>
    <cellStyle name="出力 2 2 5 10" xfId="31729"/>
    <cellStyle name="出力 2 2 5 11" xfId="38470"/>
    <cellStyle name="出力 2 2 5 12" xfId="45475"/>
    <cellStyle name="出力 2 2 5 13" xfId="52470"/>
    <cellStyle name="出力 2 2 5 14" xfId="54357"/>
    <cellStyle name="出力 2 2 5 15" xfId="56972"/>
    <cellStyle name="出力 2 2 5 2" xfId="4389"/>
    <cellStyle name="出力 2 2 5 2 2" xfId="10628"/>
    <cellStyle name="出力 2 2 5 2 3" xfId="19476"/>
    <cellStyle name="出力 2 2 5 2 4" xfId="33918"/>
    <cellStyle name="出力 2 2 5 2 5" xfId="40659"/>
    <cellStyle name="出力 2 2 5 2 6" xfId="52471"/>
    <cellStyle name="出力 2 2 5 3" xfId="6518"/>
    <cellStyle name="出力 2 2 5 3 2" xfId="12745"/>
    <cellStyle name="出力 2 2 5 3 3" xfId="17290"/>
    <cellStyle name="出力 2 2 5 3 4" xfId="36040"/>
    <cellStyle name="出力 2 2 5 3 5" xfId="42776"/>
    <cellStyle name="出力 2 2 5 3 6" xfId="52472"/>
    <cellStyle name="出力 2 2 5 4" xfId="8439"/>
    <cellStyle name="出力 2 2 5 5" xfId="14551"/>
    <cellStyle name="出力 2 2 5 6" xfId="16703"/>
    <cellStyle name="出力 2 2 5 7" xfId="24457"/>
    <cellStyle name="出力 2 2 5 8" xfId="26915"/>
    <cellStyle name="出力 2 2 5 9" xfId="29788"/>
    <cellStyle name="出力 2 2 6" xfId="3314"/>
    <cellStyle name="出力 2 2 6 10" xfId="39602"/>
    <cellStyle name="出力 2 2 6 11" xfId="44418"/>
    <cellStyle name="出力 2 2 6 12" xfId="52473"/>
    <cellStyle name="出力 2 2 6 13" xfId="53300"/>
    <cellStyle name="出力 2 2 6 14" xfId="55914"/>
    <cellStyle name="出力 2 2 6 2" xfId="5460"/>
    <cellStyle name="出力 2 2 6 2 2" xfId="11688"/>
    <cellStyle name="出力 2 2 6 2 3" xfId="19079"/>
    <cellStyle name="出力 2 2 6 2 4" xfId="34982"/>
    <cellStyle name="出力 2 2 6 2 5" xfId="41719"/>
    <cellStyle name="出力 2 2 6 2 6" xfId="52474"/>
    <cellStyle name="出力 2 2 6 3" xfId="9571"/>
    <cellStyle name="出力 2 2 6 4" xfId="13784"/>
    <cellStyle name="出力 2 2 6 5" xfId="15646"/>
    <cellStyle name="出力 2 2 6 6" xfId="23400"/>
    <cellStyle name="出力 2 2 6 7" xfId="25858"/>
    <cellStyle name="出力 2 2 6 8" xfId="28731"/>
    <cellStyle name="出力 2 2 6 9" xfId="32861"/>
    <cellStyle name="出力 2 2 7" xfId="2969"/>
    <cellStyle name="出力 2 2 7 2" xfId="9226"/>
    <cellStyle name="出力 2 2 7 3" xfId="18866"/>
    <cellStyle name="出力 2 2 7 4" xfId="32516"/>
    <cellStyle name="出力 2 2 7 5" xfId="39257"/>
    <cellStyle name="出力 2 2 7 6" xfId="52475"/>
    <cellStyle name="出力 2 2 8" xfId="5220"/>
    <cellStyle name="出力 2 2 8 2" xfId="11459"/>
    <cellStyle name="出力 2 2 8 3" xfId="18155"/>
    <cellStyle name="出力 2 2 8 4" xfId="34749"/>
    <cellStyle name="出力 2 2 8 5" xfId="41490"/>
    <cellStyle name="出力 2 2 8 6" xfId="52476"/>
    <cellStyle name="出力 2 2 9" xfId="7382"/>
    <cellStyle name="出力 2 20" xfId="3105"/>
    <cellStyle name="出力 2 20 10" xfId="39393"/>
    <cellStyle name="出力 2 20 11" xfId="44209"/>
    <cellStyle name="出力 2 20 12" xfId="52477"/>
    <cellStyle name="出力 2 20 13" xfId="53091"/>
    <cellStyle name="出力 2 20 14" xfId="55703"/>
    <cellStyle name="出力 2 20 2" xfId="5247"/>
    <cellStyle name="出力 2 20 2 2" xfId="11479"/>
    <cellStyle name="出力 2 20 2 3" xfId="19575"/>
    <cellStyle name="出力 2 20 2 4" xfId="34771"/>
    <cellStyle name="出力 2 20 2 5" xfId="41510"/>
    <cellStyle name="出力 2 20 2 6" xfId="52478"/>
    <cellStyle name="出力 2 20 3" xfId="9362"/>
    <cellStyle name="出力 2 20 4" xfId="13575"/>
    <cellStyle name="出力 2 20 5" xfId="15437"/>
    <cellStyle name="出力 2 20 6" xfId="23191"/>
    <cellStyle name="出力 2 20 7" xfId="25649"/>
    <cellStyle name="出力 2 20 8" xfId="28522"/>
    <cellStyle name="出力 2 20 9" xfId="32652"/>
    <cellStyle name="出力 2 21" xfId="5219"/>
    <cellStyle name="出力 2 21 2" xfId="11458"/>
    <cellStyle name="出力 2 21 3" xfId="19090"/>
    <cellStyle name="出力 2 21 4" xfId="34748"/>
    <cellStyle name="出力 2 21 5" xfId="41489"/>
    <cellStyle name="出力 2 21 6" xfId="52479"/>
    <cellStyle name="出力 2 22" xfId="7173"/>
    <cellStyle name="出力 2 23" xfId="15416"/>
    <cellStyle name="出力 2 24" xfId="22878"/>
    <cellStyle name="出力 2 25" xfId="22918"/>
    <cellStyle name="出力 2 26" xfId="25304"/>
    <cellStyle name="出力 2 27" xfId="28501"/>
    <cellStyle name="出力 2 28" xfId="30367"/>
    <cellStyle name="出力 2 29" xfId="37164"/>
    <cellStyle name="出力 2 3" xfId="972"/>
    <cellStyle name="出力 2 3 10" xfId="15418"/>
    <cellStyle name="出力 2 3 11" xfId="23139"/>
    <cellStyle name="出力 2 3 12" xfId="25525"/>
    <cellStyle name="出力 2 3 13" xfId="28503"/>
    <cellStyle name="出力 2 3 14" xfId="30652"/>
    <cellStyle name="出力 2 3 15" xfId="37425"/>
    <cellStyle name="出力 2 3 16" xfId="44190"/>
    <cellStyle name="出力 2 3 17" xfId="52480"/>
    <cellStyle name="出力 2 3 18" xfId="53072"/>
    <cellStyle name="出力 2 3 19" xfId="55682"/>
    <cellStyle name="出力 2 3 2" xfId="1397"/>
    <cellStyle name="出力 2 3 2 10" xfId="30978"/>
    <cellStyle name="出力 2 3 2 11" xfId="37748"/>
    <cellStyle name="出力 2 3 2 12" xfId="44753"/>
    <cellStyle name="出力 2 3 2 13" xfId="52481"/>
    <cellStyle name="出力 2 3 2 14" xfId="53635"/>
    <cellStyle name="出力 2 3 2 15" xfId="56250"/>
    <cellStyle name="出力 2 3 2 2" xfId="3649"/>
    <cellStyle name="出力 2 3 2 2 2" xfId="9906"/>
    <cellStyle name="出力 2 3 2 2 3" xfId="17899"/>
    <cellStyle name="出力 2 3 2 2 4" xfId="33196"/>
    <cellStyle name="出力 2 3 2 2 5" xfId="39937"/>
    <cellStyle name="出力 2 3 2 2 6" xfId="52482"/>
    <cellStyle name="出力 2 3 2 3" xfId="5796"/>
    <cellStyle name="出力 2 3 2 3 2" xfId="12023"/>
    <cellStyle name="出力 2 3 2 3 3" xfId="20232"/>
    <cellStyle name="出力 2 3 2 3 4" xfId="35318"/>
    <cellStyle name="出力 2 3 2 3 5" xfId="42054"/>
    <cellStyle name="出力 2 3 2 3 6" xfId="52483"/>
    <cellStyle name="出力 2 3 2 4" xfId="7717"/>
    <cellStyle name="出力 2 3 2 5" xfId="14119"/>
    <cellStyle name="出力 2 3 2 6" xfId="15981"/>
    <cellStyle name="出力 2 3 2 7" xfId="23735"/>
    <cellStyle name="出力 2 3 2 8" xfId="26193"/>
    <cellStyle name="出力 2 3 2 9" xfId="29066"/>
    <cellStyle name="出力 2 3 3" xfId="1746"/>
    <cellStyle name="出力 2 3 3 10" xfId="31300"/>
    <cellStyle name="出力 2 3 3 11" xfId="38041"/>
    <cellStyle name="出力 2 3 3 12" xfId="45046"/>
    <cellStyle name="出力 2 3 3 13" xfId="52484"/>
    <cellStyle name="出力 2 3 3 14" xfId="53928"/>
    <cellStyle name="出力 2 3 3 15" xfId="56543"/>
    <cellStyle name="出力 2 3 3 2" xfId="3960"/>
    <cellStyle name="出力 2 3 3 2 2" xfId="10199"/>
    <cellStyle name="出力 2 3 3 2 3" xfId="19702"/>
    <cellStyle name="出力 2 3 3 2 4" xfId="33489"/>
    <cellStyle name="出力 2 3 3 2 5" xfId="40230"/>
    <cellStyle name="出力 2 3 3 2 6" xfId="52485"/>
    <cellStyle name="出力 2 3 3 3" xfId="6089"/>
    <cellStyle name="出力 2 3 3 3 2" xfId="12316"/>
    <cellStyle name="出力 2 3 3 3 3" xfId="20184"/>
    <cellStyle name="出力 2 3 3 3 4" xfId="35611"/>
    <cellStyle name="出力 2 3 3 3 5" xfId="42347"/>
    <cellStyle name="出力 2 3 3 3 6" xfId="52486"/>
    <cellStyle name="出力 2 3 3 4" xfId="8010"/>
    <cellStyle name="出力 2 3 3 5" xfId="14412"/>
    <cellStyle name="出力 2 3 3 6" xfId="16274"/>
    <cellStyle name="出力 2 3 3 7" xfId="24028"/>
    <cellStyle name="出力 2 3 3 8" xfId="26486"/>
    <cellStyle name="出力 2 3 3 9" xfId="29359"/>
    <cellStyle name="出力 2 3 4" xfId="2107"/>
    <cellStyle name="出力 2 3 4 10" xfId="38400"/>
    <cellStyle name="出力 2 3 4 11" xfId="45405"/>
    <cellStyle name="出力 2 3 4 12" xfId="52487"/>
    <cellStyle name="出力 2 3 4 13" xfId="54287"/>
    <cellStyle name="出力 2 3 4 14" xfId="56902"/>
    <cellStyle name="出力 2 3 4 2" xfId="4319"/>
    <cellStyle name="出力 2 3 4 2 2" xfId="10558"/>
    <cellStyle name="出力 2 3 4 2 3" xfId="17885"/>
    <cellStyle name="出力 2 3 4 2 4" xfId="33848"/>
    <cellStyle name="出力 2 3 4 2 5" xfId="40589"/>
    <cellStyle name="出力 2 3 4 2 6" xfId="52488"/>
    <cellStyle name="出力 2 3 4 3" xfId="6448"/>
    <cellStyle name="出力 2 3 4 3 2" xfId="12675"/>
    <cellStyle name="出力 2 3 4 3 3" xfId="17372"/>
    <cellStyle name="出力 2 3 4 3 4" xfId="35970"/>
    <cellStyle name="出力 2 3 4 3 5" xfId="42706"/>
    <cellStyle name="出力 2 3 4 3 6" xfId="52489"/>
    <cellStyle name="出力 2 3 4 4" xfId="8369"/>
    <cellStyle name="出力 2 3 4 5" xfId="16633"/>
    <cellStyle name="出力 2 3 4 6" xfId="24387"/>
    <cellStyle name="出力 2 3 4 7" xfId="26845"/>
    <cellStyle name="出力 2 3 4 8" xfId="29718"/>
    <cellStyle name="出力 2 3 4 9" xfId="31659"/>
    <cellStyle name="出力 2 3 5" xfId="2167"/>
    <cellStyle name="出力 2 3 5 10" xfId="31717"/>
    <cellStyle name="出力 2 3 5 11" xfId="38458"/>
    <cellStyle name="出力 2 3 5 12" xfId="45463"/>
    <cellStyle name="出力 2 3 5 13" xfId="52490"/>
    <cellStyle name="出力 2 3 5 14" xfId="54345"/>
    <cellStyle name="出力 2 3 5 15" xfId="56960"/>
    <cellStyle name="出力 2 3 5 2" xfId="4377"/>
    <cellStyle name="出力 2 3 5 2 2" xfId="10616"/>
    <cellStyle name="出力 2 3 5 2 3" xfId="19206"/>
    <cellStyle name="出力 2 3 5 2 4" xfId="33906"/>
    <cellStyle name="出力 2 3 5 2 5" xfId="40647"/>
    <cellStyle name="出力 2 3 5 2 6" xfId="52491"/>
    <cellStyle name="出力 2 3 5 3" xfId="6506"/>
    <cellStyle name="出力 2 3 5 3 2" xfId="12733"/>
    <cellStyle name="出力 2 3 5 3 3" xfId="17292"/>
    <cellStyle name="出力 2 3 5 3 4" xfId="36028"/>
    <cellStyle name="出力 2 3 5 3 5" xfId="42764"/>
    <cellStyle name="出力 2 3 5 3 6" xfId="52492"/>
    <cellStyle name="出力 2 3 5 4" xfId="8427"/>
    <cellStyle name="出力 2 3 5 5" xfId="14539"/>
    <cellStyle name="出力 2 3 5 6" xfId="16691"/>
    <cellStyle name="出力 2 3 5 7" xfId="24445"/>
    <cellStyle name="出力 2 3 5 8" xfId="26903"/>
    <cellStyle name="出力 2 3 5 9" xfId="29776"/>
    <cellStyle name="出力 2 3 6" xfId="3326"/>
    <cellStyle name="出力 2 3 6 10" xfId="39614"/>
    <cellStyle name="出力 2 3 6 11" xfId="44430"/>
    <cellStyle name="出力 2 3 6 12" xfId="52493"/>
    <cellStyle name="出力 2 3 6 13" xfId="53312"/>
    <cellStyle name="出力 2 3 6 14" xfId="55926"/>
    <cellStyle name="出力 2 3 6 2" xfId="5472"/>
    <cellStyle name="出力 2 3 6 2 2" xfId="11700"/>
    <cellStyle name="出力 2 3 6 2 3" xfId="18726"/>
    <cellStyle name="出力 2 3 6 2 4" xfId="34994"/>
    <cellStyle name="出力 2 3 6 2 5" xfId="41731"/>
    <cellStyle name="出力 2 3 6 2 6" xfId="52494"/>
    <cellStyle name="出力 2 3 6 3" xfId="9583"/>
    <cellStyle name="出力 2 3 6 4" xfId="13796"/>
    <cellStyle name="出力 2 3 6 5" xfId="15658"/>
    <cellStyle name="出力 2 3 6 6" xfId="23412"/>
    <cellStyle name="出力 2 3 6 7" xfId="25870"/>
    <cellStyle name="出力 2 3 6 8" xfId="28743"/>
    <cellStyle name="出力 2 3 6 9" xfId="32873"/>
    <cellStyle name="出力 2 3 7" xfId="2981"/>
    <cellStyle name="出力 2 3 7 2" xfId="9238"/>
    <cellStyle name="出力 2 3 7 3" xfId="18209"/>
    <cellStyle name="出力 2 3 7 4" xfId="32528"/>
    <cellStyle name="出力 2 3 7 5" xfId="39269"/>
    <cellStyle name="出力 2 3 7 6" xfId="52495"/>
    <cellStyle name="出力 2 3 8" xfId="5221"/>
    <cellStyle name="出力 2 3 8 2" xfId="11460"/>
    <cellStyle name="出力 2 3 8 3" xfId="19830"/>
    <cellStyle name="出力 2 3 8 4" xfId="34750"/>
    <cellStyle name="出力 2 3 8 5" xfId="41491"/>
    <cellStyle name="出力 2 3 8 6" xfId="52496"/>
    <cellStyle name="出力 2 3 9" xfId="7394"/>
    <cellStyle name="出力 2 30" xfId="37204"/>
    <cellStyle name="出力 2 31" xfId="44188"/>
    <cellStyle name="出力 2 32" xfId="52430"/>
    <cellStyle name="出力 2 33" xfId="53070"/>
    <cellStyle name="出力 2 34" xfId="55680"/>
    <cellStyle name="出力 2 4" xfId="774"/>
    <cellStyle name="出力 2 4 10" xfId="15419"/>
    <cellStyle name="出力 2 4 11" xfId="22946"/>
    <cellStyle name="出力 2 4 12" xfId="25332"/>
    <cellStyle name="出力 2 4 13" xfId="28504"/>
    <cellStyle name="出力 2 4 14" xfId="30454"/>
    <cellStyle name="出力 2 4 15" xfId="37232"/>
    <cellStyle name="出力 2 4 16" xfId="44191"/>
    <cellStyle name="出力 2 4 17" xfId="52497"/>
    <cellStyle name="出力 2 4 18" xfId="53073"/>
    <cellStyle name="出力 2 4 19" xfId="55683"/>
    <cellStyle name="出力 2 4 2" xfId="1398"/>
    <cellStyle name="出力 2 4 2 10" xfId="30979"/>
    <cellStyle name="出力 2 4 2 11" xfId="37749"/>
    <cellStyle name="出力 2 4 2 12" xfId="44754"/>
    <cellStyle name="出力 2 4 2 13" xfId="52498"/>
    <cellStyle name="出力 2 4 2 14" xfId="53636"/>
    <cellStyle name="出力 2 4 2 15" xfId="56251"/>
    <cellStyle name="出力 2 4 2 2" xfId="3650"/>
    <cellStyle name="出力 2 4 2 2 2" xfId="9907"/>
    <cellStyle name="出力 2 4 2 2 3" xfId="17666"/>
    <cellStyle name="出力 2 4 2 2 4" xfId="33197"/>
    <cellStyle name="出力 2 4 2 2 5" xfId="39938"/>
    <cellStyle name="出力 2 4 2 2 6" xfId="52499"/>
    <cellStyle name="出力 2 4 2 3" xfId="5797"/>
    <cellStyle name="出力 2 4 2 3 2" xfId="12024"/>
    <cellStyle name="出力 2 4 2 3 3" xfId="19357"/>
    <cellStyle name="出力 2 4 2 3 4" xfId="35319"/>
    <cellStyle name="出力 2 4 2 3 5" xfId="42055"/>
    <cellStyle name="出力 2 4 2 3 6" xfId="52500"/>
    <cellStyle name="出力 2 4 2 4" xfId="7718"/>
    <cellStyle name="出力 2 4 2 5" xfId="14120"/>
    <cellStyle name="出力 2 4 2 6" xfId="15982"/>
    <cellStyle name="出力 2 4 2 7" xfId="23736"/>
    <cellStyle name="出力 2 4 2 8" xfId="26194"/>
    <cellStyle name="出力 2 4 2 9" xfId="29067"/>
    <cellStyle name="出力 2 4 3" xfId="1553"/>
    <cellStyle name="出力 2 4 3 10" xfId="31107"/>
    <cellStyle name="出力 2 4 3 11" xfId="37848"/>
    <cellStyle name="出力 2 4 3 12" xfId="44853"/>
    <cellStyle name="出力 2 4 3 13" xfId="52501"/>
    <cellStyle name="出力 2 4 3 14" xfId="53735"/>
    <cellStyle name="出力 2 4 3 15" xfId="56350"/>
    <cellStyle name="出力 2 4 3 2" xfId="3767"/>
    <cellStyle name="出力 2 4 3 2 2" xfId="10006"/>
    <cellStyle name="出力 2 4 3 2 3" xfId="18467"/>
    <cellStyle name="出力 2 4 3 2 4" xfId="33296"/>
    <cellStyle name="出力 2 4 3 2 5" xfId="40037"/>
    <cellStyle name="出力 2 4 3 2 6" xfId="52502"/>
    <cellStyle name="出力 2 4 3 3" xfId="5896"/>
    <cellStyle name="出力 2 4 3 3 2" xfId="12123"/>
    <cellStyle name="出力 2 4 3 3 3" xfId="18005"/>
    <cellStyle name="出力 2 4 3 3 4" xfId="35418"/>
    <cellStyle name="出力 2 4 3 3 5" xfId="42154"/>
    <cellStyle name="出力 2 4 3 3 6" xfId="52503"/>
    <cellStyle name="出力 2 4 3 4" xfId="7817"/>
    <cellStyle name="出力 2 4 3 5" xfId="14219"/>
    <cellStyle name="出力 2 4 3 6" xfId="16081"/>
    <cellStyle name="出力 2 4 3 7" xfId="23835"/>
    <cellStyle name="出力 2 4 3 8" xfId="26293"/>
    <cellStyle name="出力 2 4 3 9" xfId="29166"/>
    <cellStyle name="出力 2 4 4" xfId="2108"/>
    <cellStyle name="出力 2 4 4 10" xfId="38401"/>
    <cellStyle name="出力 2 4 4 11" xfId="45406"/>
    <cellStyle name="出力 2 4 4 12" xfId="52504"/>
    <cellStyle name="出力 2 4 4 13" xfId="54288"/>
    <cellStyle name="出力 2 4 4 14" xfId="56903"/>
    <cellStyle name="出力 2 4 4 2" xfId="4320"/>
    <cellStyle name="出力 2 4 4 2 2" xfId="10559"/>
    <cellStyle name="出力 2 4 4 2 3" xfId="17680"/>
    <cellStyle name="出力 2 4 4 2 4" xfId="33849"/>
    <cellStyle name="出力 2 4 4 2 5" xfId="40590"/>
    <cellStyle name="出力 2 4 4 2 6" xfId="52505"/>
    <cellStyle name="出力 2 4 4 3" xfId="6449"/>
    <cellStyle name="出力 2 4 4 3 2" xfId="12676"/>
    <cellStyle name="出力 2 4 4 3 3" xfId="17371"/>
    <cellStyle name="出力 2 4 4 3 4" xfId="35971"/>
    <cellStyle name="出力 2 4 4 3 5" xfId="42707"/>
    <cellStyle name="出力 2 4 4 3 6" xfId="52506"/>
    <cellStyle name="出力 2 4 4 4" xfId="8370"/>
    <cellStyle name="出力 2 4 4 5" xfId="16634"/>
    <cellStyle name="出力 2 4 4 6" xfId="24388"/>
    <cellStyle name="出力 2 4 4 7" xfId="26846"/>
    <cellStyle name="出力 2 4 4 8" xfId="29719"/>
    <cellStyle name="出力 2 4 4 9" xfId="31660"/>
    <cellStyle name="出力 2 4 5" xfId="2323"/>
    <cellStyle name="出力 2 4 5 10" xfId="31873"/>
    <cellStyle name="出力 2 4 5 11" xfId="38614"/>
    <cellStyle name="出力 2 4 5 12" xfId="45619"/>
    <cellStyle name="出力 2 4 5 13" xfId="52507"/>
    <cellStyle name="出力 2 4 5 14" xfId="54501"/>
    <cellStyle name="出力 2 4 5 15" xfId="57116"/>
    <cellStyle name="出力 2 4 5 2" xfId="4533"/>
    <cellStyle name="出力 2 4 5 2 2" xfId="10772"/>
    <cellStyle name="出力 2 4 5 2 3" xfId="17725"/>
    <cellStyle name="出力 2 4 5 2 4" xfId="34062"/>
    <cellStyle name="出力 2 4 5 2 5" xfId="40803"/>
    <cellStyle name="出力 2 4 5 2 6" xfId="52508"/>
    <cellStyle name="出力 2 4 5 3" xfId="6662"/>
    <cellStyle name="出力 2 4 5 3 2" xfId="12889"/>
    <cellStyle name="出力 2 4 5 3 3" xfId="20348"/>
    <cellStyle name="出力 2 4 5 3 4" xfId="36184"/>
    <cellStyle name="出力 2 4 5 3 5" xfId="42920"/>
    <cellStyle name="出力 2 4 5 3 6" xfId="52509"/>
    <cellStyle name="出力 2 4 5 4" xfId="8583"/>
    <cellStyle name="出力 2 4 5 5" xfId="14695"/>
    <cellStyle name="出力 2 4 5 6" xfId="16847"/>
    <cellStyle name="出力 2 4 5 7" xfId="24601"/>
    <cellStyle name="出力 2 4 5 8" xfId="27059"/>
    <cellStyle name="出力 2 4 5 9" xfId="29932"/>
    <cellStyle name="出力 2 4 6" xfId="3133"/>
    <cellStyle name="出力 2 4 6 10" xfId="39421"/>
    <cellStyle name="出力 2 4 6 11" xfId="44237"/>
    <cellStyle name="出力 2 4 6 12" xfId="52510"/>
    <cellStyle name="出力 2 4 6 13" xfId="53119"/>
    <cellStyle name="出力 2 4 6 14" xfId="55731"/>
    <cellStyle name="出力 2 4 6 2" xfId="5277"/>
    <cellStyle name="出力 2 4 6 2 2" xfId="11507"/>
    <cellStyle name="出力 2 4 6 2 3" xfId="17858"/>
    <cellStyle name="出力 2 4 6 2 4" xfId="34799"/>
    <cellStyle name="出力 2 4 6 2 5" xfId="41538"/>
    <cellStyle name="出力 2 4 6 2 6" xfId="52511"/>
    <cellStyle name="出力 2 4 6 3" xfId="9390"/>
    <cellStyle name="出力 2 4 6 4" xfId="13603"/>
    <cellStyle name="出力 2 4 6 5" xfId="15465"/>
    <cellStyle name="出力 2 4 6 6" xfId="23219"/>
    <cellStyle name="出力 2 4 6 7" xfId="25677"/>
    <cellStyle name="出力 2 4 6 8" xfId="28550"/>
    <cellStyle name="出力 2 4 6 9" xfId="32680"/>
    <cellStyle name="出力 2 4 7" xfId="2788"/>
    <cellStyle name="出力 2 4 7 2" xfId="9045"/>
    <cellStyle name="出力 2 4 7 3" xfId="18893"/>
    <cellStyle name="出力 2 4 7 4" xfId="32335"/>
    <cellStyle name="出力 2 4 7 5" xfId="39076"/>
    <cellStyle name="出力 2 4 7 6" xfId="52512"/>
    <cellStyle name="出力 2 4 8" xfId="5222"/>
    <cellStyle name="出力 2 4 8 2" xfId="11461"/>
    <cellStyle name="出力 2 4 8 3" xfId="18972"/>
    <cellStyle name="出力 2 4 8 4" xfId="34751"/>
    <cellStyle name="出力 2 4 8 5" xfId="41492"/>
    <cellStyle name="出力 2 4 8 6" xfId="52513"/>
    <cellStyle name="出力 2 4 9" xfId="7201"/>
    <cellStyle name="出力 2 5" xfId="982"/>
    <cellStyle name="出力 2 5 10" xfId="15420"/>
    <cellStyle name="出力 2 5 11" xfId="23149"/>
    <cellStyle name="出力 2 5 12" xfId="25535"/>
    <cellStyle name="出力 2 5 13" xfId="28505"/>
    <cellStyle name="出力 2 5 14" xfId="30662"/>
    <cellStyle name="出力 2 5 15" xfId="37435"/>
    <cellStyle name="出力 2 5 16" xfId="44192"/>
    <cellStyle name="出力 2 5 17" xfId="52514"/>
    <cellStyle name="出力 2 5 18" xfId="53074"/>
    <cellStyle name="出力 2 5 19" xfId="55684"/>
    <cellStyle name="出力 2 5 2" xfId="1399"/>
    <cellStyle name="出力 2 5 2 10" xfId="30980"/>
    <cellStyle name="出力 2 5 2 11" xfId="37750"/>
    <cellStyle name="出力 2 5 2 12" xfId="44755"/>
    <cellStyle name="出力 2 5 2 13" xfId="52515"/>
    <cellStyle name="出力 2 5 2 14" xfId="53637"/>
    <cellStyle name="出力 2 5 2 15" xfId="56252"/>
    <cellStyle name="出力 2 5 2 2" xfId="3651"/>
    <cellStyle name="出力 2 5 2 2 2" xfId="9908"/>
    <cellStyle name="出力 2 5 2 2 3" xfId="19495"/>
    <cellStyle name="出力 2 5 2 2 4" xfId="33198"/>
    <cellStyle name="出力 2 5 2 2 5" xfId="39939"/>
    <cellStyle name="出力 2 5 2 2 6" xfId="52516"/>
    <cellStyle name="出力 2 5 2 3" xfId="5798"/>
    <cellStyle name="出力 2 5 2 3 2" xfId="12025"/>
    <cellStyle name="出力 2 5 2 3 3" xfId="18442"/>
    <cellStyle name="出力 2 5 2 3 4" xfId="35320"/>
    <cellStyle name="出力 2 5 2 3 5" xfId="42056"/>
    <cellStyle name="出力 2 5 2 3 6" xfId="52517"/>
    <cellStyle name="出力 2 5 2 4" xfId="7719"/>
    <cellStyle name="出力 2 5 2 5" xfId="14121"/>
    <cellStyle name="出力 2 5 2 6" xfId="15983"/>
    <cellStyle name="出力 2 5 2 7" xfId="23737"/>
    <cellStyle name="出力 2 5 2 8" xfId="26195"/>
    <cellStyle name="出力 2 5 2 9" xfId="29068"/>
    <cellStyle name="出力 2 5 3" xfId="1756"/>
    <cellStyle name="出力 2 5 3 10" xfId="31310"/>
    <cellStyle name="出力 2 5 3 11" xfId="38051"/>
    <cellStyle name="出力 2 5 3 12" xfId="45056"/>
    <cellStyle name="出力 2 5 3 13" xfId="52518"/>
    <cellStyle name="出力 2 5 3 14" xfId="53938"/>
    <cellStyle name="出力 2 5 3 15" xfId="56553"/>
    <cellStyle name="出力 2 5 3 2" xfId="3970"/>
    <cellStyle name="出力 2 5 3 2 2" xfId="10209"/>
    <cellStyle name="出力 2 5 3 2 3" xfId="18291"/>
    <cellStyle name="出力 2 5 3 2 4" xfId="33499"/>
    <cellStyle name="出力 2 5 3 2 5" xfId="40240"/>
    <cellStyle name="出力 2 5 3 2 6" xfId="52519"/>
    <cellStyle name="出力 2 5 3 3" xfId="6099"/>
    <cellStyle name="出力 2 5 3 3 2" xfId="12326"/>
    <cellStyle name="出力 2 5 3 3 3" xfId="19366"/>
    <cellStyle name="出力 2 5 3 3 4" xfId="35621"/>
    <cellStyle name="出力 2 5 3 3 5" xfId="42357"/>
    <cellStyle name="出力 2 5 3 3 6" xfId="52520"/>
    <cellStyle name="出力 2 5 3 4" xfId="8020"/>
    <cellStyle name="出力 2 5 3 5" xfId="14422"/>
    <cellStyle name="出力 2 5 3 6" xfId="16284"/>
    <cellStyle name="出力 2 5 3 7" xfId="24038"/>
    <cellStyle name="出力 2 5 3 8" xfId="26496"/>
    <cellStyle name="出力 2 5 3 9" xfId="29369"/>
    <cellStyle name="出力 2 5 4" xfId="2109"/>
    <cellStyle name="出力 2 5 4 10" xfId="38402"/>
    <cellStyle name="出力 2 5 4 11" xfId="45407"/>
    <cellStyle name="出力 2 5 4 12" xfId="52521"/>
    <cellStyle name="出力 2 5 4 13" xfId="54289"/>
    <cellStyle name="出力 2 5 4 14" xfId="56904"/>
    <cellStyle name="出力 2 5 4 2" xfId="4321"/>
    <cellStyle name="出力 2 5 4 2 2" xfId="10560"/>
    <cellStyle name="出力 2 5 4 2 3" xfId="19480"/>
    <cellStyle name="出力 2 5 4 2 4" xfId="33850"/>
    <cellStyle name="出力 2 5 4 2 5" xfId="40591"/>
    <cellStyle name="出力 2 5 4 2 6" xfId="52522"/>
    <cellStyle name="出力 2 5 4 3" xfId="6450"/>
    <cellStyle name="出力 2 5 4 3 2" xfId="12677"/>
    <cellStyle name="出力 2 5 4 3 3" xfId="17370"/>
    <cellStyle name="出力 2 5 4 3 4" xfId="35972"/>
    <cellStyle name="出力 2 5 4 3 5" xfId="42708"/>
    <cellStyle name="出力 2 5 4 3 6" xfId="52523"/>
    <cellStyle name="出力 2 5 4 4" xfId="8371"/>
    <cellStyle name="出力 2 5 4 5" xfId="16635"/>
    <cellStyle name="出力 2 5 4 6" xfId="24389"/>
    <cellStyle name="出力 2 5 4 7" xfId="26847"/>
    <cellStyle name="出力 2 5 4 8" xfId="29720"/>
    <cellStyle name="出力 2 5 4 9" xfId="31661"/>
    <cellStyle name="出力 2 5 5" xfId="2157"/>
    <cellStyle name="出力 2 5 5 10" xfId="31707"/>
    <cellStyle name="出力 2 5 5 11" xfId="38448"/>
    <cellStyle name="出力 2 5 5 12" xfId="45453"/>
    <cellStyle name="出力 2 5 5 13" xfId="52524"/>
    <cellStyle name="出力 2 5 5 14" xfId="54335"/>
    <cellStyle name="出力 2 5 5 15" xfId="56950"/>
    <cellStyle name="出力 2 5 5 2" xfId="4367"/>
    <cellStyle name="出力 2 5 5 2 2" xfId="10606"/>
    <cellStyle name="出力 2 5 5 2 3" xfId="18044"/>
    <cellStyle name="出力 2 5 5 2 4" xfId="33896"/>
    <cellStyle name="出力 2 5 5 2 5" xfId="40637"/>
    <cellStyle name="出力 2 5 5 2 6" xfId="52525"/>
    <cellStyle name="出力 2 5 5 3" xfId="6496"/>
    <cellStyle name="出力 2 5 5 3 2" xfId="12723"/>
    <cellStyle name="出力 2 5 5 3 3" xfId="17752"/>
    <cellStyle name="出力 2 5 5 3 4" xfId="36018"/>
    <cellStyle name="出力 2 5 5 3 5" xfId="42754"/>
    <cellStyle name="出力 2 5 5 3 6" xfId="52526"/>
    <cellStyle name="出力 2 5 5 4" xfId="8417"/>
    <cellStyle name="出力 2 5 5 5" xfId="14529"/>
    <cellStyle name="出力 2 5 5 6" xfId="16681"/>
    <cellStyle name="出力 2 5 5 7" xfId="24435"/>
    <cellStyle name="出力 2 5 5 8" xfId="26893"/>
    <cellStyle name="出力 2 5 5 9" xfId="29766"/>
    <cellStyle name="出力 2 5 6" xfId="3336"/>
    <cellStyle name="出力 2 5 6 10" xfId="39624"/>
    <cellStyle name="出力 2 5 6 11" xfId="44440"/>
    <cellStyle name="出力 2 5 6 12" xfId="52527"/>
    <cellStyle name="出力 2 5 6 13" xfId="53322"/>
    <cellStyle name="出力 2 5 6 14" xfId="55936"/>
    <cellStyle name="出力 2 5 6 2" xfId="5482"/>
    <cellStyle name="出力 2 5 6 2 2" xfId="11710"/>
    <cellStyle name="出力 2 5 6 2 3" xfId="19654"/>
    <cellStyle name="出力 2 5 6 2 4" xfId="35004"/>
    <cellStyle name="出力 2 5 6 2 5" xfId="41741"/>
    <cellStyle name="出力 2 5 6 2 6" xfId="52528"/>
    <cellStyle name="出力 2 5 6 3" xfId="9593"/>
    <cellStyle name="出力 2 5 6 4" xfId="13806"/>
    <cellStyle name="出力 2 5 6 5" xfId="15668"/>
    <cellStyle name="出力 2 5 6 6" xfId="23422"/>
    <cellStyle name="出力 2 5 6 7" xfId="25880"/>
    <cellStyle name="出力 2 5 6 8" xfId="28753"/>
    <cellStyle name="出力 2 5 6 9" xfId="32883"/>
    <cellStyle name="出力 2 5 7" xfId="2991"/>
    <cellStyle name="出力 2 5 7 2" xfId="9248"/>
    <cellStyle name="出力 2 5 7 3" xfId="18479"/>
    <cellStyle name="出力 2 5 7 4" xfId="32538"/>
    <cellStyle name="出力 2 5 7 5" xfId="39279"/>
    <cellStyle name="出力 2 5 7 6" xfId="52529"/>
    <cellStyle name="出力 2 5 8" xfId="5223"/>
    <cellStyle name="出力 2 5 8 2" xfId="11462"/>
    <cellStyle name="出力 2 5 8 3" xfId="18038"/>
    <cellStyle name="出力 2 5 8 4" xfId="34752"/>
    <cellStyle name="出力 2 5 8 5" xfId="41493"/>
    <cellStyle name="出力 2 5 8 6" xfId="52530"/>
    <cellStyle name="出力 2 5 9" xfId="7404"/>
    <cellStyle name="出力 2 6" xfId="989"/>
    <cellStyle name="出力 2 6 10" xfId="15421"/>
    <cellStyle name="出力 2 6 11" xfId="23156"/>
    <cellStyle name="出力 2 6 12" xfId="25542"/>
    <cellStyle name="出力 2 6 13" xfId="28506"/>
    <cellStyle name="出力 2 6 14" xfId="30669"/>
    <cellStyle name="出力 2 6 15" xfId="37442"/>
    <cellStyle name="出力 2 6 16" xfId="44193"/>
    <cellStyle name="出力 2 6 17" xfId="52531"/>
    <cellStyle name="出力 2 6 18" xfId="53075"/>
    <cellStyle name="出力 2 6 19" xfId="55685"/>
    <cellStyle name="出力 2 6 2" xfId="1400"/>
    <cellStyle name="出力 2 6 2 10" xfId="30981"/>
    <cellStyle name="出力 2 6 2 11" xfId="37751"/>
    <cellStyle name="出力 2 6 2 12" xfId="44756"/>
    <cellStyle name="出力 2 6 2 13" xfId="52532"/>
    <cellStyle name="出力 2 6 2 14" xfId="53638"/>
    <cellStyle name="出力 2 6 2 15" xfId="56253"/>
    <cellStyle name="出力 2 6 2 2" xfId="3652"/>
    <cellStyle name="出力 2 6 2 2 2" xfId="9909"/>
    <cellStyle name="出力 2 6 2 2 3" xfId="18566"/>
    <cellStyle name="出力 2 6 2 2 4" xfId="33199"/>
    <cellStyle name="出力 2 6 2 2 5" xfId="39940"/>
    <cellStyle name="出力 2 6 2 2 6" xfId="52533"/>
    <cellStyle name="出力 2 6 2 3" xfId="5799"/>
    <cellStyle name="出力 2 6 2 3 2" xfId="12026"/>
    <cellStyle name="出力 2 6 2 3 3" xfId="19435"/>
    <cellStyle name="出力 2 6 2 3 4" xfId="35321"/>
    <cellStyle name="出力 2 6 2 3 5" xfId="42057"/>
    <cellStyle name="出力 2 6 2 3 6" xfId="52534"/>
    <cellStyle name="出力 2 6 2 4" xfId="7720"/>
    <cellStyle name="出力 2 6 2 5" xfId="14122"/>
    <cellStyle name="出力 2 6 2 6" xfId="15984"/>
    <cellStyle name="出力 2 6 2 7" xfId="23738"/>
    <cellStyle name="出力 2 6 2 8" xfId="26196"/>
    <cellStyle name="出力 2 6 2 9" xfId="29069"/>
    <cellStyle name="出力 2 6 3" xfId="1763"/>
    <cellStyle name="出力 2 6 3 10" xfId="31317"/>
    <cellStyle name="出力 2 6 3 11" xfId="38058"/>
    <cellStyle name="出力 2 6 3 12" xfId="45063"/>
    <cellStyle name="出力 2 6 3 13" xfId="52535"/>
    <cellStyle name="出力 2 6 3 14" xfId="53945"/>
    <cellStyle name="出力 2 6 3 15" xfId="56560"/>
    <cellStyle name="出力 2 6 3 2" xfId="3977"/>
    <cellStyle name="出力 2 6 3 2 2" xfId="10216"/>
    <cellStyle name="出力 2 6 3 2 3" xfId="19701"/>
    <cellStyle name="出力 2 6 3 2 4" xfId="33506"/>
    <cellStyle name="出力 2 6 3 2 5" xfId="40247"/>
    <cellStyle name="出力 2 6 3 2 6" xfId="52536"/>
    <cellStyle name="出力 2 6 3 3" xfId="6106"/>
    <cellStyle name="出力 2 6 3 3 2" xfId="12333"/>
    <cellStyle name="出力 2 6 3 3 3" xfId="18308"/>
    <cellStyle name="出力 2 6 3 3 4" xfId="35628"/>
    <cellStyle name="出力 2 6 3 3 5" xfId="42364"/>
    <cellStyle name="出力 2 6 3 3 6" xfId="52537"/>
    <cellStyle name="出力 2 6 3 4" xfId="8027"/>
    <cellStyle name="出力 2 6 3 5" xfId="14429"/>
    <cellStyle name="出力 2 6 3 6" xfId="16291"/>
    <cellStyle name="出力 2 6 3 7" xfId="24045"/>
    <cellStyle name="出力 2 6 3 8" xfId="26503"/>
    <cellStyle name="出力 2 6 3 9" xfId="29376"/>
    <cellStyle name="出力 2 6 4" xfId="2110"/>
    <cellStyle name="出力 2 6 4 10" xfId="38403"/>
    <cellStyle name="出力 2 6 4 11" xfId="45408"/>
    <cellStyle name="出力 2 6 4 12" xfId="52538"/>
    <cellStyle name="出力 2 6 4 13" xfId="54290"/>
    <cellStyle name="出力 2 6 4 14" xfId="56905"/>
    <cellStyle name="出力 2 6 4 2" xfId="4322"/>
    <cellStyle name="出力 2 6 4 2 2" xfId="10561"/>
    <cellStyle name="出力 2 6 4 2 3" xfId="18532"/>
    <cellStyle name="出力 2 6 4 2 4" xfId="33851"/>
    <cellStyle name="出力 2 6 4 2 5" xfId="40592"/>
    <cellStyle name="出力 2 6 4 2 6" xfId="52539"/>
    <cellStyle name="出力 2 6 4 3" xfId="6451"/>
    <cellStyle name="出力 2 6 4 3 2" xfId="12678"/>
    <cellStyle name="出力 2 6 4 3 3" xfId="17369"/>
    <cellStyle name="出力 2 6 4 3 4" xfId="35973"/>
    <cellStyle name="出力 2 6 4 3 5" xfId="42709"/>
    <cellStyle name="出力 2 6 4 3 6" xfId="52540"/>
    <cellStyle name="出力 2 6 4 4" xfId="8372"/>
    <cellStyle name="出力 2 6 4 5" xfId="16636"/>
    <cellStyle name="出力 2 6 4 6" xfId="24390"/>
    <cellStyle name="出力 2 6 4 7" xfId="26848"/>
    <cellStyle name="出力 2 6 4 8" xfId="29721"/>
    <cellStyle name="出力 2 6 4 9" xfId="31662"/>
    <cellStyle name="出力 2 6 5" xfId="2375"/>
    <cellStyle name="出力 2 6 5 10" xfId="31925"/>
    <cellStyle name="出力 2 6 5 11" xfId="38666"/>
    <cellStyle name="出力 2 6 5 12" xfId="45671"/>
    <cellStyle name="出力 2 6 5 13" xfId="52541"/>
    <cellStyle name="出力 2 6 5 14" xfId="54553"/>
    <cellStyle name="出力 2 6 5 15" xfId="57168"/>
    <cellStyle name="出力 2 6 5 2" xfId="4585"/>
    <cellStyle name="出力 2 6 5 2 2" xfId="10824"/>
    <cellStyle name="出力 2 6 5 2 3" xfId="18827"/>
    <cellStyle name="出力 2 6 5 2 4" xfId="34114"/>
    <cellStyle name="出力 2 6 5 2 5" xfId="40855"/>
    <cellStyle name="出力 2 6 5 2 6" xfId="52542"/>
    <cellStyle name="出力 2 6 5 3" xfId="6714"/>
    <cellStyle name="出力 2 6 5 3 2" xfId="12941"/>
    <cellStyle name="出力 2 6 5 3 3" xfId="20391"/>
    <cellStyle name="出力 2 6 5 3 4" xfId="36236"/>
    <cellStyle name="出力 2 6 5 3 5" xfId="42972"/>
    <cellStyle name="出力 2 6 5 3 6" xfId="52543"/>
    <cellStyle name="出力 2 6 5 4" xfId="8635"/>
    <cellStyle name="出力 2 6 5 5" xfId="14747"/>
    <cellStyle name="出力 2 6 5 6" xfId="16899"/>
    <cellStyle name="出力 2 6 5 7" xfId="24653"/>
    <cellStyle name="出力 2 6 5 8" xfId="27111"/>
    <cellStyle name="出力 2 6 5 9" xfId="29984"/>
    <cellStyle name="出力 2 6 6" xfId="3343"/>
    <cellStyle name="出力 2 6 6 10" xfId="39631"/>
    <cellStyle name="出力 2 6 6 11" xfId="44447"/>
    <cellStyle name="出力 2 6 6 12" xfId="52544"/>
    <cellStyle name="出力 2 6 6 13" xfId="53329"/>
    <cellStyle name="出力 2 6 6 14" xfId="55943"/>
    <cellStyle name="出力 2 6 6 2" xfId="5489"/>
    <cellStyle name="出力 2 6 6 2 2" xfId="11717"/>
    <cellStyle name="出力 2 6 6 2 3" xfId="18688"/>
    <cellStyle name="出力 2 6 6 2 4" xfId="35011"/>
    <cellStyle name="出力 2 6 6 2 5" xfId="41748"/>
    <cellStyle name="出力 2 6 6 2 6" xfId="52545"/>
    <cellStyle name="出力 2 6 6 3" xfId="9600"/>
    <cellStyle name="出力 2 6 6 4" xfId="13813"/>
    <cellStyle name="出力 2 6 6 5" xfId="15675"/>
    <cellStyle name="出力 2 6 6 6" xfId="23429"/>
    <cellStyle name="出力 2 6 6 7" xfId="25887"/>
    <cellStyle name="出力 2 6 6 8" xfId="28760"/>
    <cellStyle name="出力 2 6 6 9" xfId="32890"/>
    <cellStyle name="出力 2 6 7" xfId="2998"/>
    <cellStyle name="出力 2 6 7 2" xfId="9255"/>
    <cellStyle name="出力 2 6 7 3" xfId="18744"/>
    <cellStyle name="出力 2 6 7 4" xfId="32545"/>
    <cellStyle name="出力 2 6 7 5" xfId="39286"/>
    <cellStyle name="出力 2 6 7 6" xfId="52546"/>
    <cellStyle name="出力 2 6 8" xfId="5224"/>
    <cellStyle name="出力 2 6 8 2" xfId="11463"/>
    <cellStyle name="出力 2 6 8 3" xfId="19664"/>
    <cellStyle name="出力 2 6 8 4" xfId="34753"/>
    <cellStyle name="出力 2 6 8 5" xfId="41494"/>
    <cellStyle name="出力 2 6 8 6" xfId="52547"/>
    <cellStyle name="出力 2 6 9" xfId="7411"/>
    <cellStyle name="出力 2 7" xfId="996"/>
    <cellStyle name="出力 2 7 10" xfId="15422"/>
    <cellStyle name="出力 2 7 11" xfId="23163"/>
    <cellStyle name="出力 2 7 12" xfId="25549"/>
    <cellStyle name="出力 2 7 13" xfId="28507"/>
    <cellStyle name="出力 2 7 14" xfId="30676"/>
    <cellStyle name="出力 2 7 15" xfId="37449"/>
    <cellStyle name="出力 2 7 16" xfId="44194"/>
    <cellStyle name="出力 2 7 17" xfId="52548"/>
    <cellStyle name="出力 2 7 18" xfId="53076"/>
    <cellStyle name="出力 2 7 19" xfId="55686"/>
    <cellStyle name="出力 2 7 2" xfId="1401"/>
    <cellStyle name="出力 2 7 2 10" xfId="30982"/>
    <cellStyle name="出力 2 7 2 11" xfId="37752"/>
    <cellStyle name="出力 2 7 2 12" xfId="44757"/>
    <cellStyle name="出力 2 7 2 13" xfId="52549"/>
    <cellStyle name="出力 2 7 2 14" xfId="53639"/>
    <cellStyle name="出力 2 7 2 15" xfId="56254"/>
    <cellStyle name="出力 2 7 2 2" xfId="3653"/>
    <cellStyle name="出力 2 7 2 2 2" xfId="9910"/>
    <cellStyle name="出力 2 7 2 2 3" xfId="19599"/>
    <cellStyle name="出力 2 7 2 2 4" xfId="33200"/>
    <cellStyle name="出力 2 7 2 2 5" xfId="39941"/>
    <cellStyle name="出力 2 7 2 2 6" xfId="52550"/>
    <cellStyle name="出力 2 7 2 3" xfId="5800"/>
    <cellStyle name="出力 2 7 2 3 2" xfId="12027"/>
    <cellStyle name="出力 2 7 2 3 3" xfId="18553"/>
    <cellStyle name="出力 2 7 2 3 4" xfId="35322"/>
    <cellStyle name="出力 2 7 2 3 5" xfId="42058"/>
    <cellStyle name="出力 2 7 2 3 6" xfId="52551"/>
    <cellStyle name="出力 2 7 2 4" xfId="7721"/>
    <cellStyle name="出力 2 7 2 5" xfId="14123"/>
    <cellStyle name="出力 2 7 2 6" xfId="15985"/>
    <cellStyle name="出力 2 7 2 7" xfId="23739"/>
    <cellStyle name="出力 2 7 2 8" xfId="26197"/>
    <cellStyle name="出力 2 7 2 9" xfId="29070"/>
    <cellStyle name="出力 2 7 3" xfId="1770"/>
    <cellStyle name="出力 2 7 3 10" xfId="31324"/>
    <cellStyle name="出力 2 7 3 11" xfId="38065"/>
    <cellStyle name="出力 2 7 3 12" xfId="45070"/>
    <cellStyle name="出力 2 7 3 13" xfId="52552"/>
    <cellStyle name="出力 2 7 3 14" xfId="53952"/>
    <cellStyle name="出力 2 7 3 15" xfId="56567"/>
    <cellStyle name="出力 2 7 3 2" xfId="3984"/>
    <cellStyle name="出力 2 7 3 2 2" xfId="10223"/>
    <cellStyle name="出力 2 7 3 2 3" xfId="18739"/>
    <cellStyle name="出力 2 7 3 2 4" xfId="33513"/>
    <cellStyle name="出力 2 7 3 2 5" xfId="40254"/>
    <cellStyle name="出力 2 7 3 2 6" xfId="52553"/>
    <cellStyle name="出力 2 7 3 3" xfId="6113"/>
    <cellStyle name="出力 2 7 3 3 2" xfId="12340"/>
    <cellStyle name="出力 2 7 3 3 3" xfId="19605"/>
    <cellStyle name="出力 2 7 3 3 4" xfId="35635"/>
    <cellStyle name="出力 2 7 3 3 5" xfId="42371"/>
    <cellStyle name="出力 2 7 3 3 6" xfId="52554"/>
    <cellStyle name="出力 2 7 3 4" xfId="8034"/>
    <cellStyle name="出力 2 7 3 5" xfId="14436"/>
    <cellStyle name="出力 2 7 3 6" xfId="16298"/>
    <cellStyle name="出力 2 7 3 7" xfId="24052"/>
    <cellStyle name="出力 2 7 3 8" xfId="26510"/>
    <cellStyle name="出力 2 7 3 9" xfId="29383"/>
    <cellStyle name="出力 2 7 4" xfId="2111"/>
    <cellStyle name="出力 2 7 4 10" xfId="38404"/>
    <cellStyle name="出力 2 7 4 11" xfId="45409"/>
    <cellStyle name="出力 2 7 4 12" xfId="52555"/>
    <cellStyle name="出力 2 7 4 13" xfId="54291"/>
    <cellStyle name="出力 2 7 4 14" xfId="56906"/>
    <cellStyle name="出力 2 7 4 2" xfId="4323"/>
    <cellStyle name="出力 2 7 4 2 2" xfId="10562"/>
    <cellStyle name="出力 2 7 4 2 3" xfId="19566"/>
    <cellStyle name="出力 2 7 4 2 4" xfId="33852"/>
    <cellStyle name="出力 2 7 4 2 5" xfId="40593"/>
    <cellStyle name="出力 2 7 4 2 6" xfId="52556"/>
    <cellStyle name="出力 2 7 4 3" xfId="6452"/>
    <cellStyle name="出力 2 7 4 3 2" xfId="12679"/>
    <cellStyle name="出力 2 7 4 3 3" xfId="17368"/>
    <cellStyle name="出力 2 7 4 3 4" xfId="35974"/>
    <cellStyle name="出力 2 7 4 3 5" xfId="42710"/>
    <cellStyle name="出力 2 7 4 3 6" xfId="52557"/>
    <cellStyle name="出力 2 7 4 4" xfId="8373"/>
    <cellStyle name="出力 2 7 4 5" xfId="16637"/>
    <cellStyle name="出力 2 7 4 6" xfId="24391"/>
    <cellStyle name="出力 2 7 4 7" xfId="26849"/>
    <cellStyle name="出力 2 7 4 8" xfId="29722"/>
    <cellStyle name="出力 2 7 4 9" xfId="31663"/>
    <cellStyle name="出力 2 7 5" xfId="2403"/>
    <cellStyle name="出力 2 7 5 10" xfId="31953"/>
    <cellStyle name="出力 2 7 5 11" xfId="38694"/>
    <cellStyle name="出力 2 7 5 12" xfId="45699"/>
    <cellStyle name="出力 2 7 5 13" xfId="52558"/>
    <cellStyle name="出力 2 7 5 14" xfId="54581"/>
    <cellStyle name="出力 2 7 5 15" xfId="57196"/>
    <cellStyle name="出力 2 7 5 2" xfId="4613"/>
    <cellStyle name="出力 2 7 5 2 2" xfId="10852"/>
    <cellStyle name="出力 2 7 5 2 3" xfId="19036"/>
    <cellStyle name="出力 2 7 5 2 4" xfId="34142"/>
    <cellStyle name="出力 2 7 5 2 5" xfId="40883"/>
    <cellStyle name="出力 2 7 5 2 6" xfId="52559"/>
    <cellStyle name="出力 2 7 5 3" xfId="6742"/>
    <cellStyle name="出力 2 7 5 3 2" xfId="12969"/>
    <cellStyle name="出力 2 7 5 3 3" xfId="20415"/>
    <cellStyle name="出力 2 7 5 3 4" xfId="36264"/>
    <cellStyle name="出力 2 7 5 3 5" xfId="43000"/>
    <cellStyle name="出力 2 7 5 3 6" xfId="52560"/>
    <cellStyle name="出力 2 7 5 4" xfId="8663"/>
    <cellStyle name="出力 2 7 5 5" xfId="14775"/>
    <cellStyle name="出力 2 7 5 6" xfId="16927"/>
    <cellStyle name="出力 2 7 5 7" xfId="24681"/>
    <cellStyle name="出力 2 7 5 8" xfId="27139"/>
    <cellStyle name="出力 2 7 5 9" xfId="30012"/>
    <cellStyle name="出力 2 7 6" xfId="3350"/>
    <cellStyle name="出力 2 7 6 10" xfId="39638"/>
    <cellStyle name="出力 2 7 6 11" xfId="44454"/>
    <cellStyle name="出力 2 7 6 12" xfId="52561"/>
    <cellStyle name="出力 2 7 6 13" xfId="53336"/>
    <cellStyle name="出力 2 7 6 14" xfId="55950"/>
    <cellStyle name="出力 2 7 6 2" xfId="5496"/>
    <cellStyle name="出力 2 7 6 2 2" xfId="11724"/>
    <cellStyle name="出力 2 7 6 2 3" xfId="19790"/>
    <cellStyle name="出力 2 7 6 2 4" xfId="35018"/>
    <cellStyle name="出力 2 7 6 2 5" xfId="41755"/>
    <cellStyle name="出力 2 7 6 2 6" xfId="52562"/>
    <cellStyle name="出力 2 7 6 3" xfId="9607"/>
    <cellStyle name="出力 2 7 6 4" xfId="13820"/>
    <cellStyle name="出力 2 7 6 5" xfId="15682"/>
    <cellStyle name="出力 2 7 6 6" xfId="23436"/>
    <cellStyle name="出力 2 7 6 7" xfId="25894"/>
    <cellStyle name="出力 2 7 6 8" xfId="28767"/>
    <cellStyle name="出力 2 7 6 9" xfId="32897"/>
    <cellStyle name="出力 2 7 7" xfId="3005"/>
    <cellStyle name="出力 2 7 7 2" xfId="9262"/>
    <cellStyle name="出力 2 7 7 3" xfId="19845"/>
    <cellStyle name="出力 2 7 7 4" xfId="32552"/>
    <cellStyle name="出力 2 7 7 5" xfId="39293"/>
    <cellStyle name="出力 2 7 7 6" xfId="52563"/>
    <cellStyle name="出力 2 7 8" xfId="5225"/>
    <cellStyle name="出力 2 7 8 2" xfId="11464"/>
    <cellStyle name="出力 2 7 8 3" xfId="18809"/>
    <cellStyle name="出力 2 7 8 4" xfId="34754"/>
    <cellStyle name="出力 2 7 8 5" xfId="41495"/>
    <cellStyle name="出力 2 7 8 6" xfId="52564"/>
    <cellStyle name="出力 2 7 9" xfId="7418"/>
    <cellStyle name="出力 2 8" xfId="1001"/>
    <cellStyle name="出力 2 8 10" xfId="15423"/>
    <cellStyle name="出力 2 8 11" xfId="23168"/>
    <cellStyle name="出力 2 8 12" xfId="25554"/>
    <cellStyle name="出力 2 8 13" xfId="28508"/>
    <cellStyle name="出力 2 8 14" xfId="30681"/>
    <cellStyle name="出力 2 8 15" xfId="37454"/>
    <cellStyle name="出力 2 8 16" xfId="44195"/>
    <cellStyle name="出力 2 8 17" xfId="52565"/>
    <cellStyle name="出力 2 8 18" xfId="53077"/>
    <cellStyle name="出力 2 8 19" xfId="55687"/>
    <cellStyle name="出力 2 8 2" xfId="1402"/>
    <cellStyle name="出力 2 8 2 10" xfId="30983"/>
    <cellStyle name="出力 2 8 2 11" xfId="37753"/>
    <cellStyle name="出力 2 8 2 12" xfId="44758"/>
    <cellStyle name="出力 2 8 2 13" xfId="52566"/>
    <cellStyle name="出力 2 8 2 14" xfId="53640"/>
    <cellStyle name="出力 2 8 2 15" xfId="56255"/>
    <cellStyle name="出力 2 8 2 2" xfId="3654"/>
    <cellStyle name="出力 2 8 2 2 2" xfId="9911"/>
    <cellStyle name="出力 2 8 2 2 3" xfId="18741"/>
    <cellStyle name="出力 2 8 2 2 4" xfId="33201"/>
    <cellStyle name="出力 2 8 2 2 5" xfId="39942"/>
    <cellStyle name="出力 2 8 2 2 6" xfId="52567"/>
    <cellStyle name="出力 2 8 2 3" xfId="5801"/>
    <cellStyle name="出力 2 8 2 3 2" xfId="12028"/>
    <cellStyle name="出力 2 8 2 3 3" xfId="19587"/>
    <cellStyle name="出力 2 8 2 3 4" xfId="35323"/>
    <cellStyle name="出力 2 8 2 3 5" xfId="42059"/>
    <cellStyle name="出力 2 8 2 3 6" xfId="52568"/>
    <cellStyle name="出力 2 8 2 4" xfId="7722"/>
    <cellStyle name="出力 2 8 2 5" xfId="14124"/>
    <cellStyle name="出力 2 8 2 6" xfId="15986"/>
    <cellStyle name="出力 2 8 2 7" xfId="23740"/>
    <cellStyle name="出力 2 8 2 8" xfId="26198"/>
    <cellStyle name="出力 2 8 2 9" xfId="29071"/>
    <cellStyle name="出力 2 8 3" xfId="1775"/>
    <cellStyle name="出力 2 8 3 10" xfId="31329"/>
    <cellStyle name="出力 2 8 3 11" xfId="38070"/>
    <cellStyle name="出力 2 8 3 12" xfId="45075"/>
    <cellStyle name="出力 2 8 3 13" xfId="52569"/>
    <cellStyle name="出力 2 8 3 14" xfId="53957"/>
    <cellStyle name="出力 2 8 3 15" xfId="56572"/>
    <cellStyle name="出力 2 8 3 2" xfId="3989"/>
    <cellStyle name="出力 2 8 3 2 2" xfId="10228"/>
    <cellStyle name="出力 2 8 3 2 3" xfId="19123"/>
    <cellStyle name="出力 2 8 3 2 4" xfId="33518"/>
    <cellStyle name="出力 2 8 3 2 5" xfId="40259"/>
    <cellStyle name="出力 2 8 3 2 6" xfId="52570"/>
    <cellStyle name="出力 2 8 3 3" xfId="6118"/>
    <cellStyle name="出力 2 8 3 3 2" xfId="12345"/>
    <cellStyle name="出力 2 8 3 3 3" xfId="19315"/>
    <cellStyle name="出力 2 8 3 3 4" xfId="35640"/>
    <cellStyle name="出力 2 8 3 3 5" xfId="42376"/>
    <cellStyle name="出力 2 8 3 3 6" xfId="52571"/>
    <cellStyle name="出力 2 8 3 4" xfId="8039"/>
    <cellStyle name="出力 2 8 3 5" xfId="14441"/>
    <cellStyle name="出力 2 8 3 6" xfId="16303"/>
    <cellStyle name="出力 2 8 3 7" xfId="24057"/>
    <cellStyle name="出力 2 8 3 8" xfId="26515"/>
    <cellStyle name="出力 2 8 3 9" xfId="29388"/>
    <cellStyle name="出力 2 8 4" xfId="2112"/>
    <cellStyle name="出力 2 8 4 10" xfId="38405"/>
    <cellStyle name="出力 2 8 4 11" xfId="45410"/>
    <cellStyle name="出力 2 8 4 12" xfId="52572"/>
    <cellStyle name="出力 2 8 4 13" xfId="54292"/>
    <cellStyle name="出力 2 8 4 14" xfId="56907"/>
    <cellStyle name="出力 2 8 4 2" xfId="4324"/>
    <cellStyle name="出力 2 8 4 2 2" xfId="10563"/>
    <cellStyle name="出力 2 8 4 2 3" xfId="18708"/>
    <cellStyle name="出力 2 8 4 2 4" xfId="33853"/>
    <cellStyle name="出力 2 8 4 2 5" xfId="40594"/>
    <cellStyle name="出力 2 8 4 2 6" xfId="52573"/>
    <cellStyle name="出力 2 8 4 3" xfId="6453"/>
    <cellStyle name="出力 2 8 4 3 2" xfId="12680"/>
    <cellStyle name="出力 2 8 4 3 3" xfId="17367"/>
    <cellStyle name="出力 2 8 4 3 4" xfId="35975"/>
    <cellStyle name="出力 2 8 4 3 5" xfId="42711"/>
    <cellStyle name="出力 2 8 4 3 6" xfId="52574"/>
    <cellStyle name="出力 2 8 4 4" xfId="8374"/>
    <cellStyle name="出力 2 8 4 5" xfId="16638"/>
    <cellStyle name="出力 2 8 4 6" xfId="24392"/>
    <cellStyle name="出力 2 8 4 7" xfId="26850"/>
    <cellStyle name="出力 2 8 4 8" xfId="29723"/>
    <cellStyle name="出力 2 8 4 9" xfId="31664"/>
    <cellStyle name="出力 2 8 5" xfId="2371"/>
    <cellStyle name="出力 2 8 5 10" xfId="31921"/>
    <cellStyle name="出力 2 8 5 11" xfId="38662"/>
    <cellStyle name="出力 2 8 5 12" xfId="45667"/>
    <cellStyle name="出力 2 8 5 13" xfId="52575"/>
    <cellStyle name="出力 2 8 5 14" xfId="54549"/>
    <cellStyle name="出力 2 8 5 15" xfId="57164"/>
    <cellStyle name="出力 2 8 5 2" xfId="4581"/>
    <cellStyle name="出力 2 8 5 2 2" xfId="10820"/>
    <cellStyle name="出力 2 8 5 2 3" xfId="19812"/>
    <cellStyle name="出力 2 8 5 2 4" xfId="34110"/>
    <cellStyle name="出力 2 8 5 2 5" xfId="40851"/>
    <cellStyle name="出力 2 8 5 2 6" xfId="52576"/>
    <cellStyle name="出力 2 8 5 3" xfId="6710"/>
    <cellStyle name="出力 2 8 5 3 2" xfId="12937"/>
    <cellStyle name="出力 2 8 5 3 3" xfId="20388"/>
    <cellStyle name="出力 2 8 5 3 4" xfId="36232"/>
    <cellStyle name="出力 2 8 5 3 5" xfId="42968"/>
    <cellStyle name="出力 2 8 5 3 6" xfId="52577"/>
    <cellStyle name="出力 2 8 5 4" xfId="8631"/>
    <cellStyle name="出力 2 8 5 5" xfId="14743"/>
    <cellStyle name="出力 2 8 5 6" xfId="16895"/>
    <cellStyle name="出力 2 8 5 7" xfId="24649"/>
    <cellStyle name="出力 2 8 5 8" xfId="27107"/>
    <cellStyle name="出力 2 8 5 9" xfId="29980"/>
    <cellStyle name="出力 2 8 6" xfId="3355"/>
    <cellStyle name="出力 2 8 6 10" xfId="39643"/>
    <cellStyle name="出力 2 8 6 11" xfId="44459"/>
    <cellStyle name="出力 2 8 6 12" xfId="52578"/>
    <cellStyle name="出力 2 8 6 13" xfId="53341"/>
    <cellStyle name="出力 2 8 6 14" xfId="55955"/>
    <cellStyle name="出力 2 8 6 2" xfId="5501"/>
    <cellStyle name="出力 2 8 6 2 2" xfId="11729"/>
    <cellStyle name="出力 2 8 6 2 3" xfId="17848"/>
    <cellStyle name="出力 2 8 6 2 4" xfId="35023"/>
    <cellStyle name="出力 2 8 6 2 5" xfId="41760"/>
    <cellStyle name="出力 2 8 6 2 6" xfId="52579"/>
    <cellStyle name="出力 2 8 6 3" xfId="9612"/>
    <cellStyle name="出力 2 8 6 4" xfId="13825"/>
    <cellStyle name="出力 2 8 6 5" xfId="15687"/>
    <cellStyle name="出力 2 8 6 6" xfId="23441"/>
    <cellStyle name="出力 2 8 6 7" xfId="25899"/>
    <cellStyle name="出力 2 8 6 8" xfId="28772"/>
    <cellStyle name="出力 2 8 6 9" xfId="32902"/>
    <cellStyle name="出力 2 8 7" xfId="3010"/>
    <cellStyle name="出力 2 8 7 2" xfId="9267"/>
    <cellStyle name="出力 2 8 7 3" xfId="17910"/>
    <cellStyle name="出力 2 8 7 4" xfId="32557"/>
    <cellStyle name="出力 2 8 7 5" xfId="39298"/>
    <cellStyle name="出力 2 8 7 6" xfId="52580"/>
    <cellStyle name="出力 2 8 8" xfId="5226"/>
    <cellStyle name="出力 2 8 8 2" xfId="11465"/>
    <cellStyle name="出力 2 8 8 3" xfId="17860"/>
    <cellStyle name="出力 2 8 8 4" xfId="34755"/>
    <cellStyle name="出力 2 8 8 5" xfId="41496"/>
    <cellStyle name="出力 2 8 8 6" xfId="52581"/>
    <cellStyle name="出力 2 8 9" xfId="7423"/>
    <cellStyle name="出力 2 9" xfId="1395"/>
    <cellStyle name="出力 2 9 10" xfId="30976"/>
    <cellStyle name="出力 2 9 11" xfId="37746"/>
    <cellStyle name="出力 2 9 12" xfId="44751"/>
    <cellStyle name="出力 2 9 13" xfId="52582"/>
    <cellStyle name="出力 2 9 14" xfId="53633"/>
    <cellStyle name="出力 2 9 15" xfId="56248"/>
    <cellStyle name="出力 2 9 2" xfId="3647"/>
    <cellStyle name="出力 2 9 2 2" xfId="9904"/>
    <cellStyle name="出力 2 9 2 3" xfId="19712"/>
    <cellStyle name="出力 2 9 2 4" xfId="33194"/>
    <cellStyle name="出力 2 9 2 5" xfId="39935"/>
    <cellStyle name="出力 2 9 2 6" xfId="52583"/>
    <cellStyle name="出力 2 9 3" xfId="5794"/>
    <cellStyle name="出力 2 9 3 2" xfId="12021"/>
    <cellStyle name="出力 2 9 3 3" xfId="19311"/>
    <cellStyle name="出力 2 9 3 4" xfId="35316"/>
    <cellStyle name="出力 2 9 3 5" xfId="42052"/>
    <cellStyle name="出力 2 9 3 6" xfId="52584"/>
    <cellStyle name="出力 2 9 4" xfId="7715"/>
    <cellStyle name="出力 2 9 5" xfId="14117"/>
    <cellStyle name="出力 2 9 6" xfId="15979"/>
    <cellStyle name="出力 2 9 7" xfId="23733"/>
    <cellStyle name="出力 2 9 8" xfId="26191"/>
    <cellStyle name="出力 2 9 9" xfId="29064"/>
    <cellStyle name="出力 3" xfId="761"/>
    <cellStyle name="出力 3 10" xfId="15424"/>
    <cellStyle name="出力 3 11" xfId="22935"/>
    <cellStyle name="出力 3 12" xfId="25321"/>
    <cellStyle name="出力 3 13" xfId="28509"/>
    <cellStyle name="出力 3 14" xfId="30442"/>
    <cellStyle name="出力 3 15" xfId="37221"/>
    <cellStyle name="出力 3 16" xfId="44196"/>
    <cellStyle name="出力 3 17" xfId="52585"/>
    <cellStyle name="出力 3 18" xfId="53078"/>
    <cellStyle name="出力 3 19" xfId="55688"/>
    <cellStyle name="出力 3 2" xfId="1403"/>
    <cellStyle name="出力 3 2 10" xfId="30984"/>
    <cellStyle name="出力 3 2 11" xfId="37754"/>
    <cellStyle name="出力 3 2 12" xfId="44759"/>
    <cellStyle name="出力 3 2 13" xfId="52586"/>
    <cellStyle name="出力 3 2 14" xfId="53641"/>
    <cellStyle name="出力 3 2 15" xfId="56256"/>
    <cellStyle name="出力 3 2 2" xfId="3655"/>
    <cellStyle name="出力 3 2 2 2" xfId="9912"/>
    <cellStyle name="出力 3 2 2 3" xfId="20016"/>
    <cellStyle name="出力 3 2 2 4" xfId="33202"/>
    <cellStyle name="出力 3 2 2 5" xfId="39943"/>
    <cellStyle name="出力 3 2 2 6" xfId="52587"/>
    <cellStyle name="出力 3 2 3" xfId="5802"/>
    <cellStyle name="出力 3 2 3 2" xfId="12029"/>
    <cellStyle name="出力 3 2 3 3" xfId="18728"/>
    <cellStyle name="出力 3 2 3 4" xfId="35324"/>
    <cellStyle name="出力 3 2 3 5" xfId="42060"/>
    <cellStyle name="出力 3 2 3 6" xfId="52588"/>
    <cellStyle name="出力 3 2 4" xfId="7723"/>
    <cellStyle name="出力 3 2 5" xfId="14125"/>
    <cellStyle name="出力 3 2 6" xfId="15987"/>
    <cellStyle name="出力 3 2 7" xfId="23741"/>
    <cellStyle name="出力 3 2 8" xfId="26199"/>
    <cellStyle name="出力 3 2 9" xfId="29072"/>
    <cellStyle name="出力 3 3" xfId="1542"/>
    <cellStyle name="出力 3 3 10" xfId="31096"/>
    <cellStyle name="出力 3 3 11" xfId="37837"/>
    <cellStyle name="出力 3 3 12" xfId="44842"/>
    <cellStyle name="出力 3 3 13" xfId="52589"/>
    <cellStyle name="出力 3 3 14" xfId="53724"/>
    <cellStyle name="出力 3 3 15" xfId="56339"/>
    <cellStyle name="出力 3 3 2" xfId="3756"/>
    <cellStyle name="出力 3 3 2 2" xfId="9995"/>
    <cellStyle name="出力 3 3 2 3" xfId="20161"/>
    <cellStyle name="出力 3 3 2 4" xfId="33285"/>
    <cellStyle name="出力 3 3 2 5" xfId="40026"/>
    <cellStyle name="出力 3 3 2 6" xfId="52590"/>
    <cellStyle name="出力 3 3 3" xfId="5885"/>
    <cellStyle name="出力 3 3 3 2" xfId="12112"/>
    <cellStyle name="出力 3 3 3 3" xfId="18517"/>
    <cellStyle name="出力 3 3 3 4" xfId="35407"/>
    <cellStyle name="出力 3 3 3 5" xfId="42143"/>
    <cellStyle name="出力 3 3 3 6" xfId="52591"/>
    <cellStyle name="出力 3 3 4" xfId="7806"/>
    <cellStyle name="出力 3 3 5" xfId="14208"/>
    <cellStyle name="出力 3 3 6" xfId="16070"/>
    <cellStyle name="出力 3 3 7" xfId="23824"/>
    <cellStyle name="出力 3 3 8" xfId="26282"/>
    <cellStyle name="出力 3 3 9" xfId="29155"/>
    <cellStyle name="出力 3 4" xfId="2113"/>
    <cellStyle name="出力 3 4 10" xfId="38406"/>
    <cellStyle name="出力 3 4 11" xfId="45411"/>
    <cellStyle name="出力 3 4 12" xfId="52592"/>
    <cellStyle name="出力 3 4 13" xfId="54293"/>
    <cellStyle name="出力 3 4 14" xfId="56908"/>
    <cellStyle name="出力 3 4 2" xfId="4325"/>
    <cellStyle name="出力 3 4 2 2" xfId="10564"/>
    <cellStyle name="出力 3 4 2 3" xfId="20042"/>
    <cellStyle name="出力 3 4 2 4" xfId="33854"/>
    <cellStyle name="出力 3 4 2 5" xfId="40595"/>
    <cellStyle name="出力 3 4 2 6" xfId="52593"/>
    <cellStyle name="出力 3 4 3" xfId="6454"/>
    <cellStyle name="出力 3 4 3 2" xfId="12681"/>
    <cellStyle name="出力 3 4 3 3" xfId="17366"/>
    <cellStyle name="出力 3 4 3 4" xfId="35976"/>
    <cellStyle name="出力 3 4 3 5" xfId="42712"/>
    <cellStyle name="出力 3 4 3 6" xfId="52594"/>
    <cellStyle name="出力 3 4 4" xfId="8375"/>
    <cellStyle name="出力 3 4 5" xfId="16639"/>
    <cellStyle name="出力 3 4 6" xfId="24393"/>
    <cellStyle name="出力 3 4 7" xfId="26851"/>
    <cellStyle name="出力 3 4 8" xfId="29724"/>
    <cellStyle name="出力 3 4 9" xfId="31665"/>
    <cellStyle name="出力 3 5" xfId="2334"/>
    <cellStyle name="出力 3 5 10" xfId="31884"/>
    <cellStyle name="出力 3 5 11" xfId="38625"/>
    <cellStyle name="出力 3 5 12" xfId="45630"/>
    <cellStyle name="出力 3 5 13" xfId="52595"/>
    <cellStyle name="出力 3 5 14" xfId="54512"/>
    <cellStyle name="出力 3 5 15" xfId="57127"/>
    <cellStyle name="出力 3 5 2" xfId="4544"/>
    <cellStyle name="出力 3 5 2 2" xfId="10783"/>
    <cellStyle name="出力 3 5 2 3" xfId="19798"/>
    <cellStyle name="出力 3 5 2 4" xfId="34073"/>
    <cellStyle name="出力 3 5 2 5" xfId="40814"/>
    <cellStyle name="出力 3 5 2 6" xfId="52596"/>
    <cellStyle name="出力 3 5 3" xfId="6673"/>
    <cellStyle name="出力 3 5 3 2" xfId="12900"/>
    <cellStyle name="出力 3 5 3 3" xfId="20359"/>
    <cellStyle name="出力 3 5 3 4" xfId="36195"/>
    <cellStyle name="出力 3 5 3 5" xfId="42931"/>
    <cellStyle name="出力 3 5 3 6" xfId="52597"/>
    <cellStyle name="出力 3 5 4" xfId="8594"/>
    <cellStyle name="出力 3 5 5" xfId="14706"/>
    <cellStyle name="出力 3 5 6" xfId="16858"/>
    <cellStyle name="出力 3 5 7" xfId="24612"/>
    <cellStyle name="出力 3 5 8" xfId="27070"/>
    <cellStyle name="出力 3 5 9" xfId="29943"/>
    <cellStyle name="出力 3 6" xfId="3122"/>
    <cellStyle name="出力 3 6 10" xfId="39410"/>
    <cellStyle name="出力 3 6 11" xfId="44226"/>
    <cellStyle name="出力 3 6 12" xfId="52598"/>
    <cellStyle name="出力 3 6 13" xfId="53108"/>
    <cellStyle name="出力 3 6 14" xfId="55720"/>
    <cellStyle name="出力 3 6 2" xfId="5266"/>
    <cellStyle name="出力 3 6 2 2" xfId="11496"/>
    <cellStyle name="出力 3 6 2 3" xfId="20044"/>
    <cellStyle name="出力 3 6 2 4" xfId="34788"/>
    <cellStyle name="出力 3 6 2 5" xfId="41527"/>
    <cellStyle name="出力 3 6 2 6" xfId="52599"/>
    <cellStyle name="出力 3 6 3" xfId="9379"/>
    <cellStyle name="出力 3 6 4" xfId="13592"/>
    <cellStyle name="出力 3 6 5" xfId="15454"/>
    <cellStyle name="出力 3 6 6" xfId="23208"/>
    <cellStyle name="出力 3 6 7" xfId="25666"/>
    <cellStyle name="出力 3 6 8" xfId="28539"/>
    <cellStyle name="出力 3 6 9" xfId="32669"/>
    <cellStyle name="出力 3 7" xfId="2777"/>
    <cellStyle name="出力 3 7 2" xfId="9034"/>
    <cellStyle name="出力 3 7 3" xfId="17657"/>
    <cellStyle name="出力 3 7 4" xfId="32324"/>
    <cellStyle name="出力 3 7 5" xfId="39065"/>
    <cellStyle name="出力 3 7 6" xfId="52600"/>
    <cellStyle name="出力 3 8" xfId="5227"/>
    <cellStyle name="出力 3 8 2" xfId="11466"/>
    <cellStyle name="出力 3 8 3" xfId="17727"/>
    <cellStyle name="出力 3 8 4" xfId="34756"/>
    <cellStyle name="出力 3 8 5" xfId="41497"/>
    <cellStyle name="出力 3 8 6" xfId="52601"/>
    <cellStyle name="出力 3 9" xfId="7190"/>
    <cellStyle name="常规 12" xfId="1090"/>
    <cellStyle name="常规 12 3" xfId="1091"/>
    <cellStyle name="常规 12 4" xfId="1092"/>
    <cellStyle name="常规 13 3" xfId="1093"/>
    <cellStyle name="常规_DCL Transit Grid AUG 05" xfId="1094"/>
    <cellStyle name="説明文 2" xfId="731"/>
    <cellStyle name="超链接 3" xfId="1095"/>
    <cellStyle name="超链接 3 3" xfId="1096"/>
    <cellStyle name="超链接 5" xfId="1097"/>
    <cellStyle name="超链接_VANGUARD QUOTE CONFIRMATION 20 JUNE 2007 (7) 2" xfId="1098"/>
    <cellStyle name="通貨 [0.00] 2" xfId="54"/>
    <cellStyle name="通貨 [0.00] 2 2" xfId="680"/>
    <cellStyle name="通貨 [0.00] 2 3" xfId="762"/>
    <cellStyle name="通貨 [0.00] 2 4" xfId="1016"/>
    <cellStyle name="通貨 [0.00] 2 5" xfId="1017"/>
    <cellStyle name="通貨 [0.00] 2 6" xfId="1099"/>
    <cellStyle name="入力 2" xfId="732"/>
    <cellStyle name="入力 2 10" xfId="1526"/>
    <cellStyle name="入力 2 10 10" xfId="31080"/>
    <cellStyle name="入力 2 10 11" xfId="37821"/>
    <cellStyle name="入力 2 10 12" xfId="44826"/>
    <cellStyle name="入力 2 10 13" xfId="52603"/>
    <cellStyle name="入力 2 10 14" xfId="53708"/>
    <cellStyle name="入力 2 10 15" xfId="56323"/>
    <cellStyle name="入力 2 10 2" xfId="3740"/>
    <cellStyle name="入力 2 10 2 2" xfId="9979"/>
    <cellStyle name="入力 2 10 2 3" xfId="20173"/>
    <cellStyle name="入力 2 10 2 4" xfId="33269"/>
    <cellStyle name="入力 2 10 2 5" xfId="40010"/>
    <cellStyle name="入力 2 10 2 6" xfId="52604"/>
    <cellStyle name="入力 2 10 3" xfId="5869"/>
    <cellStyle name="入力 2 10 3 2" xfId="12096"/>
    <cellStyle name="入力 2 10 3 3" xfId="19572"/>
    <cellStyle name="入力 2 10 3 4" xfId="35391"/>
    <cellStyle name="入力 2 10 3 5" xfId="42127"/>
    <cellStyle name="入力 2 10 3 6" xfId="52605"/>
    <cellStyle name="入力 2 10 4" xfId="7790"/>
    <cellStyle name="入力 2 10 5" xfId="14192"/>
    <cellStyle name="入力 2 10 6" xfId="16054"/>
    <cellStyle name="入力 2 10 7" xfId="23808"/>
    <cellStyle name="入力 2 10 8" xfId="26266"/>
    <cellStyle name="入力 2 10 9" xfId="29139"/>
    <cellStyle name="入力 2 11" xfId="2114"/>
    <cellStyle name="入力 2 11 10" xfId="38407"/>
    <cellStyle name="入力 2 11 11" xfId="45412"/>
    <cellStyle name="入力 2 11 12" xfId="52606"/>
    <cellStyle name="入力 2 11 13" xfId="54294"/>
    <cellStyle name="入力 2 11 14" xfId="56909"/>
    <cellStyle name="入力 2 11 2" xfId="4326"/>
    <cellStyle name="入力 2 11 2 2" xfId="10565"/>
    <cellStyle name="入力 2 11 2 3" xfId="19185"/>
    <cellStyle name="入力 2 11 2 4" xfId="33855"/>
    <cellStyle name="入力 2 11 2 5" xfId="40596"/>
    <cellStyle name="入力 2 11 2 6" xfId="52607"/>
    <cellStyle name="入力 2 11 3" xfId="6455"/>
    <cellStyle name="入力 2 11 3 2" xfId="12682"/>
    <cellStyle name="入力 2 11 3 3" xfId="17365"/>
    <cellStyle name="入力 2 11 3 4" xfId="35977"/>
    <cellStyle name="入力 2 11 3 5" xfId="42713"/>
    <cellStyle name="入力 2 11 3 6" xfId="52608"/>
    <cellStyle name="入力 2 11 4" xfId="8376"/>
    <cellStyle name="入力 2 11 5" xfId="16640"/>
    <cellStyle name="入力 2 11 6" xfId="24394"/>
    <cellStyle name="入力 2 11 7" xfId="26852"/>
    <cellStyle name="入力 2 11 8" xfId="29725"/>
    <cellStyle name="入力 2 11 9" xfId="31666"/>
    <cellStyle name="入力 2 12" xfId="2349"/>
    <cellStyle name="入力 2 12 10" xfId="31899"/>
    <cellStyle name="入力 2 12 11" xfId="38640"/>
    <cellStyle name="入力 2 12 12" xfId="45645"/>
    <cellStyle name="入力 2 12 13" xfId="52609"/>
    <cellStyle name="入力 2 12 14" xfId="54527"/>
    <cellStyle name="入力 2 12 15" xfId="57142"/>
    <cellStyle name="入力 2 12 2" xfId="4559"/>
    <cellStyle name="入力 2 12 2 2" xfId="10798"/>
    <cellStyle name="入力 2 12 2 3" xfId="19109"/>
    <cellStyle name="入力 2 12 2 4" xfId="34088"/>
    <cellStyle name="入力 2 12 2 5" xfId="40829"/>
    <cellStyle name="入力 2 12 2 6" xfId="52610"/>
    <cellStyle name="入力 2 12 3" xfId="6688"/>
    <cellStyle name="入力 2 12 3 2" xfId="12915"/>
    <cellStyle name="入力 2 12 3 3" xfId="20372"/>
    <cellStyle name="入力 2 12 3 4" xfId="36210"/>
    <cellStyle name="入力 2 12 3 5" xfId="42946"/>
    <cellStyle name="入力 2 12 3 6" xfId="52611"/>
    <cellStyle name="入力 2 12 4" xfId="8609"/>
    <cellStyle name="入力 2 12 5" xfId="14721"/>
    <cellStyle name="入力 2 12 6" xfId="16873"/>
    <cellStyle name="入力 2 12 7" xfId="24627"/>
    <cellStyle name="入力 2 12 8" xfId="27085"/>
    <cellStyle name="入力 2 12 9" xfId="29958"/>
    <cellStyle name="入力 2 13" xfId="2682"/>
    <cellStyle name="入力 2 13 10" xfId="32231"/>
    <cellStyle name="入力 2 13 11" xfId="38972"/>
    <cellStyle name="入力 2 13 12" xfId="45977"/>
    <cellStyle name="入力 2 13 13" xfId="52612"/>
    <cellStyle name="入力 2 13 14" xfId="54859"/>
    <cellStyle name="入力 2 13 15" xfId="57474"/>
    <cellStyle name="入力 2 13 2" xfId="4874"/>
    <cellStyle name="入力 2 13 2 2" xfId="11113"/>
    <cellStyle name="入力 2 13 2 3" xfId="19535"/>
    <cellStyle name="入力 2 13 2 4" xfId="34403"/>
    <cellStyle name="入力 2 13 2 5" xfId="41144"/>
    <cellStyle name="入力 2 13 2 6" xfId="52613"/>
    <cellStyle name="入力 2 13 3" xfId="7020"/>
    <cellStyle name="入力 2 13 3 2" xfId="13247"/>
    <cellStyle name="入力 2 13 3 3" xfId="20583"/>
    <cellStyle name="入力 2 13 3 4" xfId="36542"/>
    <cellStyle name="入力 2 13 3 5" xfId="43278"/>
    <cellStyle name="入力 2 13 3 6" xfId="52614"/>
    <cellStyle name="入力 2 13 4" xfId="8941"/>
    <cellStyle name="入力 2 13 5" xfId="15053"/>
    <cellStyle name="入力 2 13 6" xfId="17205"/>
    <cellStyle name="入力 2 13 7" xfId="24959"/>
    <cellStyle name="入力 2 13 8" xfId="27417"/>
    <cellStyle name="入力 2 13 9" xfId="30290"/>
    <cellStyle name="入力 2 14" xfId="2696"/>
    <cellStyle name="入力 2 14 10" xfId="32243"/>
    <cellStyle name="入力 2 14 11" xfId="38984"/>
    <cellStyle name="入力 2 14 12" xfId="45989"/>
    <cellStyle name="入力 2 14 13" xfId="52615"/>
    <cellStyle name="入力 2 14 14" xfId="54871"/>
    <cellStyle name="入力 2 14 15" xfId="57486"/>
    <cellStyle name="入力 2 14 2" xfId="4886"/>
    <cellStyle name="入力 2 14 2 2" xfId="11125"/>
    <cellStyle name="入力 2 14 2 3" xfId="18818"/>
    <cellStyle name="入力 2 14 2 4" xfId="34415"/>
    <cellStyle name="入力 2 14 2 5" xfId="41156"/>
    <cellStyle name="入力 2 14 2 6" xfId="52616"/>
    <cellStyle name="入力 2 14 3" xfId="7032"/>
    <cellStyle name="入力 2 14 3 2" xfId="13259"/>
    <cellStyle name="入力 2 14 3 3" xfId="20592"/>
    <cellStyle name="入力 2 14 3 4" xfId="36554"/>
    <cellStyle name="入力 2 14 3 5" xfId="43290"/>
    <cellStyle name="入力 2 14 3 6" xfId="52617"/>
    <cellStyle name="入力 2 14 4" xfId="8953"/>
    <cellStyle name="入力 2 14 5" xfId="15065"/>
    <cellStyle name="入力 2 14 6" xfId="17217"/>
    <cellStyle name="入力 2 14 7" xfId="24971"/>
    <cellStyle name="入力 2 14 8" xfId="27429"/>
    <cellStyle name="入力 2 14 9" xfId="30302"/>
    <cellStyle name="入力 2 15" xfId="2705"/>
    <cellStyle name="入力 2 15 10" xfId="32252"/>
    <cellStyle name="入力 2 15 11" xfId="38993"/>
    <cellStyle name="入力 2 15 12" xfId="45998"/>
    <cellStyle name="入力 2 15 13" xfId="52618"/>
    <cellStyle name="入力 2 15 14" xfId="54880"/>
    <cellStyle name="入力 2 15 15" xfId="57495"/>
    <cellStyle name="入力 2 15 2" xfId="4895"/>
    <cellStyle name="入力 2 15 2 2" xfId="11134"/>
    <cellStyle name="入力 2 15 2 3" xfId="18709"/>
    <cellStyle name="入力 2 15 2 4" xfId="34424"/>
    <cellStyle name="入力 2 15 2 5" xfId="41165"/>
    <cellStyle name="入力 2 15 2 6" xfId="52619"/>
    <cellStyle name="入力 2 15 3" xfId="7041"/>
    <cellStyle name="入力 2 15 3 2" xfId="13268"/>
    <cellStyle name="入力 2 15 3 3" xfId="20599"/>
    <cellStyle name="入力 2 15 3 4" xfId="36563"/>
    <cellStyle name="入力 2 15 3 5" xfId="43299"/>
    <cellStyle name="入力 2 15 3 6" xfId="52620"/>
    <cellStyle name="入力 2 15 4" xfId="8962"/>
    <cellStyle name="入力 2 15 5" xfId="15074"/>
    <cellStyle name="入力 2 15 6" xfId="17226"/>
    <cellStyle name="入力 2 15 7" xfId="24980"/>
    <cellStyle name="入力 2 15 8" xfId="27438"/>
    <cellStyle name="入力 2 15 9" xfId="30311"/>
    <cellStyle name="入力 2 16" xfId="2728"/>
    <cellStyle name="入力 2 16 10" xfId="32275"/>
    <cellStyle name="入力 2 16 11" xfId="39016"/>
    <cellStyle name="入力 2 16 12" xfId="46021"/>
    <cellStyle name="入力 2 16 13" xfId="52621"/>
    <cellStyle name="入力 2 16 14" xfId="54903"/>
    <cellStyle name="入力 2 16 15" xfId="57518"/>
    <cellStyle name="入力 2 16 2" xfId="4909"/>
    <cellStyle name="入力 2 16 2 2" xfId="11148"/>
    <cellStyle name="入力 2 16 2 3" xfId="20233"/>
    <cellStyle name="入力 2 16 2 4" xfId="34438"/>
    <cellStyle name="入力 2 16 2 5" xfId="41179"/>
    <cellStyle name="入力 2 16 2 6" xfId="52622"/>
    <cellStyle name="入力 2 16 3" xfId="7064"/>
    <cellStyle name="入力 2 16 3 2" xfId="13291"/>
    <cellStyle name="入力 2 16 3 3" xfId="20619"/>
    <cellStyle name="入力 2 16 3 4" xfId="36586"/>
    <cellStyle name="入力 2 16 3 5" xfId="43322"/>
    <cellStyle name="入力 2 16 3 6" xfId="52623"/>
    <cellStyle name="入力 2 16 4" xfId="8985"/>
    <cellStyle name="入力 2 16 5" xfId="15097"/>
    <cellStyle name="入力 2 16 6" xfId="17249"/>
    <cellStyle name="入力 2 16 7" xfId="25003"/>
    <cellStyle name="入力 2 16 8" xfId="27461"/>
    <cellStyle name="入力 2 16 9" xfId="30334"/>
    <cellStyle name="入力 2 17" xfId="2733"/>
    <cellStyle name="入力 2 17 10" xfId="32280"/>
    <cellStyle name="入力 2 17 11" xfId="39021"/>
    <cellStyle name="入力 2 17 12" xfId="46026"/>
    <cellStyle name="入力 2 17 13" xfId="52624"/>
    <cellStyle name="入力 2 17 14" xfId="54908"/>
    <cellStyle name="入力 2 17 15" xfId="57523"/>
    <cellStyle name="入力 2 17 2" xfId="4914"/>
    <cellStyle name="入力 2 17 2 2" xfId="11153"/>
    <cellStyle name="入力 2 17 2 3" xfId="18410"/>
    <cellStyle name="入力 2 17 2 4" xfId="34443"/>
    <cellStyle name="入力 2 17 2 5" xfId="41184"/>
    <cellStyle name="入力 2 17 2 6" xfId="52625"/>
    <cellStyle name="入力 2 17 3" xfId="7069"/>
    <cellStyle name="入力 2 17 3 2" xfId="13296"/>
    <cellStyle name="入力 2 17 3 3" xfId="20623"/>
    <cellStyle name="入力 2 17 3 4" xfId="36591"/>
    <cellStyle name="入力 2 17 3 5" xfId="43327"/>
    <cellStyle name="入力 2 17 3 6" xfId="52626"/>
    <cellStyle name="入力 2 17 4" xfId="8990"/>
    <cellStyle name="入力 2 17 5" xfId="15102"/>
    <cellStyle name="入力 2 17 6" xfId="17254"/>
    <cellStyle name="入力 2 17 7" xfId="25008"/>
    <cellStyle name="入力 2 17 8" xfId="27466"/>
    <cellStyle name="入力 2 17 9" xfId="30339"/>
    <cellStyle name="入力 2 18" xfId="2742"/>
    <cellStyle name="入力 2 18 10" xfId="32289"/>
    <cellStyle name="入力 2 18 11" xfId="39030"/>
    <cellStyle name="入力 2 18 12" xfId="46035"/>
    <cellStyle name="入力 2 18 13" xfId="52627"/>
    <cellStyle name="入力 2 18 14" xfId="54917"/>
    <cellStyle name="入力 2 18 15" xfId="57532"/>
    <cellStyle name="入力 2 18 2" xfId="4921"/>
    <cellStyle name="入力 2 18 2 2" xfId="11160"/>
    <cellStyle name="入力 2 18 2 3" xfId="20225"/>
    <cellStyle name="入力 2 18 2 4" xfId="34450"/>
    <cellStyle name="入力 2 18 2 5" xfId="41191"/>
    <cellStyle name="入力 2 18 2 6" xfId="52628"/>
    <cellStyle name="入力 2 18 3" xfId="7078"/>
    <cellStyle name="入力 2 18 3 2" xfId="13305"/>
    <cellStyle name="入力 2 18 3 3" xfId="20631"/>
    <cellStyle name="入力 2 18 3 4" xfId="36600"/>
    <cellStyle name="入力 2 18 3 5" xfId="43336"/>
    <cellStyle name="入力 2 18 3 6" xfId="52629"/>
    <cellStyle name="入力 2 18 4" xfId="8999"/>
    <cellStyle name="入力 2 18 5" xfId="15111"/>
    <cellStyle name="入力 2 18 6" xfId="17263"/>
    <cellStyle name="入力 2 18 7" xfId="25017"/>
    <cellStyle name="入力 2 18 8" xfId="27475"/>
    <cellStyle name="入力 2 18 9" xfId="30348"/>
    <cellStyle name="入力 2 19" xfId="2749"/>
    <cellStyle name="入力 2 19 10" xfId="32296"/>
    <cellStyle name="入力 2 19 11" xfId="39037"/>
    <cellStyle name="入力 2 19 12" xfId="46042"/>
    <cellStyle name="入力 2 19 13" xfId="52630"/>
    <cellStyle name="入力 2 19 14" xfId="54924"/>
    <cellStyle name="入力 2 19 15" xfId="57539"/>
    <cellStyle name="入力 2 19 2" xfId="4926"/>
    <cellStyle name="入力 2 19 2 2" xfId="11165"/>
    <cellStyle name="入力 2 19 2 3" xfId="18436"/>
    <cellStyle name="入力 2 19 2 4" xfId="34455"/>
    <cellStyle name="入力 2 19 2 5" xfId="41196"/>
    <cellStyle name="入力 2 19 2 6" xfId="52631"/>
    <cellStyle name="入力 2 19 3" xfId="7085"/>
    <cellStyle name="入力 2 19 3 2" xfId="13312"/>
    <cellStyle name="入力 2 19 3 3" xfId="20637"/>
    <cellStyle name="入力 2 19 3 4" xfId="36607"/>
    <cellStyle name="入力 2 19 3 5" xfId="43343"/>
    <cellStyle name="入力 2 19 3 6" xfId="52632"/>
    <cellStyle name="入力 2 19 4" xfId="9006"/>
    <cellStyle name="入力 2 19 5" xfId="15118"/>
    <cellStyle name="入力 2 19 6" xfId="17270"/>
    <cellStyle name="入力 2 19 7" xfId="25024"/>
    <cellStyle name="入力 2 19 8" xfId="27482"/>
    <cellStyle name="入力 2 19 9" xfId="30355"/>
    <cellStyle name="入力 2 2" xfId="962"/>
    <cellStyle name="入力 2 2 10" xfId="15426"/>
    <cellStyle name="入力 2 2 11" xfId="23129"/>
    <cellStyle name="入力 2 2 12" xfId="25515"/>
    <cellStyle name="入力 2 2 13" xfId="28511"/>
    <cellStyle name="入力 2 2 14" xfId="30642"/>
    <cellStyle name="入力 2 2 15" xfId="37415"/>
    <cellStyle name="入力 2 2 16" xfId="44198"/>
    <cellStyle name="入力 2 2 17" xfId="52633"/>
    <cellStyle name="入力 2 2 18" xfId="53080"/>
    <cellStyle name="入力 2 2 19" xfId="55690"/>
    <cellStyle name="入力 2 2 2" xfId="1405"/>
    <cellStyle name="入力 2 2 2 10" xfId="30986"/>
    <cellStyle name="入力 2 2 2 11" xfId="37756"/>
    <cellStyle name="入力 2 2 2 12" xfId="44761"/>
    <cellStyle name="入力 2 2 2 13" xfId="52634"/>
    <cellStyle name="入力 2 2 2 14" xfId="53643"/>
    <cellStyle name="入力 2 2 2 15" xfId="56258"/>
    <cellStyle name="入力 2 2 2 2" xfId="3657"/>
    <cellStyle name="入力 2 2 2 2 2" xfId="9914"/>
    <cellStyle name="入力 2 2 2 2 3" xfId="18231"/>
    <cellStyle name="入力 2 2 2 2 4" xfId="33204"/>
    <cellStyle name="入力 2 2 2 2 5" xfId="39945"/>
    <cellStyle name="入力 2 2 2 2 6" xfId="52635"/>
    <cellStyle name="入力 2 2 2 3" xfId="5804"/>
    <cellStyle name="入力 2 2 2 3 2" xfId="12031"/>
    <cellStyle name="入力 2 2 2 3 3" xfId="19172"/>
    <cellStyle name="入力 2 2 2 3 4" xfId="35326"/>
    <cellStyle name="入力 2 2 2 3 5" xfId="42062"/>
    <cellStyle name="入力 2 2 2 3 6" xfId="52636"/>
    <cellStyle name="入力 2 2 2 4" xfId="7725"/>
    <cellStyle name="入力 2 2 2 5" xfId="14127"/>
    <cellStyle name="入力 2 2 2 6" xfId="15989"/>
    <cellStyle name="入力 2 2 2 7" xfId="23743"/>
    <cellStyle name="入力 2 2 2 8" xfId="26201"/>
    <cellStyle name="入力 2 2 2 9" xfId="29074"/>
    <cellStyle name="入力 2 2 3" xfId="1736"/>
    <cellStyle name="入力 2 2 3 10" xfId="31290"/>
    <cellStyle name="入力 2 2 3 11" xfId="38031"/>
    <cellStyle name="入力 2 2 3 12" xfId="45036"/>
    <cellStyle name="入力 2 2 3 13" xfId="52637"/>
    <cellStyle name="入力 2 2 3 14" xfId="53918"/>
    <cellStyle name="入力 2 2 3 15" xfId="56533"/>
    <cellStyle name="入力 2 2 3 2" xfId="3950"/>
    <cellStyle name="入力 2 2 3 2 2" xfId="10189"/>
    <cellStyle name="入力 2 2 3 2 3" xfId="18743"/>
    <cellStyle name="入力 2 2 3 2 4" xfId="33479"/>
    <cellStyle name="入力 2 2 3 2 5" xfId="40220"/>
    <cellStyle name="入力 2 2 3 2 6" xfId="52638"/>
    <cellStyle name="入力 2 2 3 3" xfId="6079"/>
    <cellStyle name="入力 2 2 3 3 2" xfId="12306"/>
    <cellStyle name="入力 2 2 3 3 3" xfId="19886"/>
    <cellStyle name="入力 2 2 3 3 4" xfId="35601"/>
    <cellStyle name="入力 2 2 3 3 5" xfId="42337"/>
    <cellStyle name="入力 2 2 3 3 6" xfId="52639"/>
    <cellStyle name="入力 2 2 3 4" xfId="8000"/>
    <cellStyle name="入力 2 2 3 5" xfId="14402"/>
    <cellStyle name="入力 2 2 3 6" xfId="16264"/>
    <cellStyle name="入力 2 2 3 7" xfId="24018"/>
    <cellStyle name="入力 2 2 3 8" xfId="26476"/>
    <cellStyle name="入力 2 2 3 9" xfId="29349"/>
    <cellStyle name="入力 2 2 4" xfId="2115"/>
    <cellStyle name="入力 2 2 4 10" xfId="38408"/>
    <cellStyle name="入力 2 2 4 11" xfId="45413"/>
    <cellStyle name="入力 2 2 4 12" xfId="52640"/>
    <cellStyle name="入力 2 2 4 13" xfId="54295"/>
    <cellStyle name="入力 2 2 4 14" xfId="56910"/>
    <cellStyle name="入力 2 2 4 2" xfId="4327"/>
    <cellStyle name="入力 2 2 4 2 2" xfId="10566"/>
    <cellStyle name="入力 2 2 4 2 3" xfId="18255"/>
    <cellStyle name="入力 2 2 4 2 4" xfId="33856"/>
    <cellStyle name="入力 2 2 4 2 5" xfId="40597"/>
    <cellStyle name="入力 2 2 4 2 6" xfId="52641"/>
    <cellStyle name="入力 2 2 4 3" xfId="6456"/>
    <cellStyle name="入力 2 2 4 3 2" xfId="12683"/>
    <cellStyle name="入力 2 2 4 3 3" xfId="17364"/>
    <cellStyle name="入力 2 2 4 3 4" xfId="35978"/>
    <cellStyle name="入力 2 2 4 3 5" xfId="42714"/>
    <cellStyle name="入力 2 2 4 3 6" xfId="52642"/>
    <cellStyle name="入力 2 2 4 4" xfId="8377"/>
    <cellStyle name="入力 2 2 4 5" xfId="16641"/>
    <cellStyle name="入力 2 2 4 6" xfId="24395"/>
    <cellStyle name="入力 2 2 4 7" xfId="26853"/>
    <cellStyle name="入力 2 2 4 8" xfId="29726"/>
    <cellStyle name="入力 2 2 4 9" xfId="31667"/>
    <cellStyle name="入力 2 2 5" xfId="2177"/>
    <cellStyle name="入力 2 2 5 10" xfId="31727"/>
    <cellStyle name="入力 2 2 5 11" xfId="38468"/>
    <cellStyle name="入力 2 2 5 12" xfId="45473"/>
    <cellStyle name="入力 2 2 5 13" xfId="52643"/>
    <cellStyle name="入力 2 2 5 14" xfId="54355"/>
    <cellStyle name="入力 2 2 5 15" xfId="56970"/>
    <cellStyle name="入力 2 2 5 2" xfId="4387"/>
    <cellStyle name="入力 2 2 5 2 2" xfId="10626"/>
    <cellStyle name="入力 2 2 5 2 3" xfId="17883"/>
    <cellStyle name="入力 2 2 5 2 4" xfId="33916"/>
    <cellStyle name="入力 2 2 5 2 5" xfId="40657"/>
    <cellStyle name="入力 2 2 5 2 6" xfId="52644"/>
    <cellStyle name="入力 2 2 5 3" xfId="6516"/>
    <cellStyle name="入力 2 2 5 3 2" xfId="12743"/>
    <cellStyle name="入力 2 2 5 3 3" xfId="17339"/>
    <cellStyle name="入力 2 2 5 3 4" xfId="36038"/>
    <cellStyle name="入力 2 2 5 3 5" xfId="42774"/>
    <cellStyle name="入力 2 2 5 3 6" xfId="52645"/>
    <cellStyle name="入力 2 2 5 4" xfId="8437"/>
    <cellStyle name="入力 2 2 5 5" xfId="14549"/>
    <cellStyle name="入力 2 2 5 6" xfId="16701"/>
    <cellStyle name="入力 2 2 5 7" xfId="24455"/>
    <cellStyle name="入力 2 2 5 8" xfId="26913"/>
    <cellStyle name="入力 2 2 5 9" xfId="29786"/>
    <cellStyle name="入力 2 2 6" xfId="3316"/>
    <cellStyle name="入力 2 2 6 10" xfId="39604"/>
    <cellStyle name="入力 2 2 6 11" xfId="44420"/>
    <cellStyle name="入力 2 2 6 12" xfId="52646"/>
    <cellStyle name="入力 2 2 6 13" xfId="53302"/>
    <cellStyle name="入力 2 2 6 14" xfId="55916"/>
    <cellStyle name="入力 2 2 6 2" xfId="5462"/>
    <cellStyle name="入力 2 2 6 2 2" xfId="11690"/>
    <cellStyle name="入力 2 2 6 2 3" xfId="19800"/>
    <cellStyle name="入力 2 2 6 2 4" xfId="34984"/>
    <cellStyle name="入力 2 2 6 2 5" xfId="41721"/>
    <cellStyle name="入力 2 2 6 2 6" xfId="52647"/>
    <cellStyle name="入力 2 2 6 3" xfId="9573"/>
    <cellStyle name="入力 2 2 6 4" xfId="13786"/>
    <cellStyle name="入力 2 2 6 5" xfId="15648"/>
    <cellStyle name="入力 2 2 6 6" xfId="23402"/>
    <cellStyle name="入力 2 2 6 7" xfId="25860"/>
    <cellStyle name="入力 2 2 6 8" xfId="28733"/>
    <cellStyle name="入力 2 2 6 9" xfId="32863"/>
    <cellStyle name="入力 2 2 7" xfId="2971"/>
    <cellStyle name="入力 2 2 7 2" xfId="9228"/>
    <cellStyle name="入力 2 2 7 3" xfId="17659"/>
    <cellStyle name="入力 2 2 7 4" xfId="32518"/>
    <cellStyle name="入力 2 2 7 5" xfId="39259"/>
    <cellStyle name="入力 2 2 7 6" xfId="52648"/>
    <cellStyle name="入力 2 2 8" xfId="5229"/>
    <cellStyle name="入力 2 2 8 2" xfId="11468"/>
    <cellStyle name="入力 2 2 8 3" xfId="18512"/>
    <cellStyle name="入力 2 2 8 4" xfId="34758"/>
    <cellStyle name="入力 2 2 8 5" xfId="41499"/>
    <cellStyle name="入力 2 2 8 6" xfId="52649"/>
    <cellStyle name="入力 2 2 9" xfId="7384"/>
    <cellStyle name="入力 2 20" xfId="2754"/>
    <cellStyle name="入力 2 20 10" xfId="32301"/>
    <cellStyle name="入力 2 20 11" xfId="39042"/>
    <cellStyle name="入力 2 20 12" xfId="46047"/>
    <cellStyle name="入力 2 20 13" xfId="52650"/>
    <cellStyle name="入力 2 20 14" xfId="54929"/>
    <cellStyle name="入力 2 20 15" xfId="57544"/>
    <cellStyle name="入力 2 20 2" xfId="4928"/>
    <cellStyle name="入力 2 20 2 2" xfId="11167"/>
    <cellStyle name="入力 2 20 2 3" xfId="19369"/>
    <cellStyle name="入力 2 20 2 4" xfId="34457"/>
    <cellStyle name="入力 2 20 2 5" xfId="41198"/>
    <cellStyle name="入力 2 20 2 6" xfId="52651"/>
    <cellStyle name="入力 2 20 3" xfId="7090"/>
    <cellStyle name="入力 2 20 3 2" xfId="13317"/>
    <cellStyle name="入力 2 20 3 3" xfId="20641"/>
    <cellStyle name="入力 2 20 3 4" xfId="36612"/>
    <cellStyle name="入力 2 20 3 5" xfId="43348"/>
    <cellStyle name="入力 2 20 3 6" xfId="52652"/>
    <cellStyle name="入力 2 20 4" xfId="9011"/>
    <cellStyle name="入力 2 20 5" xfId="15123"/>
    <cellStyle name="入力 2 20 6" xfId="17275"/>
    <cellStyle name="入力 2 20 7" xfId="25029"/>
    <cellStyle name="入力 2 20 8" xfId="27487"/>
    <cellStyle name="入力 2 20 9" xfId="30360"/>
    <cellStyle name="入力 2 21" xfId="2756"/>
    <cellStyle name="入力 2 21 10" xfId="39044"/>
    <cellStyle name="入力 2 21 11" xfId="46049"/>
    <cellStyle name="入力 2 21 12" xfId="52653"/>
    <cellStyle name="入力 2 21 13" xfId="54931"/>
    <cellStyle name="入力 2 21 14" xfId="57546"/>
    <cellStyle name="入力 2 21 2" xfId="7092"/>
    <cellStyle name="入力 2 21 2 2" xfId="13319"/>
    <cellStyle name="入力 2 21 2 3" xfId="20643"/>
    <cellStyle name="入力 2 21 2 4" xfId="36614"/>
    <cellStyle name="入力 2 21 2 5" xfId="43350"/>
    <cellStyle name="入力 2 21 2 6" xfId="52654"/>
    <cellStyle name="入力 2 21 3" xfId="9013"/>
    <cellStyle name="入力 2 21 4" xfId="15125"/>
    <cellStyle name="入力 2 21 5" xfId="17277"/>
    <cellStyle name="入力 2 21 6" xfId="25031"/>
    <cellStyle name="入力 2 21 7" xfId="27489"/>
    <cellStyle name="入力 2 21 8" xfId="30362"/>
    <cellStyle name="入力 2 21 9" xfId="32303"/>
    <cellStyle name="入力 2 22" xfId="3106"/>
    <cellStyle name="入力 2 22 10" xfId="39394"/>
    <cellStyle name="入力 2 22 11" xfId="44210"/>
    <cellStyle name="入力 2 22 12" xfId="52655"/>
    <cellStyle name="入力 2 22 13" xfId="53092"/>
    <cellStyle name="入力 2 22 14" xfId="55704"/>
    <cellStyle name="入力 2 22 2" xfId="5248"/>
    <cellStyle name="入力 2 22 2 2" xfId="11480"/>
    <cellStyle name="入力 2 22 2 3" xfId="18718"/>
    <cellStyle name="入力 2 22 2 4" xfId="34772"/>
    <cellStyle name="入力 2 22 2 5" xfId="41511"/>
    <cellStyle name="入力 2 22 2 6" xfId="52656"/>
    <cellStyle name="入力 2 22 3" xfId="9363"/>
    <cellStyle name="入力 2 22 4" xfId="13576"/>
    <cellStyle name="入力 2 22 5" xfId="15438"/>
    <cellStyle name="入力 2 22 6" xfId="23192"/>
    <cellStyle name="入力 2 22 7" xfId="25650"/>
    <cellStyle name="入力 2 22 8" xfId="28523"/>
    <cellStyle name="入力 2 22 9" xfId="32653"/>
    <cellStyle name="入力 2 23" xfId="5228"/>
    <cellStyle name="入力 2 23 2" xfId="11467"/>
    <cellStyle name="入力 2 23 3" xfId="19450"/>
    <cellStyle name="入力 2 23 4" xfId="34757"/>
    <cellStyle name="入力 2 23 5" xfId="41498"/>
    <cellStyle name="入力 2 23 6" xfId="52657"/>
    <cellStyle name="入力 2 24" xfId="7174"/>
    <cellStyle name="入力 2 25" xfId="15425"/>
    <cellStyle name="入力 2 26" xfId="22879"/>
    <cellStyle name="入力 2 27" xfId="22919"/>
    <cellStyle name="入力 2 28" xfId="25305"/>
    <cellStyle name="入力 2 29" xfId="28510"/>
    <cellStyle name="入力 2 3" xfId="973"/>
    <cellStyle name="入力 2 3 10" xfId="15427"/>
    <cellStyle name="入力 2 3 11" xfId="23140"/>
    <cellStyle name="入力 2 3 12" xfId="25526"/>
    <cellStyle name="入力 2 3 13" xfId="28512"/>
    <cellStyle name="入力 2 3 14" xfId="30653"/>
    <cellStyle name="入力 2 3 15" xfId="37426"/>
    <cellStyle name="入力 2 3 16" xfId="44199"/>
    <cellStyle name="入力 2 3 17" xfId="52658"/>
    <cellStyle name="入力 2 3 18" xfId="53081"/>
    <cellStyle name="入力 2 3 19" xfId="55691"/>
    <cellStyle name="入力 2 3 2" xfId="1406"/>
    <cellStyle name="入力 2 3 2 10" xfId="30987"/>
    <cellStyle name="入力 2 3 2 11" xfId="37757"/>
    <cellStyle name="入力 2 3 2 12" xfId="44762"/>
    <cellStyle name="入力 2 3 2 13" xfId="52659"/>
    <cellStyle name="入力 2 3 2 14" xfId="53644"/>
    <cellStyle name="入力 2 3 2 15" xfId="56259"/>
    <cellStyle name="入力 2 3 2 2" xfId="3658"/>
    <cellStyle name="入力 2 3 2 2 2" xfId="9915"/>
    <cellStyle name="入力 2 3 2 2 3" xfId="19988"/>
    <cellStyle name="入力 2 3 2 2 4" xfId="33205"/>
    <cellStyle name="入力 2 3 2 2 5" xfId="39946"/>
    <cellStyle name="入力 2 3 2 2 6" xfId="52660"/>
    <cellStyle name="入力 2 3 2 3" xfId="5805"/>
    <cellStyle name="入力 2 3 2 3 2" xfId="12032"/>
    <cellStyle name="入力 2 3 2 3 3" xfId="18241"/>
    <cellStyle name="入力 2 3 2 3 4" xfId="35327"/>
    <cellStyle name="入力 2 3 2 3 5" xfId="42063"/>
    <cellStyle name="入力 2 3 2 3 6" xfId="52661"/>
    <cellStyle name="入力 2 3 2 4" xfId="7726"/>
    <cellStyle name="入力 2 3 2 5" xfId="14128"/>
    <cellStyle name="入力 2 3 2 6" xfId="15990"/>
    <cellStyle name="入力 2 3 2 7" xfId="23744"/>
    <cellStyle name="入力 2 3 2 8" xfId="26202"/>
    <cellStyle name="入力 2 3 2 9" xfId="29075"/>
    <cellStyle name="入力 2 3 3" xfId="1747"/>
    <cellStyle name="入力 2 3 3 10" xfId="31301"/>
    <cellStyle name="入力 2 3 3 11" xfId="38042"/>
    <cellStyle name="入力 2 3 3 12" xfId="45047"/>
    <cellStyle name="入力 2 3 3 13" xfId="52662"/>
    <cellStyle name="入力 2 3 3 14" xfId="53929"/>
    <cellStyle name="入力 2 3 3 15" xfId="56544"/>
    <cellStyle name="入力 2 3 3 2" xfId="3961"/>
    <cellStyle name="入力 2 3 3 2 2" xfId="10200"/>
    <cellStyle name="入力 2 3 3 2 3" xfId="18844"/>
    <cellStyle name="入力 2 3 3 2 4" xfId="33490"/>
    <cellStyle name="入力 2 3 3 2 5" xfId="40231"/>
    <cellStyle name="入力 2 3 3 2 6" xfId="52663"/>
    <cellStyle name="入力 2 3 3 3" xfId="6090"/>
    <cellStyle name="入力 2 3 3 3 2" xfId="12317"/>
    <cellStyle name="入力 2 3 3 3 3" xfId="19316"/>
    <cellStyle name="入力 2 3 3 3 4" xfId="35612"/>
    <cellStyle name="入力 2 3 3 3 5" xfId="42348"/>
    <cellStyle name="入力 2 3 3 3 6" xfId="52664"/>
    <cellStyle name="入力 2 3 3 4" xfId="8011"/>
    <cellStyle name="入力 2 3 3 5" xfId="14413"/>
    <cellStyle name="入力 2 3 3 6" xfId="16275"/>
    <cellStyle name="入力 2 3 3 7" xfId="24029"/>
    <cellStyle name="入力 2 3 3 8" xfId="26487"/>
    <cellStyle name="入力 2 3 3 9" xfId="29360"/>
    <cellStyle name="入力 2 3 4" xfId="2116"/>
    <cellStyle name="入力 2 3 4 10" xfId="38409"/>
    <cellStyle name="入力 2 3 4 11" xfId="45414"/>
    <cellStyle name="入力 2 3 4 12" xfId="52665"/>
    <cellStyle name="入力 2 3 4 13" xfId="54296"/>
    <cellStyle name="入力 2 3 4 14" xfId="56911"/>
    <cellStyle name="入力 2 3 4 2" xfId="4328"/>
    <cellStyle name="入力 2 3 4 2 2" xfId="10567"/>
    <cellStyle name="入力 2 3 4 2 3" xfId="19975"/>
    <cellStyle name="入力 2 3 4 2 4" xfId="33857"/>
    <cellStyle name="入力 2 3 4 2 5" xfId="40598"/>
    <cellStyle name="入力 2 3 4 2 6" xfId="52666"/>
    <cellStyle name="入力 2 3 4 3" xfId="6457"/>
    <cellStyle name="入力 2 3 4 3 2" xfId="12684"/>
    <cellStyle name="入力 2 3 4 3 3" xfId="17363"/>
    <cellStyle name="入力 2 3 4 3 4" xfId="35979"/>
    <cellStyle name="入力 2 3 4 3 5" xfId="42715"/>
    <cellStyle name="入力 2 3 4 3 6" xfId="52667"/>
    <cellStyle name="入力 2 3 4 4" xfId="8378"/>
    <cellStyle name="入力 2 3 4 5" xfId="16642"/>
    <cellStyle name="入力 2 3 4 6" xfId="24396"/>
    <cellStyle name="入力 2 3 4 7" xfId="26854"/>
    <cellStyle name="入力 2 3 4 8" xfId="29727"/>
    <cellStyle name="入力 2 3 4 9" xfId="31668"/>
    <cellStyle name="入力 2 3 5" xfId="2166"/>
    <cellStyle name="入力 2 3 5 10" xfId="31716"/>
    <cellStyle name="入力 2 3 5 11" xfId="38457"/>
    <cellStyle name="入力 2 3 5 12" xfId="45462"/>
    <cellStyle name="入力 2 3 5 13" xfId="52668"/>
    <cellStyle name="入力 2 3 5 14" xfId="54344"/>
    <cellStyle name="入力 2 3 5 15" xfId="56959"/>
    <cellStyle name="入力 2 3 5 2" xfId="4376"/>
    <cellStyle name="入力 2 3 5 2 2" xfId="10615"/>
    <cellStyle name="入力 2 3 5 2 3" xfId="20065"/>
    <cellStyle name="入力 2 3 5 2 4" xfId="33905"/>
    <cellStyle name="入力 2 3 5 2 5" xfId="40646"/>
    <cellStyle name="入力 2 3 5 2 6" xfId="52669"/>
    <cellStyle name="入力 2 3 5 3" xfId="6505"/>
    <cellStyle name="入力 2 3 5 3 2" xfId="12732"/>
    <cellStyle name="入力 2 3 5 3 3" xfId="17343"/>
    <cellStyle name="入力 2 3 5 3 4" xfId="36027"/>
    <cellStyle name="入力 2 3 5 3 5" xfId="42763"/>
    <cellStyle name="入力 2 3 5 3 6" xfId="52670"/>
    <cellStyle name="入力 2 3 5 4" xfId="8426"/>
    <cellStyle name="入力 2 3 5 5" xfId="14538"/>
    <cellStyle name="入力 2 3 5 6" xfId="16690"/>
    <cellStyle name="入力 2 3 5 7" xfId="24444"/>
    <cellStyle name="入力 2 3 5 8" xfId="26902"/>
    <cellStyle name="入力 2 3 5 9" xfId="29775"/>
    <cellStyle name="入力 2 3 6" xfId="3327"/>
    <cellStyle name="入力 2 3 6 10" xfId="39615"/>
    <cellStyle name="入力 2 3 6 11" xfId="44431"/>
    <cellStyle name="入力 2 3 6 12" xfId="52671"/>
    <cellStyle name="入力 2 3 6 13" xfId="53313"/>
    <cellStyle name="入力 2 3 6 14" xfId="55927"/>
    <cellStyle name="入力 2 3 6 2" xfId="5473"/>
    <cellStyle name="入力 2 3 6 2 2" xfId="11701"/>
    <cellStyle name="入力 2 3 6 2 3" xfId="20031"/>
    <cellStyle name="入力 2 3 6 2 4" xfId="34995"/>
    <cellStyle name="入力 2 3 6 2 5" xfId="41732"/>
    <cellStyle name="入力 2 3 6 2 6" xfId="52672"/>
    <cellStyle name="入力 2 3 6 3" xfId="9584"/>
    <cellStyle name="入力 2 3 6 4" xfId="13797"/>
    <cellStyle name="入力 2 3 6 5" xfId="15659"/>
    <cellStyle name="入力 2 3 6 6" xfId="23413"/>
    <cellStyle name="入力 2 3 6 7" xfId="25871"/>
    <cellStyle name="入力 2 3 6 8" xfId="28744"/>
    <cellStyle name="入力 2 3 6 9" xfId="32874"/>
    <cellStyle name="入力 2 3 7" xfId="2982"/>
    <cellStyle name="入力 2 3 7 2" xfId="9239"/>
    <cellStyle name="入力 2 3 7 3" xfId="19766"/>
    <cellStyle name="入力 2 3 7 4" xfId="32529"/>
    <cellStyle name="入力 2 3 7 5" xfId="39270"/>
    <cellStyle name="入力 2 3 7 6" xfId="52673"/>
    <cellStyle name="入力 2 3 8" xfId="5230"/>
    <cellStyle name="入力 2 3 8 2" xfId="11469"/>
    <cellStyle name="入力 2 3 8 3" xfId="19544"/>
    <cellStyle name="入力 2 3 8 4" xfId="34759"/>
    <cellStyle name="入力 2 3 8 5" xfId="41500"/>
    <cellStyle name="入力 2 3 8 6" xfId="52674"/>
    <cellStyle name="入力 2 3 9" xfId="7395"/>
    <cellStyle name="入力 2 30" xfId="30368"/>
    <cellStyle name="入力 2 31" xfId="37165"/>
    <cellStyle name="入力 2 32" xfId="37205"/>
    <cellStyle name="入力 2 33" xfId="44197"/>
    <cellStyle name="入力 2 34" xfId="52602"/>
    <cellStyle name="入力 2 35" xfId="53079"/>
    <cellStyle name="入力 2 36" xfId="55689"/>
    <cellStyle name="入力 2 4" xfId="771"/>
    <cellStyle name="入力 2 4 10" xfId="15428"/>
    <cellStyle name="入力 2 4 11" xfId="22943"/>
    <cellStyle name="入力 2 4 12" xfId="25329"/>
    <cellStyle name="入力 2 4 13" xfId="28513"/>
    <cellStyle name="入力 2 4 14" xfId="30451"/>
    <cellStyle name="入力 2 4 15" xfId="37229"/>
    <cellStyle name="入力 2 4 16" xfId="44200"/>
    <cellStyle name="入力 2 4 17" xfId="52675"/>
    <cellStyle name="入力 2 4 18" xfId="53082"/>
    <cellStyle name="入力 2 4 19" xfId="55692"/>
    <cellStyle name="入力 2 4 2" xfId="1407"/>
    <cellStyle name="入力 2 4 2 10" xfId="30988"/>
    <cellStyle name="入力 2 4 2 11" xfId="37758"/>
    <cellStyle name="入力 2 4 2 12" xfId="44763"/>
    <cellStyle name="入力 2 4 2 13" xfId="52676"/>
    <cellStyle name="入力 2 4 2 14" xfId="53645"/>
    <cellStyle name="入力 2 4 2 15" xfId="56260"/>
    <cellStyle name="入力 2 4 2 2" xfId="3659"/>
    <cellStyle name="入力 2 4 2 2 2" xfId="9916"/>
    <cellStyle name="入力 2 4 2 2 3" xfId="19131"/>
    <cellStyle name="入力 2 4 2 2 4" xfId="33206"/>
    <cellStyle name="入力 2 4 2 2 5" xfId="39947"/>
    <cellStyle name="入力 2 4 2 2 6" xfId="52677"/>
    <cellStyle name="入力 2 4 2 3" xfId="5806"/>
    <cellStyle name="入力 2 4 2 3 2" xfId="12033"/>
    <cellStyle name="入力 2 4 2 3 3" xfId="19926"/>
    <cellStyle name="入力 2 4 2 3 4" xfId="35328"/>
    <cellStyle name="入力 2 4 2 3 5" xfId="42064"/>
    <cellStyle name="入力 2 4 2 3 6" xfId="52678"/>
    <cellStyle name="入力 2 4 2 4" xfId="7727"/>
    <cellStyle name="入力 2 4 2 5" xfId="14129"/>
    <cellStyle name="入力 2 4 2 6" xfId="15991"/>
    <cellStyle name="入力 2 4 2 7" xfId="23745"/>
    <cellStyle name="入力 2 4 2 8" xfId="26203"/>
    <cellStyle name="入力 2 4 2 9" xfId="29076"/>
    <cellStyle name="入力 2 4 3" xfId="1550"/>
    <cellStyle name="入力 2 4 3 10" xfId="31104"/>
    <cellStyle name="入力 2 4 3 11" xfId="37845"/>
    <cellStyle name="入力 2 4 3 12" xfId="44850"/>
    <cellStyle name="入力 2 4 3 13" xfId="52679"/>
    <cellStyle name="入力 2 4 3 14" xfId="53732"/>
    <cellStyle name="入力 2 4 3 15" xfId="56347"/>
    <cellStyle name="入力 2 4 3 2" xfId="3764"/>
    <cellStyle name="入力 2 4 3 2 2" xfId="10003"/>
    <cellStyle name="入力 2 4 3 2 3" xfId="18377"/>
    <cellStyle name="入力 2 4 3 2 4" xfId="33293"/>
    <cellStyle name="入力 2 4 3 2 5" xfId="40034"/>
    <cellStyle name="入力 2 4 3 2 6" xfId="52680"/>
    <cellStyle name="入力 2 4 3 3" xfId="5893"/>
    <cellStyle name="入力 2 4 3 3 2" xfId="12120"/>
    <cellStyle name="入力 2 4 3 3 3" xfId="18134"/>
    <cellStyle name="入力 2 4 3 3 4" xfId="35415"/>
    <cellStyle name="入力 2 4 3 3 5" xfId="42151"/>
    <cellStyle name="入力 2 4 3 3 6" xfId="52681"/>
    <cellStyle name="入力 2 4 3 4" xfId="7814"/>
    <cellStyle name="入力 2 4 3 5" xfId="14216"/>
    <cellStyle name="入力 2 4 3 6" xfId="16078"/>
    <cellStyle name="入力 2 4 3 7" xfId="23832"/>
    <cellStyle name="入力 2 4 3 8" xfId="26290"/>
    <cellStyle name="入力 2 4 3 9" xfId="29163"/>
    <cellStyle name="入力 2 4 4" xfId="2117"/>
    <cellStyle name="入力 2 4 4 10" xfId="38410"/>
    <cellStyle name="入力 2 4 4 11" xfId="45415"/>
    <cellStyle name="入力 2 4 4 12" xfId="52682"/>
    <cellStyle name="入力 2 4 4 13" xfId="54297"/>
    <cellStyle name="入力 2 4 4 14" xfId="56912"/>
    <cellStyle name="入力 2 4 4 2" xfId="4329"/>
    <cellStyle name="入力 2 4 4 2 2" xfId="10568"/>
    <cellStyle name="入力 2 4 4 2 3" xfId="19118"/>
    <cellStyle name="入力 2 4 4 2 4" xfId="33858"/>
    <cellStyle name="入力 2 4 4 2 5" xfId="40599"/>
    <cellStyle name="入力 2 4 4 2 6" xfId="52683"/>
    <cellStyle name="入力 2 4 4 3" xfId="6458"/>
    <cellStyle name="入力 2 4 4 3 2" xfId="12685"/>
    <cellStyle name="入力 2 4 4 3 3" xfId="17362"/>
    <cellStyle name="入力 2 4 4 3 4" xfId="35980"/>
    <cellStyle name="入力 2 4 4 3 5" xfId="42716"/>
    <cellStyle name="入力 2 4 4 3 6" xfId="52684"/>
    <cellStyle name="入力 2 4 4 4" xfId="8379"/>
    <cellStyle name="入力 2 4 4 5" xfId="16643"/>
    <cellStyle name="入力 2 4 4 6" xfId="24397"/>
    <cellStyle name="入力 2 4 4 7" xfId="26855"/>
    <cellStyle name="入力 2 4 4 8" xfId="29728"/>
    <cellStyle name="入力 2 4 4 9" xfId="31669"/>
    <cellStyle name="入力 2 4 5" xfId="2326"/>
    <cellStyle name="入力 2 4 5 10" xfId="31876"/>
    <cellStyle name="入力 2 4 5 11" xfId="38617"/>
    <cellStyle name="入力 2 4 5 12" xfId="45622"/>
    <cellStyle name="入力 2 4 5 13" xfId="52685"/>
    <cellStyle name="入力 2 4 5 14" xfId="54504"/>
    <cellStyle name="入力 2 4 5 15" xfId="57119"/>
    <cellStyle name="入力 2 4 5 2" xfId="4536"/>
    <cellStyle name="入力 2 4 5 2 2" xfId="10775"/>
    <cellStyle name="入力 2 4 5 2 3" xfId="19551"/>
    <cellStyle name="入力 2 4 5 2 4" xfId="34065"/>
    <cellStyle name="入力 2 4 5 2 5" xfId="40806"/>
    <cellStyle name="入力 2 4 5 2 6" xfId="52686"/>
    <cellStyle name="入力 2 4 5 3" xfId="6665"/>
    <cellStyle name="入力 2 4 5 3 2" xfId="12892"/>
    <cellStyle name="入力 2 4 5 3 3" xfId="20351"/>
    <cellStyle name="入力 2 4 5 3 4" xfId="36187"/>
    <cellStyle name="入力 2 4 5 3 5" xfId="42923"/>
    <cellStyle name="入力 2 4 5 3 6" xfId="52687"/>
    <cellStyle name="入力 2 4 5 4" xfId="8586"/>
    <cellStyle name="入力 2 4 5 5" xfId="14698"/>
    <cellStyle name="入力 2 4 5 6" xfId="16850"/>
    <cellStyle name="入力 2 4 5 7" xfId="24604"/>
    <cellStyle name="入力 2 4 5 8" xfId="27062"/>
    <cellStyle name="入力 2 4 5 9" xfId="29935"/>
    <cellStyle name="入力 2 4 6" xfId="3130"/>
    <cellStyle name="入力 2 4 6 10" xfId="39418"/>
    <cellStyle name="入力 2 4 6 11" xfId="44234"/>
    <cellStyle name="入力 2 4 6 12" xfId="52688"/>
    <cellStyle name="入力 2 4 6 13" xfId="53116"/>
    <cellStyle name="入力 2 4 6 14" xfId="55728"/>
    <cellStyle name="入力 2 4 6 2" xfId="5274"/>
    <cellStyle name="入力 2 4 6 2 2" xfId="11504"/>
    <cellStyle name="入力 2 4 6 2 3" xfId="18019"/>
    <cellStyle name="入力 2 4 6 2 4" xfId="34796"/>
    <cellStyle name="入力 2 4 6 2 5" xfId="41535"/>
    <cellStyle name="入力 2 4 6 2 6" xfId="52689"/>
    <cellStyle name="入力 2 4 6 3" xfId="9387"/>
    <cellStyle name="入力 2 4 6 4" xfId="13600"/>
    <cellStyle name="入力 2 4 6 5" xfId="15462"/>
    <cellStyle name="入力 2 4 6 6" xfId="23216"/>
    <cellStyle name="入力 2 4 6 7" xfId="25674"/>
    <cellStyle name="入力 2 4 6 8" xfId="28547"/>
    <cellStyle name="入力 2 4 6 9" xfId="32677"/>
    <cellStyle name="入力 2 4 7" xfId="2785"/>
    <cellStyle name="入力 2 4 7 2" xfId="9042"/>
    <cellStyle name="入力 2 4 7 3" xfId="17948"/>
    <cellStyle name="入力 2 4 7 4" xfId="32332"/>
    <cellStyle name="入力 2 4 7 5" xfId="39073"/>
    <cellStyle name="入力 2 4 7 6" xfId="52690"/>
    <cellStyle name="入力 2 4 8" xfId="5231"/>
    <cellStyle name="入力 2 4 8 2" xfId="11470"/>
    <cellStyle name="入力 2 4 8 3" xfId="18689"/>
    <cellStyle name="入力 2 4 8 4" xfId="34760"/>
    <cellStyle name="入力 2 4 8 5" xfId="41501"/>
    <cellStyle name="入力 2 4 8 6" xfId="52691"/>
    <cellStyle name="入力 2 4 9" xfId="7198"/>
    <cellStyle name="入力 2 5" xfId="983"/>
    <cellStyle name="入力 2 5 10" xfId="15429"/>
    <cellStyle name="入力 2 5 11" xfId="23150"/>
    <cellStyle name="入力 2 5 12" xfId="25536"/>
    <cellStyle name="入力 2 5 13" xfId="28514"/>
    <cellStyle name="入力 2 5 14" xfId="30663"/>
    <cellStyle name="入力 2 5 15" xfId="37436"/>
    <cellStyle name="入力 2 5 16" xfId="44201"/>
    <cellStyle name="入力 2 5 17" xfId="52692"/>
    <cellStyle name="入力 2 5 18" xfId="53083"/>
    <cellStyle name="入力 2 5 19" xfId="55693"/>
    <cellStyle name="入力 2 5 2" xfId="1408"/>
    <cellStyle name="入力 2 5 2 10" xfId="30989"/>
    <cellStyle name="入力 2 5 2 11" xfId="37759"/>
    <cellStyle name="入力 2 5 2 12" xfId="44764"/>
    <cellStyle name="入力 2 5 2 13" xfId="52693"/>
    <cellStyle name="入力 2 5 2 14" xfId="53646"/>
    <cellStyle name="入力 2 5 2 15" xfId="56261"/>
    <cellStyle name="入力 2 5 2 2" xfId="3660"/>
    <cellStyle name="入力 2 5 2 2 2" xfId="9917"/>
    <cellStyle name="入力 2 5 2 2 3" xfId="18197"/>
    <cellStyle name="入力 2 5 2 2 4" xfId="33207"/>
    <cellStyle name="入力 2 5 2 2 5" xfId="39948"/>
    <cellStyle name="入力 2 5 2 2 6" xfId="52694"/>
    <cellStyle name="入力 2 5 2 3" xfId="5807"/>
    <cellStyle name="入力 2 5 2 3 2" xfId="12034"/>
    <cellStyle name="入力 2 5 2 3 3" xfId="19069"/>
    <cellStyle name="入力 2 5 2 3 4" xfId="35329"/>
    <cellStyle name="入力 2 5 2 3 5" xfId="42065"/>
    <cellStyle name="入力 2 5 2 3 6" xfId="52695"/>
    <cellStyle name="入力 2 5 2 4" xfId="7728"/>
    <cellStyle name="入力 2 5 2 5" xfId="14130"/>
    <cellStyle name="入力 2 5 2 6" xfId="15992"/>
    <cellStyle name="入力 2 5 2 7" xfId="23746"/>
    <cellStyle name="入力 2 5 2 8" xfId="26204"/>
    <cellStyle name="入力 2 5 2 9" xfId="29077"/>
    <cellStyle name="入力 2 5 3" xfId="1757"/>
    <cellStyle name="入力 2 5 3 10" xfId="31311"/>
    <cellStyle name="入力 2 5 3 11" xfId="38052"/>
    <cellStyle name="入力 2 5 3 12" xfId="45057"/>
    <cellStyle name="入力 2 5 3 13" xfId="52696"/>
    <cellStyle name="入力 2 5 3 14" xfId="53939"/>
    <cellStyle name="入力 2 5 3 15" xfId="56554"/>
    <cellStyle name="入力 2 5 3 2" xfId="3971"/>
    <cellStyle name="入力 2 5 3 2 2" xfId="10210"/>
    <cellStyle name="入力 2 5 3 2 3" xfId="19982"/>
    <cellStyle name="入力 2 5 3 2 4" xfId="33500"/>
    <cellStyle name="入力 2 5 3 2 5" xfId="40241"/>
    <cellStyle name="入力 2 5 3 2 6" xfId="52697"/>
    <cellStyle name="入力 2 5 3 3" xfId="6100"/>
    <cellStyle name="入力 2 5 3 3 2" xfId="12327"/>
    <cellStyle name="入力 2 5 3 3 3" xfId="18451"/>
    <cellStyle name="入力 2 5 3 3 4" xfId="35622"/>
    <cellStyle name="入力 2 5 3 3 5" xfId="42358"/>
    <cellStyle name="入力 2 5 3 3 6" xfId="52698"/>
    <cellStyle name="入力 2 5 3 4" xfId="8021"/>
    <cellStyle name="入力 2 5 3 5" xfId="14423"/>
    <cellStyle name="入力 2 5 3 6" xfId="16285"/>
    <cellStyle name="入力 2 5 3 7" xfId="24039"/>
    <cellStyle name="入力 2 5 3 8" xfId="26497"/>
    <cellStyle name="入力 2 5 3 9" xfId="29370"/>
    <cellStyle name="入力 2 5 4" xfId="2118"/>
    <cellStyle name="入力 2 5 4 10" xfId="38411"/>
    <cellStyle name="入力 2 5 4 11" xfId="45416"/>
    <cellStyle name="入力 2 5 4 12" xfId="52699"/>
    <cellStyle name="入力 2 5 4 13" xfId="54298"/>
    <cellStyle name="入力 2 5 4 14" xfId="56913"/>
    <cellStyle name="入力 2 5 4 2" xfId="4330"/>
    <cellStyle name="入力 2 5 4 2 2" xfId="10569"/>
    <cellStyle name="入力 2 5 4 2 3" xfId="18184"/>
    <cellStyle name="入力 2 5 4 2 4" xfId="33859"/>
    <cellStyle name="入力 2 5 4 2 5" xfId="40600"/>
    <cellStyle name="入力 2 5 4 2 6" xfId="52700"/>
    <cellStyle name="入力 2 5 4 3" xfId="6459"/>
    <cellStyle name="入力 2 5 4 3 2" xfId="12686"/>
    <cellStyle name="入力 2 5 4 3 3" xfId="17361"/>
    <cellStyle name="入力 2 5 4 3 4" xfId="35981"/>
    <cellStyle name="入力 2 5 4 3 5" xfId="42717"/>
    <cellStyle name="入力 2 5 4 3 6" xfId="52701"/>
    <cellStyle name="入力 2 5 4 4" xfId="8380"/>
    <cellStyle name="入力 2 5 4 5" xfId="16644"/>
    <cellStyle name="入力 2 5 4 6" xfId="24398"/>
    <cellStyle name="入力 2 5 4 7" xfId="26856"/>
    <cellStyle name="入力 2 5 4 8" xfId="29729"/>
    <cellStyle name="入力 2 5 4 9" xfId="31670"/>
    <cellStyle name="入力 2 5 5" xfId="2156"/>
    <cellStyle name="入力 2 5 5 10" xfId="31706"/>
    <cellStyle name="入力 2 5 5 11" xfId="38447"/>
    <cellStyle name="入力 2 5 5 12" xfId="45452"/>
    <cellStyle name="入力 2 5 5 13" xfId="52702"/>
    <cellStyle name="入力 2 5 5 14" xfId="54334"/>
    <cellStyle name="入力 2 5 5 15" xfId="56949"/>
    <cellStyle name="入力 2 5 5 2" xfId="4366"/>
    <cellStyle name="入力 2 5 5 2 2" xfId="10605"/>
    <cellStyle name="入力 2 5 5 2 3" xfId="18978"/>
    <cellStyle name="入力 2 5 5 2 4" xfId="33895"/>
    <cellStyle name="入力 2 5 5 2 5" xfId="40636"/>
    <cellStyle name="入力 2 5 5 2 6" xfId="52703"/>
    <cellStyle name="入力 2 5 5 3" xfId="6495"/>
    <cellStyle name="入力 2 5 5 3 2" xfId="12722"/>
    <cellStyle name="入力 2 5 5 3 3" xfId="17804"/>
    <cellStyle name="入力 2 5 5 3 4" xfId="36017"/>
    <cellStyle name="入力 2 5 5 3 5" xfId="42753"/>
    <cellStyle name="入力 2 5 5 3 6" xfId="52704"/>
    <cellStyle name="入力 2 5 5 4" xfId="8416"/>
    <cellStyle name="入力 2 5 5 5" xfId="14528"/>
    <cellStyle name="入力 2 5 5 6" xfId="16680"/>
    <cellStyle name="入力 2 5 5 7" xfId="24434"/>
    <cellStyle name="入力 2 5 5 8" xfId="26892"/>
    <cellStyle name="入力 2 5 5 9" xfId="29765"/>
    <cellStyle name="入力 2 5 6" xfId="3337"/>
    <cellStyle name="入力 2 5 6 10" xfId="39625"/>
    <cellStyle name="入力 2 5 6 11" xfId="44441"/>
    <cellStyle name="入力 2 5 6 12" xfId="52705"/>
    <cellStyle name="入力 2 5 6 13" xfId="53323"/>
    <cellStyle name="入力 2 5 6 14" xfId="55937"/>
    <cellStyle name="入力 2 5 6 2" xfId="5483"/>
    <cellStyle name="入力 2 5 6 2 2" xfId="11711"/>
    <cellStyle name="入力 2 5 6 2 3" xfId="18799"/>
    <cellStyle name="入力 2 5 6 2 4" xfId="35005"/>
    <cellStyle name="入力 2 5 6 2 5" xfId="41742"/>
    <cellStyle name="入力 2 5 6 2 6" xfId="52706"/>
    <cellStyle name="入力 2 5 6 3" xfId="9594"/>
    <cellStyle name="入力 2 5 6 4" xfId="13807"/>
    <cellStyle name="入力 2 5 6 5" xfId="15669"/>
    <cellStyle name="入力 2 5 6 6" xfId="23423"/>
    <cellStyle name="入力 2 5 6 7" xfId="25881"/>
    <cellStyle name="入力 2 5 6 8" xfId="28754"/>
    <cellStyle name="入力 2 5 6 9" xfId="32884"/>
    <cellStyle name="入力 2 5 7" xfId="2992"/>
    <cellStyle name="入力 2 5 7 2" xfId="9249"/>
    <cellStyle name="入力 2 5 7 3" xfId="20155"/>
    <cellStyle name="入力 2 5 7 4" xfId="32539"/>
    <cellStyle name="入力 2 5 7 5" xfId="39280"/>
    <cellStyle name="入力 2 5 7 6" xfId="52707"/>
    <cellStyle name="入力 2 5 8" xfId="5232"/>
    <cellStyle name="入力 2 5 8 2" xfId="11471"/>
    <cellStyle name="入力 2 5 8 3" xfId="20060"/>
    <cellStyle name="入力 2 5 8 4" xfId="34761"/>
    <cellStyle name="入力 2 5 8 5" xfId="41502"/>
    <cellStyle name="入力 2 5 8 6" xfId="52708"/>
    <cellStyle name="入力 2 5 9" xfId="7405"/>
    <cellStyle name="入力 2 6" xfId="990"/>
    <cellStyle name="入力 2 6 10" xfId="15430"/>
    <cellStyle name="入力 2 6 11" xfId="23157"/>
    <cellStyle name="入力 2 6 12" xfId="25543"/>
    <cellStyle name="入力 2 6 13" xfId="28515"/>
    <cellStyle name="入力 2 6 14" xfId="30670"/>
    <cellStyle name="入力 2 6 15" xfId="37443"/>
    <cellStyle name="入力 2 6 16" xfId="44202"/>
    <cellStyle name="入力 2 6 17" xfId="52709"/>
    <cellStyle name="入力 2 6 18" xfId="53084"/>
    <cellStyle name="入力 2 6 19" xfId="55694"/>
    <cellStyle name="入力 2 6 2" xfId="1409"/>
    <cellStyle name="入力 2 6 2 10" xfId="30990"/>
    <cellStyle name="入力 2 6 2 11" xfId="37760"/>
    <cellStyle name="入力 2 6 2 12" xfId="44765"/>
    <cellStyle name="入力 2 6 2 13" xfId="52710"/>
    <cellStyle name="入力 2 6 2 14" xfId="53647"/>
    <cellStyle name="入力 2 6 2 15" xfId="56262"/>
    <cellStyle name="入力 2 6 2 2" xfId="3661"/>
    <cellStyle name="入力 2 6 2 2 2" xfId="9918"/>
    <cellStyle name="入力 2 6 2 2 3" xfId="19843"/>
    <cellStyle name="入力 2 6 2 2 4" xfId="33208"/>
    <cellStyle name="入力 2 6 2 2 5" xfId="39949"/>
    <cellStyle name="入力 2 6 2 2 6" xfId="52711"/>
    <cellStyle name="入力 2 6 2 3" xfId="5808"/>
    <cellStyle name="入力 2 6 2 3 2" xfId="12035"/>
    <cellStyle name="入力 2 6 2 3 3" xfId="18136"/>
    <cellStyle name="入力 2 6 2 3 4" xfId="35330"/>
    <cellStyle name="入力 2 6 2 3 5" xfId="42066"/>
    <cellStyle name="入力 2 6 2 3 6" xfId="52712"/>
    <cellStyle name="入力 2 6 2 4" xfId="7729"/>
    <cellStyle name="入力 2 6 2 5" xfId="14131"/>
    <cellStyle name="入力 2 6 2 6" xfId="15993"/>
    <cellStyle name="入力 2 6 2 7" xfId="23747"/>
    <cellStyle name="入力 2 6 2 8" xfId="26205"/>
    <cellStyle name="入力 2 6 2 9" xfId="29078"/>
    <cellStyle name="入力 2 6 3" xfId="1764"/>
    <cellStyle name="入力 2 6 3 10" xfId="31318"/>
    <cellStyle name="入力 2 6 3 11" xfId="38059"/>
    <cellStyle name="入力 2 6 3 12" xfId="45064"/>
    <cellStyle name="入力 2 6 3 13" xfId="52713"/>
    <cellStyle name="入力 2 6 3 14" xfId="53946"/>
    <cellStyle name="入力 2 6 3 15" xfId="56561"/>
    <cellStyle name="入力 2 6 3 2" xfId="3978"/>
    <cellStyle name="入力 2 6 3 2 2" xfId="10217"/>
    <cellStyle name="入力 2 6 3 2 3" xfId="18843"/>
    <cellStyle name="入力 2 6 3 2 4" xfId="33507"/>
    <cellStyle name="入力 2 6 3 2 5" xfId="40248"/>
    <cellStyle name="入力 2 6 3 2 6" xfId="52714"/>
    <cellStyle name="入力 2 6 3 3" xfId="6107"/>
    <cellStyle name="入力 2 6 3 3 2" xfId="12334"/>
    <cellStyle name="入力 2 6 3 3 3" xfId="19885"/>
    <cellStyle name="入力 2 6 3 3 4" xfId="35629"/>
    <cellStyle name="入力 2 6 3 3 5" xfId="42365"/>
    <cellStyle name="入力 2 6 3 3 6" xfId="52715"/>
    <cellStyle name="入力 2 6 3 4" xfId="8028"/>
    <cellStyle name="入力 2 6 3 5" xfId="14430"/>
    <cellStyle name="入力 2 6 3 6" xfId="16292"/>
    <cellStyle name="入力 2 6 3 7" xfId="24046"/>
    <cellStyle name="入力 2 6 3 8" xfId="26504"/>
    <cellStyle name="入力 2 6 3 9" xfId="29377"/>
    <cellStyle name="入力 2 6 4" xfId="2119"/>
    <cellStyle name="入力 2 6 4 10" xfId="38412"/>
    <cellStyle name="入力 2 6 4 11" xfId="45417"/>
    <cellStyle name="入力 2 6 4 12" xfId="52716"/>
    <cellStyle name="入力 2 6 4 13" xfId="54299"/>
    <cellStyle name="入力 2 6 4 14" xfId="56914"/>
    <cellStyle name="入力 2 6 4 2" xfId="4331"/>
    <cellStyle name="入力 2 6 4 2 2" xfId="10570"/>
    <cellStyle name="入力 2 6 4 2 3" xfId="19809"/>
    <cellStyle name="入力 2 6 4 2 4" xfId="33860"/>
    <cellStyle name="入力 2 6 4 2 5" xfId="40601"/>
    <cellStyle name="入力 2 6 4 2 6" xfId="52717"/>
    <cellStyle name="入力 2 6 4 3" xfId="6460"/>
    <cellStyle name="入力 2 6 4 3 2" xfId="12687"/>
    <cellStyle name="入力 2 6 4 3 3" xfId="17360"/>
    <cellStyle name="入力 2 6 4 3 4" xfId="35982"/>
    <cellStyle name="入力 2 6 4 3 5" xfId="42718"/>
    <cellStyle name="入力 2 6 4 3 6" xfId="52718"/>
    <cellStyle name="入力 2 6 4 4" xfId="8381"/>
    <cellStyle name="入力 2 6 4 5" xfId="16645"/>
    <cellStyle name="入力 2 6 4 6" xfId="24399"/>
    <cellStyle name="入力 2 6 4 7" xfId="26857"/>
    <cellStyle name="入力 2 6 4 8" xfId="29730"/>
    <cellStyle name="入力 2 6 4 9" xfId="31671"/>
    <cellStyle name="入力 2 6 5" xfId="2405"/>
    <cellStyle name="入力 2 6 5 10" xfId="31955"/>
    <cellStyle name="入力 2 6 5 11" xfId="38696"/>
    <cellStyle name="入力 2 6 5 12" xfId="45701"/>
    <cellStyle name="入力 2 6 5 13" xfId="52719"/>
    <cellStyle name="入力 2 6 5 14" xfId="54583"/>
    <cellStyle name="入力 2 6 5 15" xfId="57198"/>
    <cellStyle name="入力 2 6 5 2" xfId="4615"/>
    <cellStyle name="入力 2 6 5 2 2" xfId="10854"/>
    <cellStyle name="入力 2 6 5 2 3" xfId="19756"/>
    <cellStyle name="入力 2 6 5 2 4" xfId="34144"/>
    <cellStyle name="入力 2 6 5 2 5" xfId="40885"/>
    <cellStyle name="入力 2 6 5 2 6" xfId="52720"/>
    <cellStyle name="入力 2 6 5 3" xfId="6744"/>
    <cellStyle name="入力 2 6 5 3 2" xfId="12971"/>
    <cellStyle name="入力 2 6 5 3 3" xfId="20416"/>
    <cellStyle name="入力 2 6 5 3 4" xfId="36266"/>
    <cellStyle name="入力 2 6 5 3 5" xfId="43002"/>
    <cellStyle name="入力 2 6 5 3 6" xfId="52721"/>
    <cellStyle name="入力 2 6 5 4" xfId="8665"/>
    <cellStyle name="入力 2 6 5 5" xfId="14777"/>
    <cellStyle name="入力 2 6 5 6" xfId="16929"/>
    <cellStyle name="入力 2 6 5 7" xfId="24683"/>
    <cellStyle name="入力 2 6 5 8" xfId="27141"/>
    <cellStyle name="入力 2 6 5 9" xfId="30014"/>
    <cellStyle name="入力 2 6 6" xfId="3344"/>
    <cellStyle name="入力 2 6 6 10" xfId="39632"/>
    <cellStyle name="入力 2 6 6 11" xfId="44448"/>
    <cellStyle name="入力 2 6 6 12" xfId="52722"/>
    <cellStyle name="入力 2 6 6 13" xfId="53330"/>
    <cellStyle name="入力 2 6 6 14" xfId="55944"/>
    <cellStyle name="入力 2 6 6 2" xfId="5490"/>
    <cellStyle name="入力 2 6 6 2 2" xfId="11718"/>
    <cellStyle name="入力 2 6 6 2 3" xfId="20061"/>
    <cellStyle name="入力 2 6 6 2 4" xfId="35012"/>
    <cellStyle name="入力 2 6 6 2 5" xfId="41749"/>
    <cellStyle name="入力 2 6 6 2 6" xfId="52723"/>
    <cellStyle name="入力 2 6 6 3" xfId="9601"/>
    <cellStyle name="入力 2 6 6 4" xfId="13814"/>
    <cellStyle name="入力 2 6 6 5" xfId="15676"/>
    <cellStyle name="入力 2 6 6 6" xfId="23430"/>
    <cellStyle name="入力 2 6 6 7" xfId="25888"/>
    <cellStyle name="入力 2 6 6 8" xfId="28761"/>
    <cellStyle name="入力 2 6 6 9" xfId="32891"/>
    <cellStyle name="入力 2 6 7" xfId="2999"/>
    <cellStyle name="入力 2 6 7 2" xfId="9256"/>
    <cellStyle name="入力 2 6 7 3" xfId="20013"/>
    <cellStyle name="入力 2 6 7 4" xfId="32546"/>
    <cellStyle name="入力 2 6 7 5" xfId="39287"/>
    <cellStyle name="入力 2 6 7 6" xfId="52724"/>
    <cellStyle name="入力 2 6 8" xfId="5233"/>
    <cellStyle name="入力 2 6 8 2" xfId="11472"/>
    <cellStyle name="入力 2 6 8 3" xfId="19202"/>
    <cellStyle name="入力 2 6 8 4" xfId="34762"/>
    <cellStyle name="入力 2 6 8 5" xfId="41503"/>
    <cellStyle name="入力 2 6 8 6" xfId="52725"/>
    <cellStyle name="入力 2 6 9" xfId="7412"/>
    <cellStyle name="入力 2 7" xfId="997"/>
    <cellStyle name="入力 2 7 10" xfId="15431"/>
    <cellStyle name="入力 2 7 11" xfId="23164"/>
    <cellStyle name="入力 2 7 12" xfId="25550"/>
    <cellStyle name="入力 2 7 13" xfId="28516"/>
    <cellStyle name="入力 2 7 14" xfId="30677"/>
    <cellStyle name="入力 2 7 15" xfId="37450"/>
    <cellStyle name="入力 2 7 16" xfId="44203"/>
    <cellStyle name="入力 2 7 17" xfId="52726"/>
    <cellStyle name="入力 2 7 18" xfId="53085"/>
    <cellStyle name="入力 2 7 19" xfId="55695"/>
    <cellStyle name="入力 2 7 2" xfId="1410"/>
    <cellStyle name="入力 2 7 2 10" xfId="30991"/>
    <cellStyle name="入力 2 7 2 11" xfId="37761"/>
    <cellStyle name="入力 2 7 2 12" xfId="44766"/>
    <cellStyle name="入力 2 7 2 13" xfId="52727"/>
    <cellStyle name="入力 2 7 2 14" xfId="53648"/>
    <cellStyle name="入力 2 7 2 15" xfId="56263"/>
    <cellStyle name="入力 2 7 2 2" xfId="3662"/>
    <cellStyle name="入力 2 7 2 2 2" xfId="9919"/>
    <cellStyle name="入力 2 7 2 2 3" xfId="18986"/>
    <cellStyle name="入力 2 7 2 2 4" xfId="33209"/>
    <cellStyle name="入力 2 7 2 2 5" xfId="39950"/>
    <cellStyle name="入力 2 7 2 2 6" xfId="52728"/>
    <cellStyle name="入力 2 7 2 3" xfId="5809"/>
    <cellStyle name="入力 2 7 2 3 2" xfId="12036"/>
    <cellStyle name="入力 2 7 2 3 3" xfId="19831"/>
    <cellStyle name="入力 2 7 2 3 4" xfId="35331"/>
    <cellStyle name="入力 2 7 2 3 5" xfId="42067"/>
    <cellStyle name="入力 2 7 2 3 6" xfId="52729"/>
    <cellStyle name="入力 2 7 2 4" xfId="7730"/>
    <cellStyle name="入力 2 7 2 5" xfId="14132"/>
    <cellStyle name="入力 2 7 2 6" xfId="15994"/>
    <cellStyle name="入力 2 7 2 7" xfId="23748"/>
    <cellStyle name="入力 2 7 2 8" xfId="26206"/>
    <cellStyle name="入力 2 7 2 9" xfId="29079"/>
    <cellStyle name="入力 2 7 3" xfId="1771"/>
    <cellStyle name="入力 2 7 3 10" xfId="31325"/>
    <cellStyle name="入力 2 7 3 11" xfId="38066"/>
    <cellStyle name="入力 2 7 3 12" xfId="45071"/>
    <cellStyle name="入力 2 7 3 13" xfId="52730"/>
    <cellStyle name="入力 2 7 3 14" xfId="53953"/>
    <cellStyle name="入力 2 7 3 15" xfId="56568"/>
    <cellStyle name="入力 2 7 3 2" xfId="3985"/>
    <cellStyle name="入力 2 7 3 2 2" xfId="10224"/>
    <cellStyle name="入力 2 7 3 2 3" xfId="20018"/>
    <cellStyle name="入力 2 7 3 2 4" xfId="33514"/>
    <cellStyle name="入力 2 7 3 2 5" xfId="40255"/>
    <cellStyle name="入力 2 7 3 2 6" xfId="52731"/>
    <cellStyle name="入力 2 7 3 3" xfId="6114"/>
    <cellStyle name="入力 2 7 3 3 2" xfId="12341"/>
    <cellStyle name="入力 2 7 3 3 3" xfId="18748"/>
    <cellStyle name="入力 2 7 3 3 4" xfId="35636"/>
    <cellStyle name="入力 2 7 3 3 5" xfId="42372"/>
    <cellStyle name="入力 2 7 3 3 6" xfId="52732"/>
    <cellStyle name="入力 2 7 3 4" xfId="8035"/>
    <cellStyle name="入力 2 7 3 5" xfId="14437"/>
    <cellStyle name="入力 2 7 3 6" xfId="16299"/>
    <cellStyle name="入力 2 7 3 7" xfId="24053"/>
    <cellStyle name="入力 2 7 3 8" xfId="26511"/>
    <cellStyle name="入力 2 7 3 9" xfId="29384"/>
    <cellStyle name="入力 2 7 4" xfId="2120"/>
    <cellStyle name="入力 2 7 4 10" xfId="38413"/>
    <cellStyle name="入力 2 7 4 11" xfId="45418"/>
    <cellStyle name="入力 2 7 4 12" xfId="52733"/>
    <cellStyle name="入力 2 7 4 13" xfId="54300"/>
    <cellStyle name="入力 2 7 4 14" xfId="56915"/>
    <cellStyle name="入力 2 7 4 2" xfId="4332"/>
    <cellStyle name="入力 2 7 4 2 2" xfId="10571"/>
    <cellStyle name="入力 2 7 4 2 3" xfId="18955"/>
    <cellStyle name="入力 2 7 4 2 4" xfId="33861"/>
    <cellStyle name="入力 2 7 4 2 5" xfId="40602"/>
    <cellStyle name="入力 2 7 4 2 6" xfId="52734"/>
    <cellStyle name="入力 2 7 4 3" xfId="6461"/>
    <cellStyle name="入力 2 7 4 3 2" xfId="12688"/>
    <cellStyle name="入力 2 7 4 3 3" xfId="17359"/>
    <cellStyle name="入力 2 7 4 3 4" xfId="35983"/>
    <cellStyle name="入力 2 7 4 3 5" xfId="42719"/>
    <cellStyle name="入力 2 7 4 3 6" xfId="52735"/>
    <cellStyle name="入力 2 7 4 4" xfId="8382"/>
    <cellStyle name="入力 2 7 4 5" xfId="16646"/>
    <cellStyle name="入力 2 7 4 6" xfId="24400"/>
    <cellStyle name="入力 2 7 4 7" xfId="26858"/>
    <cellStyle name="入力 2 7 4 8" xfId="29731"/>
    <cellStyle name="入力 2 7 4 9" xfId="31672"/>
    <cellStyle name="入力 2 7 5" xfId="2126"/>
    <cellStyle name="入力 2 7 5 10" xfId="31676"/>
    <cellStyle name="入力 2 7 5 11" xfId="38417"/>
    <cellStyle name="入力 2 7 5 12" xfId="45422"/>
    <cellStyle name="入力 2 7 5 13" xfId="52736"/>
    <cellStyle name="入力 2 7 5 14" xfId="54304"/>
    <cellStyle name="入力 2 7 5 15" xfId="56919"/>
    <cellStyle name="入力 2 7 5 2" xfId="4336"/>
    <cellStyle name="入力 2 7 5 2 2" xfId="10575"/>
    <cellStyle name="入力 2 7 5 2 3" xfId="17884"/>
    <cellStyle name="入力 2 7 5 2 4" xfId="33865"/>
    <cellStyle name="入力 2 7 5 2 5" xfId="40606"/>
    <cellStyle name="入力 2 7 5 2 6" xfId="52737"/>
    <cellStyle name="入力 2 7 5 3" xfId="6465"/>
    <cellStyle name="入力 2 7 5 3 2" xfId="12692"/>
    <cellStyle name="入力 2 7 5 3 3" xfId="17355"/>
    <cellStyle name="入力 2 7 5 3 4" xfId="35987"/>
    <cellStyle name="入力 2 7 5 3 5" xfId="42723"/>
    <cellStyle name="入力 2 7 5 3 6" xfId="52738"/>
    <cellStyle name="入力 2 7 5 4" xfId="8386"/>
    <cellStyle name="入力 2 7 5 5" xfId="14498"/>
    <cellStyle name="入力 2 7 5 6" xfId="16650"/>
    <cellStyle name="入力 2 7 5 7" xfId="24404"/>
    <cellStyle name="入力 2 7 5 8" xfId="26862"/>
    <cellStyle name="入力 2 7 5 9" xfId="29735"/>
    <cellStyle name="入力 2 7 6" xfId="3351"/>
    <cellStyle name="入力 2 7 6 10" xfId="39639"/>
    <cellStyle name="入力 2 7 6 11" xfId="44455"/>
    <cellStyle name="入力 2 7 6 12" xfId="52739"/>
    <cellStyle name="入力 2 7 6 13" xfId="53337"/>
    <cellStyle name="入力 2 7 6 14" xfId="55951"/>
    <cellStyle name="入力 2 7 6 2" xfId="5497"/>
    <cellStyle name="入力 2 7 6 2 2" xfId="11725"/>
    <cellStyle name="入力 2 7 6 2 3" xfId="18937"/>
    <cellStyle name="入力 2 7 6 2 4" xfId="35019"/>
    <cellStyle name="入力 2 7 6 2 5" xfId="41756"/>
    <cellStyle name="入力 2 7 6 2 6" xfId="52740"/>
    <cellStyle name="入力 2 7 6 3" xfId="9608"/>
    <cellStyle name="入力 2 7 6 4" xfId="13821"/>
    <cellStyle name="入力 2 7 6 5" xfId="15683"/>
    <cellStyle name="入力 2 7 6 6" xfId="23437"/>
    <cellStyle name="入力 2 7 6 7" xfId="25895"/>
    <cellStyle name="入力 2 7 6 8" xfId="28768"/>
    <cellStyle name="入力 2 7 6 9" xfId="32898"/>
    <cellStyle name="入力 2 7 7" xfId="3006"/>
    <cellStyle name="入力 2 7 7 2" xfId="9263"/>
    <cellStyle name="入力 2 7 7 3" xfId="18989"/>
    <cellStyle name="入力 2 7 7 4" xfId="32553"/>
    <cellStyle name="入力 2 7 7 5" xfId="39294"/>
    <cellStyle name="入力 2 7 7 6" xfId="52741"/>
    <cellStyle name="入力 2 7 8" xfId="5234"/>
    <cellStyle name="入力 2 7 8 2" xfId="11473"/>
    <cellStyle name="入力 2 7 8 3" xfId="18274"/>
    <cellStyle name="入力 2 7 8 4" xfId="34763"/>
    <cellStyle name="入力 2 7 8 5" xfId="41504"/>
    <cellStyle name="入力 2 7 8 6" xfId="52742"/>
    <cellStyle name="入力 2 7 9" xfId="7419"/>
    <cellStyle name="入力 2 8" xfId="1002"/>
    <cellStyle name="入力 2 8 10" xfId="15432"/>
    <cellStyle name="入力 2 8 11" xfId="23169"/>
    <cellStyle name="入力 2 8 12" xfId="25555"/>
    <cellStyle name="入力 2 8 13" xfId="28517"/>
    <cellStyle name="入力 2 8 14" xfId="30682"/>
    <cellStyle name="入力 2 8 15" xfId="37455"/>
    <cellStyle name="入力 2 8 16" xfId="44204"/>
    <cellStyle name="入力 2 8 17" xfId="52743"/>
    <cellStyle name="入力 2 8 18" xfId="53086"/>
    <cellStyle name="入力 2 8 19" xfId="55696"/>
    <cellStyle name="入力 2 8 2" xfId="1411"/>
    <cellStyle name="入力 2 8 2 10" xfId="30992"/>
    <cellStyle name="入力 2 8 2 11" xfId="37762"/>
    <cellStyle name="入力 2 8 2 12" xfId="44767"/>
    <cellStyle name="入力 2 8 2 13" xfId="52744"/>
    <cellStyle name="入力 2 8 2 14" xfId="53649"/>
    <cellStyle name="入力 2 8 2 15" xfId="56264"/>
    <cellStyle name="入力 2 8 2 2" xfId="3663"/>
    <cellStyle name="入力 2 8 2 2 2" xfId="9920"/>
    <cellStyle name="入力 2 8 2 2 3" xfId="18052"/>
    <cellStyle name="入力 2 8 2 2 4" xfId="33210"/>
    <cellStyle name="入力 2 8 2 2 5" xfId="39951"/>
    <cellStyle name="入力 2 8 2 2 6" xfId="52745"/>
    <cellStyle name="入力 2 8 2 3" xfId="5810"/>
    <cellStyle name="入力 2 8 2 3 2" xfId="12037"/>
    <cellStyle name="入力 2 8 2 3 3" xfId="18974"/>
    <cellStyle name="入力 2 8 2 3 4" xfId="35332"/>
    <cellStyle name="入力 2 8 2 3 5" xfId="42068"/>
    <cellStyle name="入力 2 8 2 3 6" xfId="52746"/>
    <cellStyle name="入力 2 8 2 4" xfId="7731"/>
    <cellStyle name="入力 2 8 2 5" xfId="14133"/>
    <cellStyle name="入力 2 8 2 6" xfId="15995"/>
    <cellStyle name="入力 2 8 2 7" xfId="23749"/>
    <cellStyle name="入力 2 8 2 8" xfId="26207"/>
    <cellStyle name="入力 2 8 2 9" xfId="29080"/>
    <cellStyle name="入力 2 8 3" xfId="1776"/>
    <cellStyle name="入力 2 8 3 10" xfId="31330"/>
    <cellStyle name="入力 2 8 3 11" xfId="38071"/>
    <cellStyle name="入力 2 8 3 12" xfId="45076"/>
    <cellStyle name="入力 2 8 3 13" xfId="52747"/>
    <cellStyle name="入力 2 8 3 14" xfId="53958"/>
    <cellStyle name="入力 2 8 3 15" xfId="56573"/>
    <cellStyle name="入力 2 8 3 2" xfId="3990"/>
    <cellStyle name="入力 2 8 3 2 2" xfId="10229"/>
    <cellStyle name="入力 2 8 3 2 3" xfId="18189"/>
    <cellStyle name="入力 2 8 3 2 4" xfId="33519"/>
    <cellStyle name="入力 2 8 3 2 5" xfId="40260"/>
    <cellStyle name="入力 2 8 3 2 6" xfId="52748"/>
    <cellStyle name="入力 2 8 3 3" xfId="6119"/>
    <cellStyle name="入力 2 8 3 3 2" xfId="12346"/>
    <cellStyle name="入力 2 8 3 3 3" xfId="18395"/>
    <cellStyle name="入力 2 8 3 3 4" xfId="35641"/>
    <cellStyle name="入力 2 8 3 3 5" xfId="42377"/>
    <cellStyle name="入力 2 8 3 3 6" xfId="52749"/>
    <cellStyle name="入力 2 8 3 4" xfId="8040"/>
    <cellStyle name="入力 2 8 3 5" xfId="14442"/>
    <cellStyle name="入力 2 8 3 6" xfId="16304"/>
    <cellStyle name="入力 2 8 3 7" xfId="24058"/>
    <cellStyle name="入力 2 8 3 8" xfId="26516"/>
    <cellStyle name="入力 2 8 3 9" xfId="29389"/>
    <cellStyle name="入力 2 8 4" xfId="2121"/>
    <cellStyle name="入力 2 8 4 10" xfId="38414"/>
    <cellStyle name="入力 2 8 4 11" xfId="45419"/>
    <cellStyle name="入力 2 8 4 12" xfId="52750"/>
    <cellStyle name="入力 2 8 4 13" xfId="54301"/>
    <cellStyle name="入力 2 8 4 14" xfId="56916"/>
    <cellStyle name="入力 2 8 4 2" xfId="4333"/>
    <cellStyle name="入力 2 8 4 2 2" xfId="10572"/>
    <cellStyle name="入力 2 8 4 2 3" xfId="18020"/>
    <cellStyle name="入力 2 8 4 2 4" xfId="33862"/>
    <cellStyle name="入力 2 8 4 2 5" xfId="40603"/>
    <cellStyle name="入力 2 8 4 2 6" xfId="52751"/>
    <cellStyle name="入力 2 8 4 3" xfId="6462"/>
    <cellStyle name="入力 2 8 4 3 2" xfId="12689"/>
    <cellStyle name="入力 2 8 4 3 3" xfId="17358"/>
    <cellStyle name="入力 2 8 4 3 4" xfId="35984"/>
    <cellStyle name="入力 2 8 4 3 5" xfId="42720"/>
    <cellStyle name="入力 2 8 4 3 6" xfId="52752"/>
    <cellStyle name="入力 2 8 4 4" xfId="8383"/>
    <cellStyle name="入力 2 8 4 5" xfId="16647"/>
    <cellStyle name="入力 2 8 4 6" xfId="24401"/>
    <cellStyle name="入力 2 8 4 7" xfId="26859"/>
    <cellStyle name="入力 2 8 4 8" xfId="29732"/>
    <cellStyle name="入力 2 8 4 9" xfId="31673"/>
    <cellStyle name="入力 2 8 5" xfId="2401"/>
    <cellStyle name="入力 2 8 5 10" xfId="31951"/>
    <cellStyle name="入力 2 8 5 11" xfId="38692"/>
    <cellStyle name="入力 2 8 5 12" xfId="45697"/>
    <cellStyle name="入力 2 8 5 13" xfId="52753"/>
    <cellStyle name="入力 2 8 5 14" xfId="54579"/>
    <cellStyle name="入力 2 8 5 15" xfId="57194"/>
    <cellStyle name="入力 2 8 5 2" xfId="4611"/>
    <cellStyle name="入力 2 8 5 2 2" xfId="10850"/>
    <cellStyle name="入力 2 8 5 2 3" xfId="18303"/>
    <cellStyle name="入力 2 8 5 2 4" xfId="34140"/>
    <cellStyle name="入力 2 8 5 2 5" xfId="40881"/>
    <cellStyle name="入力 2 8 5 2 6" xfId="52754"/>
    <cellStyle name="入力 2 8 5 3" xfId="6740"/>
    <cellStyle name="入力 2 8 5 3 2" xfId="12967"/>
    <cellStyle name="入力 2 8 5 3 3" xfId="20413"/>
    <cellStyle name="入力 2 8 5 3 4" xfId="36262"/>
    <cellStyle name="入力 2 8 5 3 5" xfId="42998"/>
    <cellStyle name="入力 2 8 5 3 6" xfId="52755"/>
    <cellStyle name="入力 2 8 5 4" xfId="8661"/>
    <cellStyle name="入力 2 8 5 5" xfId="14773"/>
    <cellStyle name="入力 2 8 5 6" xfId="16925"/>
    <cellStyle name="入力 2 8 5 7" xfId="24679"/>
    <cellStyle name="入力 2 8 5 8" xfId="27137"/>
    <cellStyle name="入力 2 8 5 9" xfId="30010"/>
    <cellStyle name="入力 2 8 6" xfId="3356"/>
    <cellStyle name="入力 2 8 6 10" xfId="39644"/>
    <cellStyle name="入力 2 8 6 11" xfId="44460"/>
    <cellStyle name="入力 2 8 6 12" xfId="52756"/>
    <cellStyle name="入力 2 8 6 13" xfId="53342"/>
    <cellStyle name="入力 2 8 6 14" xfId="55956"/>
    <cellStyle name="入力 2 8 6 2" xfId="5502"/>
    <cellStyle name="入力 2 8 6 2 2" xfId="11730"/>
    <cellStyle name="入力 2 8 6 2 3" xfId="17686"/>
    <cellStyle name="入力 2 8 6 2 4" xfId="35024"/>
    <cellStyle name="入力 2 8 6 2 5" xfId="41761"/>
    <cellStyle name="入力 2 8 6 2 6" xfId="52757"/>
    <cellStyle name="入力 2 8 6 3" xfId="9613"/>
    <cellStyle name="入力 2 8 6 4" xfId="13826"/>
    <cellStyle name="入力 2 8 6 5" xfId="15688"/>
    <cellStyle name="入力 2 8 6 6" xfId="23442"/>
    <cellStyle name="入力 2 8 6 7" xfId="25900"/>
    <cellStyle name="入力 2 8 6 8" xfId="28773"/>
    <cellStyle name="入力 2 8 6 9" xfId="32903"/>
    <cellStyle name="入力 2 8 7" xfId="3011"/>
    <cellStyle name="入力 2 8 7 2" xfId="9268"/>
    <cellStyle name="入力 2 8 7 3" xfId="17743"/>
    <cellStyle name="入力 2 8 7 4" xfId="32558"/>
    <cellStyle name="入力 2 8 7 5" xfId="39299"/>
    <cellStyle name="入力 2 8 7 6" xfId="52758"/>
    <cellStyle name="入力 2 8 8" xfId="5235"/>
    <cellStyle name="入力 2 8 8 2" xfId="11474"/>
    <cellStyle name="入力 2 8 8 3" xfId="19946"/>
    <cellStyle name="入力 2 8 8 4" xfId="34764"/>
    <cellStyle name="入力 2 8 8 5" xfId="41505"/>
    <cellStyle name="入力 2 8 8 6" xfId="52759"/>
    <cellStyle name="入力 2 8 9" xfId="7424"/>
    <cellStyle name="入力 2 9" xfId="1404"/>
    <cellStyle name="入力 2 9 10" xfId="30985"/>
    <cellStyle name="入力 2 9 11" xfId="37755"/>
    <cellStyle name="入力 2 9 12" xfId="44760"/>
    <cellStyle name="入力 2 9 13" xfId="52760"/>
    <cellStyle name="入力 2 9 14" xfId="53642"/>
    <cellStyle name="入力 2 9 15" xfId="56257"/>
    <cellStyle name="入力 2 9 2" xfId="3656"/>
    <cellStyle name="入力 2 9 2 2" xfId="9913"/>
    <cellStyle name="入力 2 9 2 3" xfId="19163"/>
    <cellStyle name="入力 2 9 2 4" xfId="33203"/>
    <cellStyle name="入力 2 9 2 5" xfId="39944"/>
    <cellStyle name="入力 2 9 2 6" xfId="52761"/>
    <cellStyle name="入力 2 9 3" xfId="5803"/>
    <cellStyle name="入力 2 9 3 2" xfId="12030"/>
    <cellStyle name="入力 2 9 3 3" xfId="20029"/>
    <cellStyle name="入力 2 9 3 4" xfId="35325"/>
    <cellStyle name="入力 2 9 3 5" xfId="42061"/>
    <cellStyle name="入力 2 9 3 6" xfId="52762"/>
    <cellStyle name="入力 2 9 4" xfId="7724"/>
    <cellStyle name="入力 2 9 5" xfId="14126"/>
    <cellStyle name="入力 2 9 6" xfId="15988"/>
    <cellStyle name="入力 2 9 7" xfId="23742"/>
    <cellStyle name="入力 2 9 8" xfId="26200"/>
    <cellStyle name="入力 2 9 9" xfId="29073"/>
    <cellStyle name="入力 3" xfId="763"/>
    <cellStyle name="入力 3 10" xfId="15433"/>
    <cellStyle name="入力 3 11" xfId="22936"/>
    <cellStyle name="入力 3 12" xfId="25322"/>
    <cellStyle name="入力 3 13" xfId="28518"/>
    <cellStyle name="入力 3 14" xfId="30443"/>
    <cellStyle name="入力 3 15" xfId="37222"/>
    <cellStyle name="入力 3 16" xfId="44205"/>
    <cellStyle name="入力 3 17" xfId="52763"/>
    <cellStyle name="入力 3 18" xfId="53087"/>
    <cellStyle name="入力 3 19" xfId="55697"/>
    <cellStyle name="入力 3 2" xfId="1412"/>
    <cellStyle name="入力 3 2 10" xfId="30993"/>
    <cellStyle name="入力 3 2 11" xfId="37763"/>
    <cellStyle name="入力 3 2 12" xfId="44768"/>
    <cellStyle name="入力 3 2 13" xfId="52764"/>
    <cellStyle name="入力 3 2 14" xfId="53650"/>
    <cellStyle name="入力 3 2 15" xfId="56265"/>
    <cellStyle name="入力 3 2 2" xfId="3664"/>
    <cellStyle name="入力 3 2 2 2" xfId="9921"/>
    <cellStyle name="入力 3 2 2 3" xfId="19711"/>
    <cellStyle name="入力 3 2 2 4" xfId="33211"/>
    <cellStyle name="入力 3 2 2 5" xfId="39952"/>
    <cellStyle name="入力 3 2 2 6" xfId="52765"/>
    <cellStyle name="入力 3 2 3" xfId="5811"/>
    <cellStyle name="入力 3 2 3 2" xfId="12038"/>
    <cellStyle name="入力 3 2 3 3" xfId="18040"/>
    <cellStyle name="入力 3 2 3 4" xfId="35333"/>
    <cellStyle name="入力 3 2 3 5" xfId="42069"/>
    <cellStyle name="入力 3 2 3 6" xfId="52766"/>
    <cellStyle name="入力 3 2 4" xfId="7732"/>
    <cellStyle name="入力 3 2 5" xfId="14134"/>
    <cellStyle name="入力 3 2 6" xfId="15996"/>
    <cellStyle name="入力 3 2 7" xfId="23750"/>
    <cellStyle name="入力 3 2 8" xfId="26208"/>
    <cellStyle name="入力 3 2 9" xfId="29081"/>
    <cellStyle name="入力 3 3" xfId="1543"/>
    <cellStyle name="入力 3 3 10" xfId="31097"/>
    <cellStyle name="入力 3 3 11" xfId="37838"/>
    <cellStyle name="入力 3 3 12" xfId="44843"/>
    <cellStyle name="入力 3 3 13" xfId="52767"/>
    <cellStyle name="入力 3 3 14" xfId="53725"/>
    <cellStyle name="入力 3 3 15" xfId="56340"/>
    <cellStyle name="入力 3 3 2" xfId="3757"/>
    <cellStyle name="入力 3 3 2 2" xfId="9996"/>
    <cellStyle name="入力 3 3 2 3" xfId="19300"/>
    <cellStyle name="入力 3 3 2 4" xfId="33286"/>
    <cellStyle name="入力 3 3 2 5" xfId="40027"/>
    <cellStyle name="入力 3 3 2 6" xfId="52768"/>
    <cellStyle name="入力 3 3 3" xfId="5886"/>
    <cellStyle name="入力 3 3 3 2" xfId="12113"/>
    <cellStyle name="入力 3 3 3 3" xfId="19549"/>
    <cellStyle name="入力 3 3 3 4" xfId="35408"/>
    <cellStyle name="入力 3 3 3 5" xfId="42144"/>
    <cellStyle name="入力 3 3 3 6" xfId="52769"/>
    <cellStyle name="入力 3 3 4" xfId="7807"/>
    <cellStyle name="入力 3 3 5" xfId="14209"/>
    <cellStyle name="入力 3 3 6" xfId="16071"/>
    <cellStyle name="入力 3 3 7" xfId="23825"/>
    <cellStyle name="入力 3 3 8" xfId="26283"/>
    <cellStyle name="入力 3 3 9" xfId="29156"/>
    <cellStyle name="入力 3 4" xfId="2122"/>
    <cellStyle name="入力 3 4 10" xfId="38415"/>
    <cellStyle name="入力 3 4 11" xfId="45420"/>
    <cellStyle name="入力 3 4 12" xfId="52770"/>
    <cellStyle name="入力 3 4 13" xfId="54302"/>
    <cellStyle name="入力 3 4 14" xfId="56917"/>
    <cellStyle name="入力 3 4 2" xfId="4334"/>
    <cellStyle name="入力 3 4 2 2" xfId="10573"/>
    <cellStyle name="入力 3 4 2 3" xfId="19694"/>
    <cellStyle name="入力 3 4 2 4" xfId="33863"/>
    <cellStyle name="入力 3 4 2 5" xfId="40604"/>
    <cellStyle name="入力 3 4 2 6" xfId="52771"/>
    <cellStyle name="入力 3 4 3" xfId="6463"/>
    <cellStyle name="入力 3 4 3 2" xfId="12690"/>
    <cellStyle name="入力 3 4 3 3" xfId="17357"/>
    <cellStyle name="入力 3 4 3 4" xfId="35985"/>
    <cellStyle name="入力 3 4 3 5" xfId="42721"/>
    <cellStyle name="入力 3 4 3 6" xfId="52772"/>
    <cellStyle name="入力 3 4 4" xfId="8384"/>
    <cellStyle name="入力 3 4 5" xfId="16648"/>
    <cellStyle name="入力 3 4 6" xfId="24402"/>
    <cellStyle name="入力 3 4 7" xfId="26860"/>
    <cellStyle name="入力 3 4 8" xfId="29733"/>
    <cellStyle name="入力 3 4 9" xfId="31674"/>
    <cellStyle name="入力 3 5" xfId="2333"/>
    <cellStyle name="入力 3 5 10" xfId="31883"/>
    <cellStyle name="入力 3 5 11" xfId="38624"/>
    <cellStyle name="入力 3 5 12" xfId="45629"/>
    <cellStyle name="入力 3 5 13" xfId="52773"/>
    <cellStyle name="入力 3 5 14" xfId="54511"/>
    <cellStyle name="入力 3 5 15" xfId="57126"/>
    <cellStyle name="入力 3 5 2" xfId="4543"/>
    <cellStyle name="入力 3 5 2 2" xfId="10782"/>
    <cellStyle name="入力 3 5 2 3" xfId="18175"/>
    <cellStyle name="入力 3 5 2 4" xfId="34072"/>
    <cellStyle name="入力 3 5 2 5" xfId="40813"/>
    <cellStyle name="入力 3 5 2 6" xfId="52774"/>
    <cellStyle name="入力 3 5 3" xfId="6672"/>
    <cellStyle name="入力 3 5 3 2" xfId="12899"/>
    <cellStyle name="入力 3 5 3 3" xfId="20358"/>
    <cellStyle name="入力 3 5 3 4" xfId="36194"/>
    <cellStyle name="入力 3 5 3 5" xfId="42930"/>
    <cellStyle name="入力 3 5 3 6" xfId="52775"/>
    <cellStyle name="入力 3 5 4" xfId="8593"/>
    <cellStyle name="入力 3 5 5" xfId="14705"/>
    <cellStyle name="入力 3 5 6" xfId="16857"/>
    <cellStyle name="入力 3 5 7" xfId="24611"/>
    <cellStyle name="入力 3 5 8" xfId="27069"/>
    <cellStyle name="入力 3 5 9" xfId="29942"/>
    <cellStyle name="入力 3 6" xfId="3123"/>
    <cellStyle name="入力 3 6 10" xfId="39411"/>
    <cellStyle name="入力 3 6 11" xfId="44227"/>
    <cellStyle name="入力 3 6 12" xfId="52776"/>
    <cellStyle name="入力 3 6 13" xfId="53109"/>
    <cellStyle name="入力 3 6 14" xfId="55721"/>
    <cellStyle name="入力 3 6 2" xfId="5267"/>
    <cellStyle name="入力 3 6 2 2" xfId="11497"/>
    <cellStyle name="入力 3 6 2 3" xfId="19187"/>
    <cellStyle name="入力 3 6 2 4" xfId="34789"/>
    <cellStyle name="入力 3 6 2 5" xfId="41528"/>
    <cellStyle name="入力 3 6 2 6" xfId="52777"/>
    <cellStyle name="入力 3 6 3" xfId="9380"/>
    <cellStyle name="入力 3 6 4" xfId="13593"/>
    <cellStyle name="入力 3 6 5" xfId="15455"/>
    <cellStyle name="入力 3 6 6" xfId="23209"/>
    <cellStyle name="入力 3 6 7" xfId="25667"/>
    <cellStyle name="入力 3 6 8" xfId="28540"/>
    <cellStyle name="入力 3 6 9" xfId="32670"/>
    <cellStyle name="入力 3 7" xfId="2778"/>
    <cellStyle name="入力 3 7 2" xfId="9035"/>
    <cellStyle name="入力 3 7 3" xfId="17289"/>
    <cellStyle name="入力 3 7 4" xfId="32325"/>
    <cellStyle name="入力 3 7 5" xfId="39066"/>
    <cellStyle name="入力 3 7 6" xfId="52778"/>
    <cellStyle name="入力 3 8" xfId="5236"/>
    <cellStyle name="入力 3 8 2" xfId="11475"/>
    <cellStyle name="入力 3 8 3" xfId="19089"/>
    <cellStyle name="入力 3 8 4" xfId="34765"/>
    <cellStyle name="入力 3 8 5" xfId="41506"/>
    <cellStyle name="入力 3 8 6" xfId="52779"/>
    <cellStyle name="入力 3 9" xfId="7191"/>
    <cellStyle name="標準 10" xfId="1796"/>
    <cellStyle name="標準 11" xfId="2123"/>
    <cellStyle name="標準 12" xfId="2124"/>
    <cellStyle name="標準 13" xfId="2469"/>
    <cellStyle name="標準 14" xfId="22874"/>
    <cellStyle name="標準 2" xfId="56"/>
    <cellStyle name="標準 2 2" xfId="681"/>
    <cellStyle name="標準 2 2 2" xfId="687"/>
    <cellStyle name="標準 2 2 3" xfId="5238"/>
    <cellStyle name="標準 2 2 4" xfId="7169"/>
    <cellStyle name="標準 2 3" xfId="1100"/>
    <cellStyle name="標準 3" xfId="65"/>
    <cellStyle name="標準 3 2" xfId="686"/>
    <cellStyle name="標準 3 2 2" xfId="745"/>
    <cellStyle name="標準 3 2 2 2" xfId="1413"/>
    <cellStyle name="標準 3 2 2 2 2" xfId="1474"/>
    <cellStyle name="標準 3 2 2 2 2 2" xfId="31030"/>
    <cellStyle name="標準 3 2 2 2 2 3" xfId="55109"/>
    <cellStyle name="標準 3 2 2 2 3" xfId="30994"/>
    <cellStyle name="標準 3 2 2 2 4" xfId="55073"/>
    <cellStyle name="標準 3 2 2 3" xfId="1473"/>
    <cellStyle name="標準 3 2 2 3 2" xfId="31029"/>
    <cellStyle name="標準 3 2 2 3 3" xfId="55108"/>
    <cellStyle name="標準 3 2 2 4" xfId="30426"/>
    <cellStyle name="標準 3 2 2 5" xfId="54955"/>
    <cellStyle name="標準 3 2 3" xfId="947"/>
    <cellStyle name="標準 3 2 3 2" xfId="1475"/>
    <cellStyle name="標準 3 2 3 2 2" xfId="31031"/>
    <cellStyle name="標準 3 2 3 2 3" xfId="55110"/>
    <cellStyle name="標準 3 2 3 3" xfId="30627"/>
    <cellStyle name="標準 3 2 3 4" xfId="54961"/>
    <cellStyle name="標準 3 2 4" xfId="1472"/>
    <cellStyle name="標準 3 2 4 2" xfId="31028"/>
    <cellStyle name="標準 3 2 4 3" xfId="55107"/>
    <cellStyle name="標準 3 2 5" xfId="30384"/>
    <cellStyle name="標準 3 2 6" xfId="54953"/>
    <cellStyle name="標準 4" xfId="67"/>
    <cellStyle name="標準 5" xfId="733"/>
    <cellStyle name="標準 5 2" xfId="742"/>
    <cellStyle name="標準 5 2 2" xfId="1414"/>
    <cellStyle name="標準 5 2 2 2" xfId="1477"/>
    <cellStyle name="標準 5 2 2 2 2" xfId="31032"/>
    <cellStyle name="標準 5 2 2 2 3" xfId="55111"/>
    <cellStyle name="標準 5 2 2 3" xfId="30378"/>
    <cellStyle name="標準 5 2 2 4" xfId="54940"/>
    <cellStyle name="標準 5 2 3" xfId="1476"/>
    <cellStyle name="標準 5 2 3 2" xfId="30382"/>
    <cellStyle name="標準 5 2 3 3" xfId="54944"/>
    <cellStyle name="標準 5 2 4" xfId="30375"/>
    <cellStyle name="標準 5 2 5" xfId="54937"/>
    <cellStyle name="標準 5 3" xfId="739"/>
    <cellStyle name="標準 5 3 2" xfId="1415"/>
    <cellStyle name="標準 5 3 2 2" xfId="1479"/>
    <cellStyle name="標準 5 3 2 2 2" xfId="31034"/>
    <cellStyle name="標準 5 3 2 2 3" xfId="55113"/>
    <cellStyle name="標準 5 3 2 3" xfId="30995"/>
    <cellStyle name="標準 5 3 2 4" xfId="55074"/>
    <cellStyle name="標準 5 3 3" xfId="1478"/>
    <cellStyle name="標準 5 3 3 2" xfId="31033"/>
    <cellStyle name="標準 5 3 3 3" xfId="55112"/>
    <cellStyle name="標準 5 3 4" xfId="30373"/>
    <cellStyle name="標準 5 3 5" xfId="54935"/>
    <cellStyle name="標準 5 4" xfId="30376"/>
    <cellStyle name="標準 5 4 2" xfId="54938"/>
    <cellStyle name="標準 5 5" xfId="30380"/>
    <cellStyle name="標準 5 5 2" xfId="54942"/>
    <cellStyle name="標準 5 6" xfId="30372"/>
    <cellStyle name="標準 5 7" xfId="54934"/>
    <cellStyle name="標準 6" xfId="741"/>
    <cellStyle name="標準 6 2" xfId="1416"/>
    <cellStyle name="標準 6 2 2" xfId="1481"/>
    <cellStyle name="標準 6 2 2 2" xfId="31035"/>
    <cellStyle name="標準 6 2 2 3" xfId="55114"/>
    <cellStyle name="標準 6 2 3" xfId="30377"/>
    <cellStyle name="標準 6 2 4" xfId="54939"/>
    <cellStyle name="標準 6 3" xfId="1480"/>
    <cellStyle name="標準 6 3 2" xfId="30381"/>
    <cellStyle name="標準 6 3 3" xfId="54943"/>
    <cellStyle name="標準 6 4" xfId="30374"/>
    <cellStyle name="標準 6 5" xfId="54936"/>
    <cellStyle name="標準 7" xfId="743"/>
    <cellStyle name="標準 7 2" xfId="1417"/>
    <cellStyle name="標準 7 2 2" xfId="1483"/>
    <cellStyle name="標準 7 2 2 2" xfId="31037"/>
    <cellStyle name="標準 7 2 2 3" xfId="55116"/>
    <cellStyle name="標準 7 2 3" xfId="30383"/>
    <cellStyle name="標準 7 2 4" xfId="54945"/>
    <cellStyle name="標準 7 3" xfId="1482"/>
    <cellStyle name="標準 7 3 2" xfId="31036"/>
    <cellStyle name="標準 7 3 3" xfId="55115"/>
    <cellStyle name="標準 7 4" xfId="30379"/>
    <cellStyle name="標準 7 5" xfId="54941"/>
    <cellStyle name="標準 8" xfId="744"/>
    <cellStyle name="標準 8 2" xfId="1418"/>
    <cellStyle name="標準 8 2 2" xfId="1485"/>
    <cellStyle name="標準 8 2 2 2" xfId="31039"/>
    <cellStyle name="標準 8 2 2 3" xfId="55118"/>
    <cellStyle name="標準 8 2 3" xfId="30996"/>
    <cellStyle name="標準 8 2 4" xfId="55075"/>
    <cellStyle name="標準 8 3" xfId="1484"/>
    <cellStyle name="標準 8 3 2" xfId="31038"/>
    <cellStyle name="標準 8 3 3" xfId="55117"/>
    <cellStyle name="標準 8 4" xfId="30425"/>
    <cellStyle name="標準 8 5" xfId="54954"/>
    <cellStyle name="標準 9" xfId="1795"/>
    <cellStyle name="標準_スケジュール_ECU KANSAI NOV 2" xfId="57"/>
    <cellStyle name="未定義" xfId="58"/>
    <cellStyle name="良い 2" xfId="734"/>
    <cellStyle name="콤마 [0]_HMMREQ~1" xfId="60"/>
    <cellStyle name="콤마_HMMREQ~1" xfId="61"/>
    <cellStyle name="통화 [0]_HMMREQ~1" xfId="62"/>
    <cellStyle name="통화_HMMREQ~1" xfId="63"/>
    <cellStyle name="표준_HMMREQ~1" xfId="64"/>
  </cellStyles>
  <dxfs count="0"/>
  <tableStyles count="0" defaultTableStyle="TableStyleMedium9" defaultPivotStyle="PivotStyleLight16"/>
  <colors>
    <mruColors>
      <color rgb="FFCCFFCC"/>
      <color rgb="FFFFFF99"/>
      <color rgb="FFFFFF00"/>
      <color rgb="FFFFFF66"/>
      <color rgb="FF99FF99"/>
      <color rgb="FF99FFCC"/>
      <color rgb="FFCCFFFF"/>
      <color rgb="FFB3D5FB"/>
      <color rgb="FFDAEEF3"/>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vanguardlogistics.com/" TargetMode="External"/><Relationship Id="rId1" Type="http://schemas.openxmlformats.org/officeDocument/2006/relationships/image" Target="NUL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vanguardlogistics.com/" TargetMode="External"/><Relationship Id="rId1" Type="http://schemas.openxmlformats.org/officeDocument/2006/relationships/image" Target="../media/image3.png"/><Relationship Id="rId4" Type="http://schemas.openxmlformats.org/officeDocument/2006/relationships/image" Target="../media/image2.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552450</xdr:colOff>
      <xdr:row>0</xdr:row>
      <xdr:rowOff>107950</xdr:rowOff>
    </xdr:from>
    <xdr:to>
      <xdr:col>1</xdr:col>
      <xdr:colOff>1162050</xdr:colOff>
      <xdr:row>3</xdr:row>
      <xdr:rowOff>164060</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E35E9840-4DD3-4C4E-AED0-D55EA4D39EEF}"/>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2450" y="107950"/>
          <a:ext cx="2562225" cy="77048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10</xdr:col>
      <xdr:colOff>866</xdr:colOff>
      <xdr:row>5</xdr:row>
      <xdr:rowOff>79375</xdr:rowOff>
    </xdr:to>
    <xdr:pic>
      <xdr:nvPicPr>
        <xdr:cNvPr id="6"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9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6864" y="190500"/>
          <a:ext cx="2762250" cy="84137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412750</xdr:colOff>
      <xdr:row>1</xdr:row>
      <xdr:rowOff>0</xdr:rowOff>
    </xdr:from>
    <xdr:to>
      <xdr:col>1</xdr:col>
      <xdr:colOff>877094</xdr:colOff>
      <xdr:row>5</xdr:row>
      <xdr:rowOff>79375</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25BA6E6F-06BE-4B56-A030-A2B590158397}"/>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750" y="190500"/>
          <a:ext cx="2797969" cy="8413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19</xdr:col>
      <xdr:colOff>117475</xdr:colOff>
      <xdr:row>51</xdr:row>
      <xdr:rowOff>34925</xdr:rowOff>
    </xdr:from>
    <xdr:to>
      <xdr:col>26</xdr:col>
      <xdr:colOff>564092</xdr:colOff>
      <xdr:row>60</xdr:row>
      <xdr:rowOff>143245</xdr:rowOff>
    </xdr:to>
    <xdr:sp macro="" textlink="">
      <xdr:nvSpPr>
        <xdr:cNvPr id="2" name="AutoShape 3">
          <a:extLst>
            <a:ext uri="{FF2B5EF4-FFF2-40B4-BE49-F238E27FC236}">
              <a16:creationId xmlns="" xmlns:a16="http://schemas.microsoft.com/office/drawing/2014/main" id="{00000000-0008-0000-0B00-000002000000}"/>
            </a:ext>
          </a:extLst>
        </xdr:cNvPr>
        <xdr:cNvSpPr>
          <a:spLocks noChangeArrowheads="1"/>
        </xdr:cNvSpPr>
      </xdr:nvSpPr>
      <xdr:spPr bwMode="auto">
        <a:xfrm>
          <a:off x="25453975" y="12807950"/>
          <a:ext cx="5247217" cy="1994270"/>
        </a:xfrm>
        <a:prstGeom prst="foldedCorner">
          <a:avLst>
            <a:gd name="adj" fmla="val 12500"/>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300"/>
            </a:lnSpc>
            <a:defRPr sz="1000"/>
          </a:pPr>
          <a:r>
            <a:rPr lang="ja-JP" altLang="en-US" sz="1100" b="0" i="0" strike="noStrike">
              <a:solidFill>
                <a:srgbClr val="000000"/>
              </a:solidFill>
              <a:latin typeface="ＭＳ Ｐゴシック"/>
              <a:ea typeface="ＭＳ Ｐゴシック"/>
            </a:rPr>
            <a:t> </a:t>
          </a:r>
        </a:p>
        <a:p>
          <a:pPr algn="l" rtl="0">
            <a:lnSpc>
              <a:spcPts val="1700"/>
            </a:lnSpc>
            <a:defRPr sz="1000"/>
          </a:pPr>
          <a:r>
            <a:rPr lang="ja-JP" altLang="en-US" sz="1100" b="0" i="0" strike="noStrike">
              <a:solidFill>
                <a:srgbClr val="000000"/>
              </a:solidFill>
              <a:latin typeface="ＭＳ Ｐゴシック"/>
              <a:ea typeface="ＭＳ Ｐゴシック"/>
            </a:rPr>
            <a:t>　</a:t>
          </a:r>
          <a:r>
            <a:rPr lang="ja-JP" altLang="en-US" sz="1400" b="0" i="0" strike="noStrike">
              <a:solidFill>
                <a:srgbClr val="000000"/>
              </a:solidFill>
              <a:latin typeface="ＭＳ Ｐゴシック"/>
              <a:ea typeface="ＭＳ Ｐゴシック"/>
            </a:rPr>
            <a:t>輸出入</a:t>
          </a:r>
          <a:r>
            <a:rPr lang="en-US" altLang="ja-JP" sz="1400" b="0" i="0" strike="noStrike">
              <a:solidFill>
                <a:srgbClr val="000000"/>
              </a:solidFill>
              <a:latin typeface="ＭＳ Ｐゴシック"/>
              <a:ea typeface="ＭＳ Ｐゴシック"/>
            </a:rPr>
            <a:t>LCL</a:t>
          </a:r>
          <a:r>
            <a:rPr lang="ja-JP" altLang="en-US" sz="1400" b="0" i="0" strike="noStrike">
              <a:solidFill>
                <a:srgbClr val="000000"/>
              </a:solidFill>
              <a:latin typeface="ＭＳ Ｐゴシック"/>
              <a:ea typeface="ＭＳ Ｐゴシック"/>
            </a:rPr>
            <a:t>貨物の</a:t>
          </a:r>
          <a:r>
            <a:rPr lang="en-US" altLang="ja-JP" sz="1400" b="0" i="0" strike="noStrike">
              <a:solidFill>
                <a:srgbClr val="000000"/>
              </a:solidFill>
              <a:latin typeface="ＭＳ Ｐゴシック"/>
              <a:ea typeface="ＭＳ Ｐゴシック"/>
            </a:rPr>
            <a:t>Track &amp; Trace</a:t>
          </a:r>
          <a:r>
            <a:rPr lang="ja-JP" altLang="en-US" sz="1400" b="0" i="0" strike="noStrike">
              <a:solidFill>
                <a:srgbClr val="000000"/>
              </a:solidFill>
              <a:latin typeface="ＭＳ Ｐゴシック"/>
              <a:ea typeface="ＭＳ Ｐゴシック"/>
            </a:rPr>
            <a:t>、および輸入</a:t>
          </a:r>
          <a:r>
            <a:rPr lang="en-US" altLang="ja-JP" sz="1400" b="0" i="0" strike="noStrike">
              <a:solidFill>
                <a:srgbClr val="000000"/>
              </a:solidFill>
              <a:latin typeface="ＭＳ Ｐゴシック"/>
              <a:ea typeface="ＭＳ Ｐゴシック"/>
            </a:rPr>
            <a:t>LCL</a:t>
          </a:r>
          <a:r>
            <a:rPr lang="ja-JP" altLang="en-US" sz="1400" b="0" i="0" strike="noStrike">
              <a:solidFill>
                <a:srgbClr val="000000"/>
              </a:solidFill>
              <a:latin typeface="ＭＳ Ｐゴシック"/>
              <a:ea typeface="ＭＳ Ｐゴシック"/>
            </a:rPr>
            <a:t>貨物の</a:t>
          </a:r>
        </a:p>
        <a:p>
          <a:pPr algn="l" rtl="0">
            <a:lnSpc>
              <a:spcPts val="1700"/>
            </a:lnSpc>
            <a:defRPr sz="1000"/>
          </a:pPr>
          <a:r>
            <a:rPr lang="ja-JP" altLang="en-US" sz="1400" b="0" i="0" strike="noStrike">
              <a:solidFill>
                <a:srgbClr val="000000"/>
              </a:solidFill>
              <a:latin typeface="ＭＳ Ｐゴシック"/>
              <a:ea typeface="ＭＳ Ｐゴシック"/>
            </a:rPr>
            <a:t>　</a:t>
          </a:r>
          <a:r>
            <a:rPr lang="en-US" altLang="ja-JP" sz="1400" b="0" i="0" strike="noStrike">
              <a:solidFill>
                <a:srgbClr val="000000"/>
              </a:solidFill>
              <a:latin typeface="ＭＳ Ｐゴシック"/>
              <a:ea typeface="ＭＳ Ｐゴシック"/>
            </a:rPr>
            <a:t>Freight Availability</a:t>
          </a:r>
          <a:r>
            <a:rPr lang="ja-JP" altLang="en-US" sz="1400" b="0" i="0" strike="noStrike">
              <a:solidFill>
                <a:srgbClr val="000000"/>
              </a:solidFill>
              <a:latin typeface="ＭＳ Ｐゴシック"/>
              <a:ea typeface="ＭＳ Ｐゴシック"/>
            </a:rPr>
            <a:t>が、</a:t>
          </a:r>
          <a:r>
            <a:rPr lang="en-US" altLang="ja-JP" sz="1400" b="0" i="0" strike="noStrike">
              <a:solidFill>
                <a:srgbClr val="000000"/>
              </a:solidFill>
              <a:latin typeface="ＭＳ Ｐゴシック"/>
              <a:ea typeface="ＭＳ Ｐゴシック"/>
            </a:rPr>
            <a:t>WEB</a:t>
          </a:r>
          <a:r>
            <a:rPr lang="ja-JP" altLang="en-US" sz="1400" b="0" i="0" strike="noStrike">
              <a:solidFill>
                <a:srgbClr val="000000"/>
              </a:solidFill>
              <a:latin typeface="ＭＳ Ｐゴシック"/>
              <a:ea typeface="ＭＳ Ｐゴシック"/>
            </a:rPr>
            <a:t>にリンクするだけで</a:t>
          </a:r>
        </a:p>
        <a:p>
          <a:pPr algn="l" rtl="0">
            <a:lnSpc>
              <a:spcPts val="1600"/>
            </a:lnSpc>
            <a:defRPr sz="1000"/>
          </a:pPr>
          <a:r>
            <a:rPr lang="ja-JP" altLang="en-US" sz="1400" b="0" i="0" strike="noStrike">
              <a:solidFill>
                <a:srgbClr val="000000"/>
              </a:solidFill>
              <a:latin typeface="ＭＳ Ｐゴシック"/>
              <a:ea typeface="ＭＳ Ｐゴシック"/>
            </a:rPr>
            <a:t>　検索をしていただけます！！</a:t>
          </a:r>
        </a:p>
        <a:p>
          <a:pPr algn="l" rtl="0">
            <a:lnSpc>
              <a:spcPts val="1700"/>
            </a:lnSpc>
            <a:defRPr sz="1000"/>
          </a:pPr>
          <a:r>
            <a:rPr lang="ja-JP" altLang="en-US" sz="1400" b="0" i="0" strike="noStrike">
              <a:solidFill>
                <a:srgbClr val="000000"/>
              </a:solidFill>
              <a:latin typeface="ＭＳ Ｐゴシック"/>
              <a:ea typeface="ＭＳ Ｐゴシック"/>
            </a:rPr>
            <a:t> 　</a:t>
          </a:r>
          <a:r>
            <a:rPr lang="en-US" altLang="ja-JP" sz="1400" b="0" i="0" u="sng" strike="noStrike">
              <a:solidFill>
                <a:srgbClr val="0000FF"/>
              </a:solidFill>
              <a:latin typeface="ＭＳ Ｐゴシック"/>
              <a:ea typeface="ＭＳ Ｐゴシック"/>
            </a:rPr>
            <a:t>www.vls-global.com</a:t>
          </a:r>
          <a:endParaRPr lang="en-US" altLang="ja-JP" sz="1400" b="0" i="0" strike="noStrike">
            <a:solidFill>
              <a:srgbClr val="000000"/>
            </a:solidFill>
            <a:latin typeface="ＭＳ Ｐゴシック"/>
            <a:ea typeface="ＭＳ Ｐゴシック"/>
          </a:endParaRPr>
        </a:p>
        <a:p>
          <a:pPr algn="l" rtl="0">
            <a:lnSpc>
              <a:spcPts val="1600"/>
            </a:lnSpc>
            <a:defRPr sz="1000"/>
          </a:pPr>
          <a:r>
            <a:rPr lang="ja-JP" altLang="en-US" sz="1400" b="0" i="0" strike="noStrike">
              <a:solidFill>
                <a:srgbClr val="000000"/>
              </a:solidFill>
              <a:latin typeface="ＭＳ Ｐゴシック"/>
              <a:ea typeface="ＭＳ Ｐゴシック"/>
            </a:rPr>
            <a:t>　上記</a:t>
          </a:r>
          <a:r>
            <a:rPr lang="en-US" altLang="ja-JP" sz="1400" b="0" i="0" strike="noStrike">
              <a:solidFill>
                <a:srgbClr val="000000"/>
              </a:solidFill>
              <a:latin typeface="ＭＳ Ｐゴシック"/>
              <a:ea typeface="ＭＳ Ｐゴシック"/>
            </a:rPr>
            <a:t>URL</a:t>
          </a:r>
          <a:r>
            <a:rPr lang="ja-JP" altLang="en-US" sz="1400" b="0" i="0" strike="noStrike">
              <a:solidFill>
                <a:srgbClr val="000000"/>
              </a:solidFill>
              <a:latin typeface="ＭＳ Ｐゴシック"/>
              <a:ea typeface="ＭＳ Ｐゴシック"/>
            </a:rPr>
            <a:t>にて、</a:t>
          </a:r>
          <a:r>
            <a:rPr lang="en-US" altLang="ja-JP" sz="1400" b="0" i="0" strike="noStrike">
              <a:solidFill>
                <a:srgbClr val="000000"/>
              </a:solidFill>
              <a:latin typeface="ＭＳ Ｐゴシック"/>
              <a:ea typeface="ＭＳ Ｐゴシック"/>
            </a:rPr>
            <a:t>Login</a:t>
          </a:r>
          <a:r>
            <a:rPr lang="ja-JP" altLang="en-US" sz="1400" b="0" i="0" strike="noStrike">
              <a:solidFill>
                <a:srgbClr val="000000"/>
              </a:solidFill>
              <a:latin typeface="ＭＳ Ｐゴシック"/>
              <a:ea typeface="ＭＳ Ｐゴシック"/>
            </a:rPr>
            <a:t>画面左下の「</a:t>
          </a:r>
          <a:r>
            <a:rPr lang="en-US" altLang="ja-JP" sz="1400" b="0" i="0" strike="noStrike">
              <a:solidFill>
                <a:srgbClr val="000000"/>
              </a:solidFill>
              <a:latin typeface="ＭＳ Ｐゴシック"/>
              <a:ea typeface="ＭＳ Ｐゴシック"/>
            </a:rPr>
            <a:t>Request a Login</a:t>
          </a:r>
          <a:r>
            <a:rPr lang="ja-JP" altLang="en-US" sz="1400" b="0" i="0" strike="noStrike">
              <a:solidFill>
                <a:srgbClr val="000000"/>
              </a:solidFill>
              <a:latin typeface="ＭＳ Ｐゴシック"/>
              <a:ea typeface="ＭＳ Ｐゴシック"/>
            </a:rPr>
            <a:t>」を開き、</a:t>
          </a:r>
        </a:p>
        <a:p>
          <a:pPr algn="l" rtl="0">
            <a:lnSpc>
              <a:spcPts val="1700"/>
            </a:lnSpc>
            <a:defRPr sz="1000"/>
          </a:pPr>
          <a:r>
            <a:rPr lang="ja-JP" altLang="en-US" sz="1400" b="0" i="0" strike="noStrike">
              <a:solidFill>
                <a:srgbClr val="000000"/>
              </a:solidFill>
              <a:latin typeface="ＭＳ Ｐゴシック"/>
              <a:ea typeface="ＭＳ Ｐゴシック"/>
            </a:rPr>
            <a:t>　登録をしていただけますと お使いになれます。</a:t>
          </a:r>
        </a:p>
        <a:p>
          <a:pPr algn="l" rtl="0">
            <a:lnSpc>
              <a:spcPts val="1600"/>
            </a:lnSpc>
            <a:defRPr sz="1000"/>
          </a:pPr>
          <a:r>
            <a:rPr lang="ja-JP" altLang="en-US" sz="1400" b="0" i="0" strike="noStrike">
              <a:solidFill>
                <a:srgbClr val="000000"/>
              </a:solidFill>
              <a:latin typeface="ＭＳ Ｐゴシック"/>
              <a:ea typeface="ＭＳ Ｐゴシック"/>
            </a:rPr>
            <a:t>　ご質問等ございましたらお問い合わせください。</a:t>
          </a:r>
        </a:p>
      </xdr:txBody>
    </xdr:sp>
    <xdr:clientData/>
  </xdr:twoCellAnchor>
  <xdr:twoCellAnchor editAs="oneCell">
    <xdr:from>
      <xdr:col>20</xdr:col>
      <xdr:colOff>117475</xdr:colOff>
      <xdr:row>51</xdr:row>
      <xdr:rowOff>34925</xdr:rowOff>
    </xdr:from>
    <xdr:to>
      <xdr:col>27</xdr:col>
      <xdr:colOff>564092</xdr:colOff>
      <xdr:row>60</xdr:row>
      <xdr:rowOff>143245</xdr:rowOff>
    </xdr:to>
    <xdr:sp macro="" textlink="">
      <xdr:nvSpPr>
        <xdr:cNvPr id="5" name="AutoShape 3">
          <a:extLst>
            <a:ext uri="{FF2B5EF4-FFF2-40B4-BE49-F238E27FC236}">
              <a16:creationId xmlns="" xmlns:a16="http://schemas.microsoft.com/office/drawing/2014/main" id="{00000000-0008-0000-0B00-000005000000}"/>
            </a:ext>
          </a:extLst>
        </xdr:cNvPr>
        <xdr:cNvSpPr>
          <a:spLocks noChangeArrowheads="1"/>
        </xdr:cNvSpPr>
      </xdr:nvSpPr>
      <xdr:spPr bwMode="auto">
        <a:xfrm>
          <a:off x="26139775" y="12807950"/>
          <a:ext cx="5247217" cy="1994270"/>
        </a:xfrm>
        <a:prstGeom prst="foldedCorner">
          <a:avLst>
            <a:gd name="adj" fmla="val 12500"/>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300"/>
            </a:lnSpc>
            <a:defRPr sz="1000"/>
          </a:pPr>
          <a:r>
            <a:rPr lang="ja-JP" altLang="en-US" sz="1100" b="0" i="0" strike="noStrike">
              <a:solidFill>
                <a:srgbClr val="000000"/>
              </a:solidFill>
              <a:latin typeface="ＭＳ Ｐゴシック"/>
              <a:ea typeface="ＭＳ Ｐゴシック"/>
            </a:rPr>
            <a:t> </a:t>
          </a:r>
        </a:p>
        <a:p>
          <a:pPr algn="l" rtl="0">
            <a:lnSpc>
              <a:spcPts val="1700"/>
            </a:lnSpc>
            <a:defRPr sz="1000"/>
          </a:pPr>
          <a:r>
            <a:rPr lang="ja-JP" altLang="en-US" sz="1100" b="0" i="0" strike="noStrike">
              <a:solidFill>
                <a:srgbClr val="000000"/>
              </a:solidFill>
              <a:latin typeface="ＭＳ Ｐゴシック"/>
              <a:ea typeface="ＭＳ Ｐゴシック"/>
            </a:rPr>
            <a:t>　</a:t>
          </a:r>
          <a:r>
            <a:rPr lang="ja-JP" altLang="en-US" sz="1400" b="0" i="0" strike="noStrike">
              <a:solidFill>
                <a:srgbClr val="000000"/>
              </a:solidFill>
              <a:latin typeface="ＭＳ Ｐゴシック"/>
              <a:ea typeface="ＭＳ Ｐゴシック"/>
            </a:rPr>
            <a:t>輸出入</a:t>
          </a:r>
          <a:r>
            <a:rPr lang="en-US" altLang="ja-JP" sz="1400" b="0" i="0" strike="noStrike">
              <a:solidFill>
                <a:srgbClr val="000000"/>
              </a:solidFill>
              <a:latin typeface="ＭＳ Ｐゴシック"/>
              <a:ea typeface="ＭＳ Ｐゴシック"/>
            </a:rPr>
            <a:t>LCL</a:t>
          </a:r>
          <a:r>
            <a:rPr lang="ja-JP" altLang="en-US" sz="1400" b="0" i="0" strike="noStrike">
              <a:solidFill>
                <a:srgbClr val="000000"/>
              </a:solidFill>
              <a:latin typeface="ＭＳ Ｐゴシック"/>
              <a:ea typeface="ＭＳ Ｐゴシック"/>
            </a:rPr>
            <a:t>貨物の</a:t>
          </a:r>
          <a:r>
            <a:rPr lang="en-US" altLang="ja-JP" sz="1400" b="0" i="0" strike="noStrike">
              <a:solidFill>
                <a:srgbClr val="000000"/>
              </a:solidFill>
              <a:latin typeface="ＭＳ Ｐゴシック"/>
              <a:ea typeface="ＭＳ Ｐゴシック"/>
            </a:rPr>
            <a:t>Track &amp; Trace</a:t>
          </a:r>
          <a:r>
            <a:rPr lang="ja-JP" altLang="en-US" sz="1400" b="0" i="0" strike="noStrike">
              <a:solidFill>
                <a:srgbClr val="000000"/>
              </a:solidFill>
              <a:latin typeface="ＭＳ Ｐゴシック"/>
              <a:ea typeface="ＭＳ Ｐゴシック"/>
            </a:rPr>
            <a:t>、および輸入</a:t>
          </a:r>
          <a:r>
            <a:rPr lang="en-US" altLang="ja-JP" sz="1400" b="0" i="0" strike="noStrike">
              <a:solidFill>
                <a:srgbClr val="000000"/>
              </a:solidFill>
              <a:latin typeface="ＭＳ Ｐゴシック"/>
              <a:ea typeface="ＭＳ Ｐゴシック"/>
            </a:rPr>
            <a:t>LCL</a:t>
          </a:r>
          <a:r>
            <a:rPr lang="ja-JP" altLang="en-US" sz="1400" b="0" i="0" strike="noStrike">
              <a:solidFill>
                <a:srgbClr val="000000"/>
              </a:solidFill>
              <a:latin typeface="ＭＳ Ｐゴシック"/>
              <a:ea typeface="ＭＳ Ｐゴシック"/>
            </a:rPr>
            <a:t>貨物の</a:t>
          </a:r>
        </a:p>
        <a:p>
          <a:pPr algn="l" rtl="0">
            <a:lnSpc>
              <a:spcPts val="1700"/>
            </a:lnSpc>
            <a:defRPr sz="1000"/>
          </a:pPr>
          <a:r>
            <a:rPr lang="ja-JP" altLang="en-US" sz="1400" b="0" i="0" strike="noStrike">
              <a:solidFill>
                <a:srgbClr val="000000"/>
              </a:solidFill>
              <a:latin typeface="ＭＳ Ｐゴシック"/>
              <a:ea typeface="ＭＳ Ｐゴシック"/>
            </a:rPr>
            <a:t>　</a:t>
          </a:r>
          <a:r>
            <a:rPr lang="en-US" altLang="ja-JP" sz="1400" b="0" i="0" strike="noStrike">
              <a:solidFill>
                <a:srgbClr val="000000"/>
              </a:solidFill>
              <a:latin typeface="ＭＳ Ｐゴシック"/>
              <a:ea typeface="ＭＳ Ｐゴシック"/>
            </a:rPr>
            <a:t>Freight Availability</a:t>
          </a:r>
          <a:r>
            <a:rPr lang="ja-JP" altLang="en-US" sz="1400" b="0" i="0" strike="noStrike">
              <a:solidFill>
                <a:srgbClr val="000000"/>
              </a:solidFill>
              <a:latin typeface="ＭＳ Ｐゴシック"/>
              <a:ea typeface="ＭＳ Ｐゴシック"/>
            </a:rPr>
            <a:t>が、</a:t>
          </a:r>
          <a:r>
            <a:rPr lang="en-US" altLang="ja-JP" sz="1400" b="0" i="0" strike="noStrike">
              <a:solidFill>
                <a:srgbClr val="000000"/>
              </a:solidFill>
              <a:latin typeface="ＭＳ Ｐゴシック"/>
              <a:ea typeface="ＭＳ Ｐゴシック"/>
            </a:rPr>
            <a:t>WEB</a:t>
          </a:r>
          <a:r>
            <a:rPr lang="ja-JP" altLang="en-US" sz="1400" b="0" i="0" strike="noStrike">
              <a:solidFill>
                <a:srgbClr val="000000"/>
              </a:solidFill>
              <a:latin typeface="ＭＳ Ｐゴシック"/>
              <a:ea typeface="ＭＳ Ｐゴシック"/>
            </a:rPr>
            <a:t>にリンクするだけで</a:t>
          </a:r>
        </a:p>
        <a:p>
          <a:pPr algn="l" rtl="0">
            <a:lnSpc>
              <a:spcPts val="1600"/>
            </a:lnSpc>
            <a:defRPr sz="1000"/>
          </a:pPr>
          <a:r>
            <a:rPr lang="ja-JP" altLang="en-US" sz="1400" b="0" i="0" strike="noStrike">
              <a:solidFill>
                <a:srgbClr val="000000"/>
              </a:solidFill>
              <a:latin typeface="ＭＳ Ｐゴシック"/>
              <a:ea typeface="ＭＳ Ｐゴシック"/>
            </a:rPr>
            <a:t>　検索をしていただけます！！</a:t>
          </a:r>
        </a:p>
        <a:p>
          <a:pPr algn="l" rtl="0">
            <a:lnSpc>
              <a:spcPts val="1700"/>
            </a:lnSpc>
            <a:defRPr sz="1000"/>
          </a:pPr>
          <a:r>
            <a:rPr lang="ja-JP" altLang="en-US" sz="1400" b="0" i="0" strike="noStrike">
              <a:solidFill>
                <a:srgbClr val="000000"/>
              </a:solidFill>
              <a:latin typeface="ＭＳ Ｐゴシック"/>
              <a:ea typeface="ＭＳ Ｐゴシック"/>
            </a:rPr>
            <a:t> 　</a:t>
          </a:r>
          <a:r>
            <a:rPr lang="en-US" altLang="ja-JP" sz="1400" b="0" i="0" u="sng" strike="noStrike">
              <a:solidFill>
                <a:srgbClr val="0000FF"/>
              </a:solidFill>
              <a:latin typeface="ＭＳ Ｐゴシック"/>
              <a:ea typeface="ＭＳ Ｐゴシック"/>
            </a:rPr>
            <a:t>www.vls-global.com</a:t>
          </a:r>
          <a:endParaRPr lang="en-US" altLang="ja-JP" sz="1400" b="0" i="0" strike="noStrike">
            <a:solidFill>
              <a:srgbClr val="000000"/>
            </a:solidFill>
            <a:latin typeface="ＭＳ Ｐゴシック"/>
            <a:ea typeface="ＭＳ Ｐゴシック"/>
          </a:endParaRPr>
        </a:p>
        <a:p>
          <a:pPr algn="l" rtl="0">
            <a:lnSpc>
              <a:spcPts val="1600"/>
            </a:lnSpc>
            <a:defRPr sz="1000"/>
          </a:pPr>
          <a:r>
            <a:rPr lang="ja-JP" altLang="en-US" sz="1400" b="0" i="0" strike="noStrike">
              <a:solidFill>
                <a:srgbClr val="000000"/>
              </a:solidFill>
              <a:latin typeface="ＭＳ Ｐゴシック"/>
              <a:ea typeface="ＭＳ Ｐゴシック"/>
            </a:rPr>
            <a:t>　上記</a:t>
          </a:r>
          <a:r>
            <a:rPr lang="en-US" altLang="ja-JP" sz="1400" b="0" i="0" strike="noStrike">
              <a:solidFill>
                <a:srgbClr val="000000"/>
              </a:solidFill>
              <a:latin typeface="ＭＳ Ｐゴシック"/>
              <a:ea typeface="ＭＳ Ｐゴシック"/>
            </a:rPr>
            <a:t>URL</a:t>
          </a:r>
          <a:r>
            <a:rPr lang="ja-JP" altLang="en-US" sz="1400" b="0" i="0" strike="noStrike">
              <a:solidFill>
                <a:srgbClr val="000000"/>
              </a:solidFill>
              <a:latin typeface="ＭＳ Ｐゴシック"/>
              <a:ea typeface="ＭＳ Ｐゴシック"/>
            </a:rPr>
            <a:t>にて、</a:t>
          </a:r>
          <a:r>
            <a:rPr lang="en-US" altLang="ja-JP" sz="1400" b="0" i="0" strike="noStrike">
              <a:solidFill>
                <a:srgbClr val="000000"/>
              </a:solidFill>
              <a:latin typeface="ＭＳ Ｐゴシック"/>
              <a:ea typeface="ＭＳ Ｐゴシック"/>
            </a:rPr>
            <a:t>Login</a:t>
          </a:r>
          <a:r>
            <a:rPr lang="ja-JP" altLang="en-US" sz="1400" b="0" i="0" strike="noStrike">
              <a:solidFill>
                <a:srgbClr val="000000"/>
              </a:solidFill>
              <a:latin typeface="ＭＳ Ｐゴシック"/>
              <a:ea typeface="ＭＳ Ｐゴシック"/>
            </a:rPr>
            <a:t>画面左下の「</a:t>
          </a:r>
          <a:r>
            <a:rPr lang="en-US" altLang="ja-JP" sz="1400" b="0" i="0" strike="noStrike">
              <a:solidFill>
                <a:srgbClr val="000000"/>
              </a:solidFill>
              <a:latin typeface="ＭＳ Ｐゴシック"/>
              <a:ea typeface="ＭＳ Ｐゴシック"/>
            </a:rPr>
            <a:t>Request a Login</a:t>
          </a:r>
          <a:r>
            <a:rPr lang="ja-JP" altLang="en-US" sz="1400" b="0" i="0" strike="noStrike">
              <a:solidFill>
                <a:srgbClr val="000000"/>
              </a:solidFill>
              <a:latin typeface="ＭＳ Ｐゴシック"/>
              <a:ea typeface="ＭＳ Ｐゴシック"/>
            </a:rPr>
            <a:t>」を開き、</a:t>
          </a:r>
        </a:p>
        <a:p>
          <a:pPr algn="l" rtl="0">
            <a:lnSpc>
              <a:spcPts val="1700"/>
            </a:lnSpc>
            <a:defRPr sz="1000"/>
          </a:pPr>
          <a:r>
            <a:rPr lang="ja-JP" altLang="en-US" sz="1400" b="0" i="0" strike="noStrike">
              <a:solidFill>
                <a:srgbClr val="000000"/>
              </a:solidFill>
              <a:latin typeface="ＭＳ Ｐゴシック"/>
              <a:ea typeface="ＭＳ Ｐゴシック"/>
            </a:rPr>
            <a:t>　登録をしていただけますと お使いになれます。</a:t>
          </a:r>
        </a:p>
        <a:p>
          <a:pPr algn="l" rtl="0">
            <a:lnSpc>
              <a:spcPts val="1600"/>
            </a:lnSpc>
            <a:defRPr sz="1000"/>
          </a:pPr>
          <a:r>
            <a:rPr lang="ja-JP" altLang="en-US" sz="1400" b="0" i="0" strike="noStrike">
              <a:solidFill>
                <a:srgbClr val="000000"/>
              </a:solidFill>
              <a:latin typeface="ＭＳ Ｐゴシック"/>
              <a:ea typeface="ＭＳ Ｐゴシック"/>
            </a:rPr>
            <a:t>　ご質問等ございましたらお問い合わせください。</a:t>
          </a:r>
        </a:p>
      </xdr:txBody>
    </xdr:sp>
    <xdr:clientData/>
  </xdr:twoCellAnchor>
  <xdr:twoCellAnchor editAs="oneCell">
    <xdr:from>
      <xdr:col>0</xdr:col>
      <xdr:colOff>503464</xdr:colOff>
      <xdr:row>0</xdr:row>
      <xdr:rowOff>122464</xdr:rowOff>
    </xdr:from>
    <xdr:to>
      <xdr:col>2</xdr:col>
      <xdr:colOff>3061</xdr:colOff>
      <xdr:row>5</xdr:row>
      <xdr:rowOff>11339</xdr:rowOff>
    </xdr:to>
    <xdr:pic>
      <xdr:nvPicPr>
        <xdr:cNvPr id="6"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AA5A2905-6869-41DE-83B0-FFA6694FB00A}"/>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464" y="122464"/>
          <a:ext cx="2797969" cy="841375"/>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876300</xdr:colOff>
      <xdr:row>0</xdr:row>
      <xdr:rowOff>142875</xdr:rowOff>
    </xdr:from>
    <xdr:to>
      <xdr:col>2</xdr:col>
      <xdr:colOff>19050</xdr:colOff>
      <xdr:row>5</xdr:row>
      <xdr:rowOff>76200</xdr:rowOff>
    </xdr:to>
    <xdr:pic>
      <xdr:nvPicPr>
        <xdr:cNvPr id="134252" name="Picture 1" descr="vanguard" hidden="1">
          <a:extLst>
            <a:ext uri="{FF2B5EF4-FFF2-40B4-BE49-F238E27FC236}">
              <a16:creationId xmlns="" xmlns:a16="http://schemas.microsoft.com/office/drawing/2014/main" id="{00000000-0008-0000-0C00-00006C0C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5" name="正方形/長方形 4" hidden="1">
          <a:extLst>
            <a:ext uri="{FF2B5EF4-FFF2-40B4-BE49-F238E27FC236}">
              <a16:creationId xmlns="" xmlns:a16="http://schemas.microsoft.com/office/drawing/2014/main" id="{00000000-0008-0000-0C00-000005000000}"/>
            </a:ext>
          </a:extLst>
        </xdr:cNvPr>
        <xdr:cNvSpPr/>
      </xdr:nvSpPr>
      <xdr:spPr bwMode="auto">
        <a:xfrm>
          <a:off x="8413751" y="7572375"/>
          <a:ext cx="5492750" cy="2190750"/>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41</xdr:row>
      <xdr:rowOff>206375</xdr:rowOff>
    </xdr:to>
    <xdr:sp macro="" textlink="">
      <xdr:nvSpPr>
        <xdr:cNvPr id="7" name="正方形/長方形 6" hidden="1">
          <a:extLst>
            <a:ext uri="{FF2B5EF4-FFF2-40B4-BE49-F238E27FC236}">
              <a16:creationId xmlns="" xmlns:a16="http://schemas.microsoft.com/office/drawing/2014/main" id="{00000000-0008-0000-0C00-000007000000}"/>
            </a:ext>
          </a:extLst>
        </xdr:cNvPr>
        <xdr:cNvSpPr/>
      </xdr:nvSpPr>
      <xdr:spPr bwMode="auto">
        <a:xfrm>
          <a:off x="8410576" y="8118475"/>
          <a:ext cx="5495925" cy="22320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0" name="Picture 1" descr="vanguard" hidden="1">
          <a:extLst>
            <a:ext uri="{FF2B5EF4-FFF2-40B4-BE49-F238E27FC236}">
              <a16:creationId xmlns=""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1" name="正方形/長方形 10" hidden="1">
          <a:extLst>
            <a:ext uri="{FF2B5EF4-FFF2-40B4-BE49-F238E27FC236}">
              <a16:creationId xmlns="" xmlns:a16="http://schemas.microsoft.com/office/drawing/2014/main" id="{00000000-0008-0000-0C00-00000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13" name="正方形/長方形 12" hidden="1">
          <a:extLst>
            <a:ext uri="{FF2B5EF4-FFF2-40B4-BE49-F238E27FC236}">
              <a16:creationId xmlns="" xmlns:a16="http://schemas.microsoft.com/office/drawing/2014/main" id="{00000000-0008-0000-0C00-00000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 name="Picture 8" descr="vanguard" hidden="1">
          <a:extLst>
            <a:ext uri="{FF2B5EF4-FFF2-40B4-BE49-F238E27FC236}">
              <a16:creationId xmlns=""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4" name="正方形/長方形 2" hidden="1">
          <a:extLst>
            <a:ext uri="{FF2B5EF4-FFF2-40B4-BE49-F238E27FC236}">
              <a16:creationId xmlns="" xmlns:a16="http://schemas.microsoft.com/office/drawing/2014/main" id="{00000000-0008-0000-0C00-00000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16" name="正方形/長方形 4" hidden="1">
          <a:extLst>
            <a:ext uri="{FF2B5EF4-FFF2-40B4-BE49-F238E27FC236}">
              <a16:creationId xmlns="" xmlns:a16="http://schemas.microsoft.com/office/drawing/2014/main" id="{00000000-0008-0000-0C00-00001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7" name="Picture 16" descr="vanguard" hidden="1">
          <a:extLst>
            <a:ext uri="{FF2B5EF4-FFF2-40B4-BE49-F238E27FC236}">
              <a16:creationId xmlns=""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8" name="正方形/長方形 2" hidden="1">
          <a:extLst>
            <a:ext uri="{FF2B5EF4-FFF2-40B4-BE49-F238E27FC236}">
              <a16:creationId xmlns="" xmlns:a16="http://schemas.microsoft.com/office/drawing/2014/main" id="{00000000-0008-0000-0C00-00001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20" name="正方形/長方形 4" hidden="1">
          <a:extLst>
            <a:ext uri="{FF2B5EF4-FFF2-40B4-BE49-F238E27FC236}">
              <a16:creationId xmlns="" xmlns:a16="http://schemas.microsoft.com/office/drawing/2014/main" id="{00000000-0008-0000-0C00-000014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9" name="Picture 1" descr="vanguard" hidden="1">
          <a:extLst>
            <a:ext uri="{FF2B5EF4-FFF2-40B4-BE49-F238E27FC236}">
              <a16:creationId xmlns=""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21" name="正方形/長方形 20" hidden="1">
          <a:extLst>
            <a:ext uri="{FF2B5EF4-FFF2-40B4-BE49-F238E27FC236}">
              <a16:creationId xmlns="" xmlns:a16="http://schemas.microsoft.com/office/drawing/2014/main" id="{00000000-0008-0000-0C00-00001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23" name="正方形/長方形 22" hidden="1">
          <a:extLst>
            <a:ext uri="{FF2B5EF4-FFF2-40B4-BE49-F238E27FC236}">
              <a16:creationId xmlns="" xmlns:a16="http://schemas.microsoft.com/office/drawing/2014/main" id="{00000000-0008-0000-0C00-000017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2" name="Picture 21" descr="vanguard" hidden="1">
          <a:extLst>
            <a:ext uri="{FF2B5EF4-FFF2-40B4-BE49-F238E27FC236}">
              <a16:creationId xmlns=""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24" name="正方形/長方形 4" hidden="1">
          <a:extLst>
            <a:ext uri="{FF2B5EF4-FFF2-40B4-BE49-F238E27FC236}">
              <a16:creationId xmlns="" xmlns:a16="http://schemas.microsoft.com/office/drawing/2014/main" id="{00000000-0008-0000-0C00-000018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41</xdr:row>
      <xdr:rowOff>206375</xdr:rowOff>
    </xdr:to>
    <xdr:sp macro="" textlink="">
      <xdr:nvSpPr>
        <xdr:cNvPr id="26" name="正方形/長方形 6" hidden="1">
          <a:extLst>
            <a:ext uri="{FF2B5EF4-FFF2-40B4-BE49-F238E27FC236}">
              <a16:creationId xmlns="" xmlns:a16="http://schemas.microsoft.com/office/drawing/2014/main" id="{00000000-0008-0000-0C00-00001A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7" name="Picture 1" descr="vanguard" hidden="1">
          <a:extLst>
            <a:ext uri="{FF2B5EF4-FFF2-40B4-BE49-F238E27FC236}">
              <a16:creationId xmlns="" xmlns:a16="http://schemas.microsoft.com/office/drawing/2014/main" id="{00000000-0008-0000-0C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28" name="正方形/長方形 10" hidden="1">
          <a:extLst>
            <a:ext uri="{FF2B5EF4-FFF2-40B4-BE49-F238E27FC236}">
              <a16:creationId xmlns="" xmlns:a16="http://schemas.microsoft.com/office/drawing/2014/main" id="{00000000-0008-0000-0C00-00001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29" name="正方形/長方形 12" hidden="1">
          <a:extLst>
            <a:ext uri="{FF2B5EF4-FFF2-40B4-BE49-F238E27FC236}">
              <a16:creationId xmlns="" xmlns:a16="http://schemas.microsoft.com/office/drawing/2014/main" id="{00000000-0008-0000-0C00-00001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30" name="Picture 29" descr="vanguard" hidden="1">
          <a:extLst>
            <a:ext uri="{FF2B5EF4-FFF2-40B4-BE49-F238E27FC236}">
              <a16:creationId xmlns="" xmlns:a16="http://schemas.microsoft.com/office/drawing/2014/main" id="{00000000-0008-0000-0C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31" name="正方形/長方形 2" hidden="1">
          <a:extLst>
            <a:ext uri="{FF2B5EF4-FFF2-40B4-BE49-F238E27FC236}">
              <a16:creationId xmlns="" xmlns:a16="http://schemas.microsoft.com/office/drawing/2014/main" id="{00000000-0008-0000-0C00-00001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32" name="正方形/長方形 4" hidden="1">
          <a:extLst>
            <a:ext uri="{FF2B5EF4-FFF2-40B4-BE49-F238E27FC236}">
              <a16:creationId xmlns="" xmlns:a16="http://schemas.microsoft.com/office/drawing/2014/main" id="{00000000-0008-0000-0C00-00002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33" name="Picture 32" descr="vanguard" hidden="1">
          <a:extLst>
            <a:ext uri="{FF2B5EF4-FFF2-40B4-BE49-F238E27FC236}">
              <a16:creationId xmlns="" xmlns:a16="http://schemas.microsoft.com/office/drawing/2014/main" id="{00000000-0008-0000-0C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34" name="正方形/長方形 2" hidden="1">
          <a:extLst>
            <a:ext uri="{FF2B5EF4-FFF2-40B4-BE49-F238E27FC236}">
              <a16:creationId xmlns="" xmlns:a16="http://schemas.microsoft.com/office/drawing/2014/main" id="{00000000-0008-0000-0C00-00002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35" name="正方形/長方形 4" hidden="1">
          <a:extLst>
            <a:ext uri="{FF2B5EF4-FFF2-40B4-BE49-F238E27FC236}">
              <a16:creationId xmlns="" xmlns:a16="http://schemas.microsoft.com/office/drawing/2014/main" id="{00000000-0008-0000-0C00-00002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36" name="Picture 1" descr="vanguard" hidden="1">
          <a:extLst>
            <a:ext uri="{FF2B5EF4-FFF2-40B4-BE49-F238E27FC236}">
              <a16:creationId xmlns="" xmlns:a16="http://schemas.microsoft.com/office/drawing/2014/main" id="{00000000-0008-0000-0C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37" name="正方形/長方形 20" hidden="1">
          <a:extLst>
            <a:ext uri="{FF2B5EF4-FFF2-40B4-BE49-F238E27FC236}">
              <a16:creationId xmlns="" xmlns:a16="http://schemas.microsoft.com/office/drawing/2014/main" id="{00000000-0008-0000-0C00-00002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38" name="正方形/長方形 22" hidden="1">
          <a:extLst>
            <a:ext uri="{FF2B5EF4-FFF2-40B4-BE49-F238E27FC236}">
              <a16:creationId xmlns="" xmlns:a16="http://schemas.microsoft.com/office/drawing/2014/main" id="{00000000-0008-0000-0C00-000026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40" name="Picture 39" descr="vanguard" hidden="1">
          <a:extLst>
            <a:ext uri="{FF2B5EF4-FFF2-40B4-BE49-F238E27FC236}">
              <a16:creationId xmlns="" xmlns:a16="http://schemas.microsoft.com/office/drawing/2014/main" id="{00000000-0008-0000-0C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41" name="正方形/長方形 4" hidden="1">
          <a:extLst>
            <a:ext uri="{FF2B5EF4-FFF2-40B4-BE49-F238E27FC236}">
              <a16:creationId xmlns="" xmlns:a16="http://schemas.microsoft.com/office/drawing/2014/main" id="{00000000-0008-0000-0C00-000029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41</xdr:row>
      <xdr:rowOff>206375</xdr:rowOff>
    </xdr:to>
    <xdr:sp macro="" textlink="">
      <xdr:nvSpPr>
        <xdr:cNvPr id="42" name="正方形/長方形 6" hidden="1">
          <a:extLst>
            <a:ext uri="{FF2B5EF4-FFF2-40B4-BE49-F238E27FC236}">
              <a16:creationId xmlns="" xmlns:a16="http://schemas.microsoft.com/office/drawing/2014/main" id="{00000000-0008-0000-0C00-00002A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43" name="Picture 1" descr="vanguard" hidden="1">
          <a:extLst>
            <a:ext uri="{FF2B5EF4-FFF2-40B4-BE49-F238E27FC236}">
              <a16:creationId xmlns="" xmlns:a16="http://schemas.microsoft.com/office/drawing/2014/main" id="{00000000-0008-0000-0C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44" name="正方形/長方形 10" hidden="1">
          <a:extLst>
            <a:ext uri="{FF2B5EF4-FFF2-40B4-BE49-F238E27FC236}">
              <a16:creationId xmlns="" xmlns:a16="http://schemas.microsoft.com/office/drawing/2014/main" id="{00000000-0008-0000-0C00-00002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45" name="正方形/長方形 12" hidden="1">
          <a:extLst>
            <a:ext uri="{FF2B5EF4-FFF2-40B4-BE49-F238E27FC236}">
              <a16:creationId xmlns="" xmlns:a16="http://schemas.microsoft.com/office/drawing/2014/main" id="{00000000-0008-0000-0C00-00002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46" name="Picture 45" descr="vanguard" hidden="1">
          <a:extLst>
            <a:ext uri="{FF2B5EF4-FFF2-40B4-BE49-F238E27FC236}">
              <a16:creationId xmlns="" xmlns:a16="http://schemas.microsoft.com/office/drawing/2014/main" id="{00000000-0008-0000-0C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47" name="正方形/長方形 2" hidden="1">
          <a:extLst>
            <a:ext uri="{FF2B5EF4-FFF2-40B4-BE49-F238E27FC236}">
              <a16:creationId xmlns="" xmlns:a16="http://schemas.microsoft.com/office/drawing/2014/main" id="{00000000-0008-0000-0C00-00002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48" name="正方形/長方形 4" hidden="1">
          <a:extLst>
            <a:ext uri="{FF2B5EF4-FFF2-40B4-BE49-F238E27FC236}">
              <a16:creationId xmlns="" xmlns:a16="http://schemas.microsoft.com/office/drawing/2014/main" id="{00000000-0008-0000-0C00-00003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49" name="Picture 48" descr="vanguard" hidden="1">
          <a:extLst>
            <a:ext uri="{FF2B5EF4-FFF2-40B4-BE49-F238E27FC236}">
              <a16:creationId xmlns="" xmlns:a16="http://schemas.microsoft.com/office/drawing/2014/main" id="{00000000-0008-0000-0C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50" name="正方形/長方形 2" hidden="1">
          <a:extLst>
            <a:ext uri="{FF2B5EF4-FFF2-40B4-BE49-F238E27FC236}">
              <a16:creationId xmlns="" xmlns:a16="http://schemas.microsoft.com/office/drawing/2014/main" id="{00000000-0008-0000-0C00-00003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51" name="正方形/長方形 4" hidden="1">
          <a:extLst>
            <a:ext uri="{FF2B5EF4-FFF2-40B4-BE49-F238E27FC236}">
              <a16:creationId xmlns="" xmlns:a16="http://schemas.microsoft.com/office/drawing/2014/main" id="{00000000-0008-0000-0C00-00003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52" name="Picture 1" descr="vanguard" hidden="1">
          <a:extLst>
            <a:ext uri="{FF2B5EF4-FFF2-40B4-BE49-F238E27FC236}">
              <a16:creationId xmlns="" xmlns:a16="http://schemas.microsoft.com/office/drawing/2014/main" id="{00000000-0008-0000-0C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53" name="正方形/長方形 20" hidden="1">
          <a:extLst>
            <a:ext uri="{FF2B5EF4-FFF2-40B4-BE49-F238E27FC236}">
              <a16:creationId xmlns="" xmlns:a16="http://schemas.microsoft.com/office/drawing/2014/main" id="{00000000-0008-0000-0C00-00003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54" name="正方形/長方形 22" hidden="1">
          <a:extLst>
            <a:ext uri="{FF2B5EF4-FFF2-40B4-BE49-F238E27FC236}">
              <a16:creationId xmlns="" xmlns:a16="http://schemas.microsoft.com/office/drawing/2014/main" id="{00000000-0008-0000-0C00-000036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56" name="Picture 55" descr="vanguard" hidden="1">
          <a:extLst>
            <a:ext uri="{FF2B5EF4-FFF2-40B4-BE49-F238E27FC236}">
              <a16:creationId xmlns="" xmlns:a16="http://schemas.microsoft.com/office/drawing/2014/main" id="{00000000-0008-0000-0C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57" name="正方形/長方形 4" hidden="1">
          <a:extLst>
            <a:ext uri="{FF2B5EF4-FFF2-40B4-BE49-F238E27FC236}">
              <a16:creationId xmlns="" xmlns:a16="http://schemas.microsoft.com/office/drawing/2014/main" id="{00000000-0008-0000-0C00-000039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41</xdr:row>
      <xdr:rowOff>206375</xdr:rowOff>
    </xdr:to>
    <xdr:sp macro="" textlink="">
      <xdr:nvSpPr>
        <xdr:cNvPr id="58" name="正方形/長方形 6" hidden="1">
          <a:extLst>
            <a:ext uri="{FF2B5EF4-FFF2-40B4-BE49-F238E27FC236}">
              <a16:creationId xmlns="" xmlns:a16="http://schemas.microsoft.com/office/drawing/2014/main" id="{00000000-0008-0000-0C00-00003A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59" name="Picture 1" descr="vanguard" hidden="1">
          <a:extLst>
            <a:ext uri="{FF2B5EF4-FFF2-40B4-BE49-F238E27FC236}">
              <a16:creationId xmlns="" xmlns:a16="http://schemas.microsoft.com/office/drawing/2014/main" id="{00000000-0008-0000-0C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60" name="正方形/長方形 10" hidden="1">
          <a:extLst>
            <a:ext uri="{FF2B5EF4-FFF2-40B4-BE49-F238E27FC236}">
              <a16:creationId xmlns="" xmlns:a16="http://schemas.microsoft.com/office/drawing/2014/main" id="{00000000-0008-0000-0C00-00003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61" name="正方形/長方形 12" hidden="1">
          <a:extLst>
            <a:ext uri="{FF2B5EF4-FFF2-40B4-BE49-F238E27FC236}">
              <a16:creationId xmlns="" xmlns:a16="http://schemas.microsoft.com/office/drawing/2014/main" id="{00000000-0008-0000-0C00-00003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62" name="Picture 61" descr="vanguard" hidden="1">
          <a:extLst>
            <a:ext uri="{FF2B5EF4-FFF2-40B4-BE49-F238E27FC236}">
              <a16:creationId xmlns="" xmlns:a16="http://schemas.microsoft.com/office/drawing/2014/main" id="{00000000-0008-0000-0C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63" name="正方形/長方形 2" hidden="1">
          <a:extLst>
            <a:ext uri="{FF2B5EF4-FFF2-40B4-BE49-F238E27FC236}">
              <a16:creationId xmlns="" xmlns:a16="http://schemas.microsoft.com/office/drawing/2014/main" id="{00000000-0008-0000-0C00-00003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64" name="正方形/長方形 4" hidden="1">
          <a:extLst>
            <a:ext uri="{FF2B5EF4-FFF2-40B4-BE49-F238E27FC236}">
              <a16:creationId xmlns="" xmlns:a16="http://schemas.microsoft.com/office/drawing/2014/main" id="{00000000-0008-0000-0C00-00004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65" name="Picture 64" descr="vanguard" hidden="1">
          <a:extLst>
            <a:ext uri="{FF2B5EF4-FFF2-40B4-BE49-F238E27FC236}">
              <a16:creationId xmlns="" xmlns:a16="http://schemas.microsoft.com/office/drawing/2014/main" id="{00000000-0008-0000-0C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66" name="正方形/長方形 2" hidden="1">
          <a:extLst>
            <a:ext uri="{FF2B5EF4-FFF2-40B4-BE49-F238E27FC236}">
              <a16:creationId xmlns="" xmlns:a16="http://schemas.microsoft.com/office/drawing/2014/main" id="{00000000-0008-0000-0C00-00004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67" name="正方形/長方形 4" hidden="1">
          <a:extLst>
            <a:ext uri="{FF2B5EF4-FFF2-40B4-BE49-F238E27FC236}">
              <a16:creationId xmlns="" xmlns:a16="http://schemas.microsoft.com/office/drawing/2014/main" id="{00000000-0008-0000-0C00-00004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68" name="Picture 1" descr="vanguard" hidden="1">
          <a:extLst>
            <a:ext uri="{FF2B5EF4-FFF2-40B4-BE49-F238E27FC236}">
              <a16:creationId xmlns="" xmlns:a16="http://schemas.microsoft.com/office/drawing/2014/main" id="{00000000-0008-0000-0C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69" name="正方形/長方形 20" hidden="1">
          <a:extLst>
            <a:ext uri="{FF2B5EF4-FFF2-40B4-BE49-F238E27FC236}">
              <a16:creationId xmlns="" xmlns:a16="http://schemas.microsoft.com/office/drawing/2014/main" id="{00000000-0008-0000-0C00-00004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70" name="正方形/長方形 22" hidden="1">
          <a:extLst>
            <a:ext uri="{FF2B5EF4-FFF2-40B4-BE49-F238E27FC236}">
              <a16:creationId xmlns="" xmlns:a16="http://schemas.microsoft.com/office/drawing/2014/main" id="{00000000-0008-0000-0C00-000046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72" name="Picture 71" descr="vanguard" hidden="1">
          <a:extLst>
            <a:ext uri="{FF2B5EF4-FFF2-40B4-BE49-F238E27FC236}">
              <a16:creationId xmlns="" xmlns:a16="http://schemas.microsoft.com/office/drawing/2014/main" id="{00000000-0008-0000-0C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73" name="正方形/長方形 4" hidden="1">
          <a:extLst>
            <a:ext uri="{FF2B5EF4-FFF2-40B4-BE49-F238E27FC236}">
              <a16:creationId xmlns="" xmlns:a16="http://schemas.microsoft.com/office/drawing/2014/main" id="{00000000-0008-0000-0C00-000049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41</xdr:row>
      <xdr:rowOff>206375</xdr:rowOff>
    </xdr:to>
    <xdr:sp macro="" textlink="">
      <xdr:nvSpPr>
        <xdr:cNvPr id="74" name="正方形/長方形 6" hidden="1">
          <a:extLst>
            <a:ext uri="{FF2B5EF4-FFF2-40B4-BE49-F238E27FC236}">
              <a16:creationId xmlns="" xmlns:a16="http://schemas.microsoft.com/office/drawing/2014/main" id="{00000000-0008-0000-0C00-00004A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75" name="Picture 1" descr="vanguard" hidden="1">
          <a:extLst>
            <a:ext uri="{FF2B5EF4-FFF2-40B4-BE49-F238E27FC236}">
              <a16:creationId xmlns="" xmlns:a16="http://schemas.microsoft.com/office/drawing/2014/main" id="{00000000-0008-0000-0C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76" name="正方形/長方形 10" hidden="1">
          <a:extLst>
            <a:ext uri="{FF2B5EF4-FFF2-40B4-BE49-F238E27FC236}">
              <a16:creationId xmlns="" xmlns:a16="http://schemas.microsoft.com/office/drawing/2014/main" id="{00000000-0008-0000-0C00-00004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77" name="正方形/長方形 12" hidden="1">
          <a:extLst>
            <a:ext uri="{FF2B5EF4-FFF2-40B4-BE49-F238E27FC236}">
              <a16:creationId xmlns="" xmlns:a16="http://schemas.microsoft.com/office/drawing/2014/main" id="{00000000-0008-0000-0C00-00004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78" name="Picture 77" descr="vanguard" hidden="1">
          <a:extLst>
            <a:ext uri="{FF2B5EF4-FFF2-40B4-BE49-F238E27FC236}">
              <a16:creationId xmlns="" xmlns:a16="http://schemas.microsoft.com/office/drawing/2014/main" id="{00000000-0008-0000-0C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79" name="正方形/長方形 2" hidden="1">
          <a:extLst>
            <a:ext uri="{FF2B5EF4-FFF2-40B4-BE49-F238E27FC236}">
              <a16:creationId xmlns="" xmlns:a16="http://schemas.microsoft.com/office/drawing/2014/main" id="{00000000-0008-0000-0C00-00004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80" name="正方形/長方形 4" hidden="1">
          <a:extLst>
            <a:ext uri="{FF2B5EF4-FFF2-40B4-BE49-F238E27FC236}">
              <a16:creationId xmlns="" xmlns:a16="http://schemas.microsoft.com/office/drawing/2014/main" id="{00000000-0008-0000-0C00-00005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81" name="Picture 80" descr="vanguard" hidden="1">
          <a:extLst>
            <a:ext uri="{FF2B5EF4-FFF2-40B4-BE49-F238E27FC236}">
              <a16:creationId xmlns="" xmlns:a16="http://schemas.microsoft.com/office/drawing/2014/main" id="{00000000-0008-0000-0C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82" name="正方形/長方形 2" hidden="1">
          <a:extLst>
            <a:ext uri="{FF2B5EF4-FFF2-40B4-BE49-F238E27FC236}">
              <a16:creationId xmlns="" xmlns:a16="http://schemas.microsoft.com/office/drawing/2014/main" id="{00000000-0008-0000-0C00-00005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83" name="正方形/長方形 4" hidden="1">
          <a:extLst>
            <a:ext uri="{FF2B5EF4-FFF2-40B4-BE49-F238E27FC236}">
              <a16:creationId xmlns="" xmlns:a16="http://schemas.microsoft.com/office/drawing/2014/main" id="{00000000-0008-0000-0C00-00005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84" name="Picture 1" descr="vanguard" hidden="1">
          <a:extLst>
            <a:ext uri="{FF2B5EF4-FFF2-40B4-BE49-F238E27FC236}">
              <a16:creationId xmlns="" xmlns:a16="http://schemas.microsoft.com/office/drawing/2014/main" id="{00000000-0008-0000-0C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85" name="正方形/長方形 20" hidden="1">
          <a:extLst>
            <a:ext uri="{FF2B5EF4-FFF2-40B4-BE49-F238E27FC236}">
              <a16:creationId xmlns="" xmlns:a16="http://schemas.microsoft.com/office/drawing/2014/main" id="{00000000-0008-0000-0C00-00005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86" name="正方形/長方形 22" hidden="1">
          <a:extLst>
            <a:ext uri="{FF2B5EF4-FFF2-40B4-BE49-F238E27FC236}">
              <a16:creationId xmlns="" xmlns:a16="http://schemas.microsoft.com/office/drawing/2014/main" id="{00000000-0008-0000-0C00-000056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87" name="Picture 86" descr="vanguard" hidden="1">
          <a:extLst>
            <a:ext uri="{FF2B5EF4-FFF2-40B4-BE49-F238E27FC236}">
              <a16:creationId xmlns="" xmlns:a16="http://schemas.microsoft.com/office/drawing/2014/main" id="{00000000-0008-0000-0C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88" name="正方形/長方形 4" hidden="1">
          <a:extLst>
            <a:ext uri="{FF2B5EF4-FFF2-40B4-BE49-F238E27FC236}">
              <a16:creationId xmlns="" xmlns:a16="http://schemas.microsoft.com/office/drawing/2014/main" id="{00000000-0008-0000-0C00-000058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41</xdr:row>
      <xdr:rowOff>206375</xdr:rowOff>
    </xdr:to>
    <xdr:sp macro="" textlink="">
      <xdr:nvSpPr>
        <xdr:cNvPr id="89" name="正方形/長方形 6" hidden="1">
          <a:extLst>
            <a:ext uri="{FF2B5EF4-FFF2-40B4-BE49-F238E27FC236}">
              <a16:creationId xmlns="" xmlns:a16="http://schemas.microsoft.com/office/drawing/2014/main" id="{00000000-0008-0000-0C00-000059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0" name="Picture 1" descr="vanguard" hidden="1">
          <a:extLst>
            <a:ext uri="{FF2B5EF4-FFF2-40B4-BE49-F238E27FC236}">
              <a16:creationId xmlns="" xmlns:a16="http://schemas.microsoft.com/office/drawing/2014/main" id="{00000000-0008-0000-0C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91" name="正方形/長方形 10" hidden="1">
          <a:extLst>
            <a:ext uri="{FF2B5EF4-FFF2-40B4-BE49-F238E27FC236}">
              <a16:creationId xmlns="" xmlns:a16="http://schemas.microsoft.com/office/drawing/2014/main" id="{00000000-0008-0000-0C00-00005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92" name="正方形/長方形 12" hidden="1">
          <a:extLst>
            <a:ext uri="{FF2B5EF4-FFF2-40B4-BE49-F238E27FC236}">
              <a16:creationId xmlns="" xmlns:a16="http://schemas.microsoft.com/office/drawing/2014/main" id="{00000000-0008-0000-0C00-00005C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3" name="Picture 92" descr="vanguard" hidden="1">
          <a:extLst>
            <a:ext uri="{FF2B5EF4-FFF2-40B4-BE49-F238E27FC236}">
              <a16:creationId xmlns="" xmlns:a16="http://schemas.microsoft.com/office/drawing/2014/main" id="{00000000-0008-0000-0C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94" name="正方形/長方形 2" hidden="1">
          <a:extLst>
            <a:ext uri="{FF2B5EF4-FFF2-40B4-BE49-F238E27FC236}">
              <a16:creationId xmlns="" xmlns:a16="http://schemas.microsoft.com/office/drawing/2014/main" id="{00000000-0008-0000-0C00-00005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95" name="正方形/長方形 4" hidden="1">
          <a:extLst>
            <a:ext uri="{FF2B5EF4-FFF2-40B4-BE49-F238E27FC236}">
              <a16:creationId xmlns="" xmlns:a16="http://schemas.microsoft.com/office/drawing/2014/main" id="{00000000-0008-0000-0C00-00005F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6" name="Picture 95" descr="vanguard" hidden="1">
          <a:extLst>
            <a:ext uri="{FF2B5EF4-FFF2-40B4-BE49-F238E27FC236}">
              <a16:creationId xmlns="" xmlns:a16="http://schemas.microsoft.com/office/drawing/2014/main" id="{00000000-0008-0000-0C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97" name="正方形/長方形 2" hidden="1">
          <a:extLst>
            <a:ext uri="{FF2B5EF4-FFF2-40B4-BE49-F238E27FC236}">
              <a16:creationId xmlns="" xmlns:a16="http://schemas.microsoft.com/office/drawing/2014/main" id="{00000000-0008-0000-0C00-000061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98" name="正方形/長方形 4" hidden="1">
          <a:extLst>
            <a:ext uri="{FF2B5EF4-FFF2-40B4-BE49-F238E27FC236}">
              <a16:creationId xmlns="" xmlns:a16="http://schemas.microsoft.com/office/drawing/2014/main" id="{00000000-0008-0000-0C00-000062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9" name="Picture 1" descr="vanguard" hidden="1">
          <a:extLst>
            <a:ext uri="{FF2B5EF4-FFF2-40B4-BE49-F238E27FC236}">
              <a16:creationId xmlns="" xmlns:a16="http://schemas.microsoft.com/office/drawing/2014/main" id="{00000000-0008-0000-0C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00" name="正方形/長方形 20" hidden="1">
          <a:extLst>
            <a:ext uri="{FF2B5EF4-FFF2-40B4-BE49-F238E27FC236}">
              <a16:creationId xmlns="" xmlns:a16="http://schemas.microsoft.com/office/drawing/2014/main" id="{00000000-0008-0000-0C00-000064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101" name="正方形/長方形 22" hidden="1">
          <a:extLst>
            <a:ext uri="{FF2B5EF4-FFF2-40B4-BE49-F238E27FC236}">
              <a16:creationId xmlns="" xmlns:a16="http://schemas.microsoft.com/office/drawing/2014/main" id="{00000000-0008-0000-0C00-000065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03" name="Picture 102" descr="vanguard" hidden="1">
          <a:extLst>
            <a:ext uri="{FF2B5EF4-FFF2-40B4-BE49-F238E27FC236}">
              <a16:creationId xmlns="" xmlns:a16="http://schemas.microsoft.com/office/drawing/2014/main" id="{00000000-0008-0000-0C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04" name="正方形/長方形 4" hidden="1">
          <a:extLst>
            <a:ext uri="{FF2B5EF4-FFF2-40B4-BE49-F238E27FC236}">
              <a16:creationId xmlns="" xmlns:a16="http://schemas.microsoft.com/office/drawing/2014/main" id="{00000000-0008-0000-0C00-000068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41</xdr:row>
      <xdr:rowOff>206375</xdr:rowOff>
    </xdr:to>
    <xdr:sp macro="" textlink="">
      <xdr:nvSpPr>
        <xdr:cNvPr id="105" name="正方形/長方形 6" hidden="1">
          <a:extLst>
            <a:ext uri="{FF2B5EF4-FFF2-40B4-BE49-F238E27FC236}">
              <a16:creationId xmlns="" xmlns:a16="http://schemas.microsoft.com/office/drawing/2014/main" id="{00000000-0008-0000-0C00-000069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06" name="Picture 1" descr="vanguard" hidden="1">
          <a:extLst>
            <a:ext uri="{FF2B5EF4-FFF2-40B4-BE49-F238E27FC236}">
              <a16:creationId xmlns="" xmlns:a16="http://schemas.microsoft.com/office/drawing/2014/main" id="{00000000-0008-0000-0C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07" name="正方形/長方形 10" hidden="1">
          <a:extLst>
            <a:ext uri="{FF2B5EF4-FFF2-40B4-BE49-F238E27FC236}">
              <a16:creationId xmlns="" xmlns:a16="http://schemas.microsoft.com/office/drawing/2014/main" id="{00000000-0008-0000-0C00-00006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108" name="正方形/長方形 12" hidden="1">
          <a:extLst>
            <a:ext uri="{FF2B5EF4-FFF2-40B4-BE49-F238E27FC236}">
              <a16:creationId xmlns="" xmlns:a16="http://schemas.microsoft.com/office/drawing/2014/main" id="{00000000-0008-0000-0C00-00006C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09" name="Picture 108" descr="vanguard" hidden="1">
          <a:extLst>
            <a:ext uri="{FF2B5EF4-FFF2-40B4-BE49-F238E27FC236}">
              <a16:creationId xmlns="" xmlns:a16="http://schemas.microsoft.com/office/drawing/2014/main" id="{00000000-0008-0000-0C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10" name="正方形/長方形 2" hidden="1">
          <a:extLst>
            <a:ext uri="{FF2B5EF4-FFF2-40B4-BE49-F238E27FC236}">
              <a16:creationId xmlns="" xmlns:a16="http://schemas.microsoft.com/office/drawing/2014/main" id="{00000000-0008-0000-0C00-00006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111" name="正方形/長方形 4" hidden="1">
          <a:extLst>
            <a:ext uri="{FF2B5EF4-FFF2-40B4-BE49-F238E27FC236}">
              <a16:creationId xmlns="" xmlns:a16="http://schemas.microsoft.com/office/drawing/2014/main" id="{00000000-0008-0000-0C00-00006F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12" name="Picture 111" descr="vanguard" hidden="1">
          <a:extLst>
            <a:ext uri="{FF2B5EF4-FFF2-40B4-BE49-F238E27FC236}">
              <a16:creationId xmlns="" xmlns:a16="http://schemas.microsoft.com/office/drawing/2014/main" id="{00000000-0008-0000-0C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13" name="正方形/長方形 2" hidden="1">
          <a:extLst>
            <a:ext uri="{FF2B5EF4-FFF2-40B4-BE49-F238E27FC236}">
              <a16:creationId xmlns="" xmlns:a16="http://schemas.microsoft.com/office/drawing/2014/main" id="{00000000-0008-0000-0C00-000071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114" name="正方形/長方形 4" hidden="1">
          <a:extLst>
            <a:ext uri="{FF2B5EF4-FFF2-40B4-BE49-F238E27FC236}">
              <a16:creationId xmlns="" xmlns:a16="http://schemas.microsoft.com/office/drawing/2014/main" id="{00000000-0008-0000-0C00-000072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15" name="Picture 1" descr="vanguard" hidden="1">
          <a:extLst>
            <a:ext uri="{FF2B5EF4-FFF2-40B4-BE49-F238E27FC236}">
              <a16:creationId xmlns="" xmlns:a16="http://schemas.microsoft.com/office/drawing/2014/main" id="{00000000-0008-0000-0C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16" name="正方形/長方形 20" hidden="1">
          <a:extLst>
            <a:ext uri="{FF2B5EF4-FFF2-40B4-BE49-F238E27FC236}">
              <a16:creationId xmlns="" xmlns:a16="http://schemas.microsoft.com/office/drawing/2014/main" id="{00000000-0008-0000-0C00-000074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117" name="正方形/長方形 22" hidden="1">
          <a:extLst>
            <a:ext uri="{FF2B5EF4-FFF2-40B4-BE49-F238E27FC236}">
              <a16:creationId xmlns="" xmlns:a16="http://schemas.microsoft.com/office/drawing/2014/main" id="{00000000-0008-0000-0C00-000075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19" name="Picture 118" descr="vanguard" hidden="1">
          <a:extLst>
            <a:ext uri="{FF2B5EF4-FFF2-40B4-BE49-F238E27FC236}">
              <a16:creationId xmlns="" xmlns:a16="http://schemas.microsoft.com/office/drawing/2014/main" id="{00000000-0008-0000-0C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20" name="正方形/長方形 4" hidden="1">
          <a:extLst>
            <a:ext uri="{FF2B5EF4-FFF2-40B4-BE49-F238E27FC236}">
              <a16:creationId xmlns="" xmlns:a16="http://schemas.microsoft.com/office/drawing/2014/main" id="{00000000-0008-0000-0C00-000078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41</xdr:row>
      <xdr:rowOff>206375</xdr:rowOff>
    </xdr:to>
    <xdr:sp macro="" textlink="">
      <xdr:nvSpPr>
        <xdr:cNvPr id="121" name="正方形/長方形 6" hidden="1">
          <a:extLst>
            <a:ext uri="{FF2B5EF4-FFF2-40B4-BE49-F238E27FC236}">
              <a16:creationId xmlns="" xmlns:a16="http://schemas.microsoft.com/office/drawing/2014/main" id="{00000000-0008-0000-0C00-000079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22" name="Picture 1" descr="vanguard" hidden="1">
          <a:extLst>
            <a:ext uri="{FF2B5EF4-FFF2-40B4-BE49-F238E27FC236}">
              <a16:creationId xmlns="" xmlns:a16="http://schemas.microsoft.com/office/drawing/2014/main" id="{00000000-0008-0000-0C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23" name="正方形/長方形 10" hidden="1">
          <a:extLst>
            <a:ext uri="{FF2B5EF4-FFF2-40B4-BE49-F238E27FC236}">
              <a16:creationId xmlns="" xmlns:a16="http://schemas.microsoft.com/office/drawing/2014/main" id="{00000000-0008-0000-0C00-00007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124" name="正方形/長方形 12" hidden="1">
          <a:extLst>
            <a:ext uri="{FF2B5EF4-FFF2-40B4-BE49-F238E27FC236}">
              <a16:creationId xmlns="" xmlns:a16="http://schemas.microsoft.com/office/drawing/2014/main" id="{00000000-0008-0000-0C00-00007C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25" name="Picture 124" descr="vanguard" hidden="1">
          <a:extLst>
            <a:ext uri="{FF2B5EF4-FFF2-40B4-BE49-F238E27FC236}">
              <a16:creationId xmlns="" xmlns:a16="http://schemas.microsoft.com/office/drawing/2014/main" id="{00000000-0008-0000-0C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26" name="正方形/長方形 2" hidden="1">
          <a:extLst>
            <a:ext uri="{FF2B5EF4-FFF2-40B4-BE49-F238E27FC236}">
              <a16:creationId xmlns="" xmlns:a16="http://schemas.microsoft.com/office/drawing/2014/main" id="{00000000-0008-0000-0C00-00007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127" name="正方形/長方形 4" hidden="1">
          <a:extLst>
            <a:ext uri="{FF2B5EF4-FFF2-40B4-BE49-F238E27FC236}">
              <a16:creationId xmlns="" xmlns:a16="http://schemas.microsoft.com/office/drawing/2014/main" id="{00000000-0008-0000-0C00-00007F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28" name="Picture 127" descr="vanguard" hidden="1">
          <a:extLst>
            <a:ext uri="{FF2B5EF4-FFF2-40B4-BE49-F238E27FC236}">
              <a16:creationId xmlns="" xmlns:a16="http://schemas.microsoft.com/office/drawing/2014/main" id="{00000000-0008-0000-0C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29" name="正方形/長方形 2" hidden="1">
          <a:extLst>
            <a:ext uri="{FF2B5EF4-FFF2-40B4-BE49-F238E27FC236}">
              <a16:creationId xmlns="" xmlns:a16="http://schemas.microsoft.com/office/drawing/2014/main" id="{00000000-0008-0000-0C00-000081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130" name="正方形/長方形 4" hidden="1">
          <a:extLst>
            <a:ext uri="{FF2B5EF4-FFF2-40B4-BE49-F238E27FC236}">
              <a16:creationId xmlns="" xmlns:a16="http://schemas.microsoft.com/office/drawing/2014/main" id="{00000000-0008-0000-0C00-000082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31" name="Picture 1" descr="vanguard" hidden="1">
          <a:extLst>
            <a:ext uri="{FF2B5EF4-FFF2-40B4-BE49-F238E27FC236}">
              <a16:creationId xmlns="" xmlns:a16="http://schemas.microsoft.com/office/drawing/2014/main" id="{00000000-0008-0000-0C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32" name="正方形/長方形 20" hidden="1">
          <a:extLst>
            <a:ext uri="{FF2B5EF4-FFF2-40B4-BE49-F238E27FC236}">
              <a16:creationId xmlns="" xmlns:a16="http://schemas.microsoft.com/office/drawing/2014/main" id="{00000000-0008-0000-0C00-000084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133" name="正方形/長方形 22" hidden="1">
          <a:extLst>
            <a:ext uri="{FF2B5EF4-FFF2-40B4-BE49-F238E27FC236}">
              <a16:creationId xmlns="" xmlns:a16="http://schemas.microsoft.com/office/drawing/2014/main" id="{00000000-0008-0000-0C00-000085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34" name="Picture 133" descr="vanguard" hidden="1">
          <a:extLst>
            <a:ext uri="{FF2B5EF4-FFF2-40B4-BE49-F238E27FC236}">
              <a16:creationId xmlns="" xmlns:a16="http://schemas.microsoft.com/office/drawing/2014/main" id="{00000000-0008-0000-0C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35" name="正方形/長方形 4" hidden="1">
          <a:extLst>
            <a:ext uri="{FF2B5EF4-FFF2-40B4-BE49-F238E27FC236}">
              <a16:creationId xmlns="" xmlns:a16="http://schemas.microsoft.com/office/drawing/2014/main" id="{00000000-0008-0000-0C00-000087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41</xdr:row>
      <xdr:rowOff>206375</xdr:rowOff>
    </xdr:to>
    <xdr:sp macro="" textlink="">
      <xdr:nvSpPr>
        <xdr:cNvPr id="136" name="正方形/長方形 6" hidden="1">
          <a:extLst>
            <a:ext uri="{FF2B5EF4-FFF2-40B4-BE49-F238E27FC236}">
              <a16:creationId xmlns="" xmlns:a16="http://schemas.microsoft.com/office/drawing/2014/main" id="{00000000-0008-0000-0C00-000088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37" name="Picture 1" descr="vanguard" hidden="1">
          <a:extLst>
            <a:ext uri="{FF2B5EF4-FFF2-40B4-BE49-F238E27FC236}">
              <a16:creationId xmlns="" xmlns:a16="http://schemas.microsoft.com/office/drawing/2014/main" id="{00000000-0008-0000-0C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38" name="正方形/長方形 10" hidden="1">
          <a:extLst>
            <a:ext uri="{FF2B5EF4-FFF2-40B4-BE49-F238E27FC236}">
              <a16:creationId xmlns="" xmlns:a16="http://schemas.microsoft.com/office/drawing/2014/main" id="{00000000-0008-0000-0C00-00008A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139" name="正方形/長方形 12" hidden="1">
          <a:extLst>
            <a:ext uri="{FF2B5EF4-FFF2-40B4-BE49-F238E27FC236}">
              <a16:creationId xmlns="" xmlns:a16="http://schemas.microsoft.com/office/drawing/2014/main" id="{00000000-0008-0000-0C00-00008B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40" name="Picture 139" descr="vanguard" hidden="1">
          <a:extLst>
            <a:ext uri="{FF2B5EF4-FFF2-40B4-BE49-F238E27FC236}">
              <a16:creationId xmlns="" xmlns:a16="http://schemas.microsoft.com/office/drawing/2014/main" id="{00000000-0008-0000-0C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41" name="正方形/長方形 2" hidden="1">
          <a:extLst>
            <a:ext uri="{FF2B5EF4-FFF2-40B4-BE49-F238E27FC236}">
              <a16:creationId xmlns="" xmlns:a16="http://schemas.microsoft.com/office/drawing/2014/main" id="{00000000-0008-0000-0C00-00008D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142" name="正方形/長方形 4" hidden="1">
          <a:extLst>
            <a:ext uri="{FF2B5EF4-FFF2-40B4-BE49-F238E27FC236}">
              <a16:creationId xmlns="" xmlns:a16="http://schemas.microsoft.com/office/drawing/2014/main" id="{00000000-0008-0000-0C00-00008E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43" name="Picture 142" descr="vanguard" hidden="1">
          <a:extLst>
            <a:ext uri="{FF2B5EF4-FFF2-40B4-BE49-F238E27FC236}">
              <a16:creationId xmlns="" xmlns:a16="http://schemas.microsoft.com/office/drawing/2014/main" id="{00000000-0008-0000-0C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44" name="正方形/長方形 2" hidden="1">
          <a:extLst>
            <a:ext uri="{FF2B5EF4-FFF2-40B4-BE49-F238E27FC236}">
              <a16:creationId xmlns="" xmlns:a16="http://schemas.microsoft.com/office/drawing/2014/main" id="{00000000-0008-0000-0C00-000090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145" name="正方形/長方形 4" hidden="1">
          <a:extLst>
            <a:ext uri="{FF2B5EF4-FFF2-40B4-BE49-F238E27FC236}">
              <a16:creationId xmlns="" xmlns:a16="http://schemas.microsoft.com/office/drawing/2014/main" id="{00000000-0008-0000-0C00-000091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46" name="Picture 1" descr="vanguard" hidden="1">
          <a:extLst>
            <a:ext uri="{FF2B5EF4-FFF2-40B4-BE49-F238E27FC236}">
              <a16:creationId xmlns="" xmlns:a16="http://schemas.microsoft.com/office/drawing/2014/main" id="{00000000-0008-0000-0C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47" name="正方形/長方形 20" hidden="1">
          <a:extLst>
            <a:ext uri="{FF2B5EF4-FFF2-40B4-BE49-F238E27FC236}">
              <a16:creationId xmlns="" xmlns:a16="http://schemas.microsoft.com/office/drawing/2014/main" id="{00000000-0008-0000-0C00-000093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148" name="正方形/長方形 22" hidden="1">
          <a:extLst>
            <a:ext uri="{FF2B5EF4-FFF2-40B4-BE49-F238E27FC236}">
              <a16:creationId xmlns="" xmlns:a16="http://schemas.microsoft.com/office/drawing/2014/main" id="{00000000-0008-0000-0C00-000094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49" name="Picture 148" descr="vanguard" hidden="1">
          <a:extLst>
            <a:ext uri="{FF2B5EF4-FFF2-40B4-BE49-F238E27FC236}">
              <a16:creationId xmlns="" xmlns:a16="http://schemas.microsoft.com/office/drawing/2014/main" id="{00000000-0008-0000-0C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50" name="正方形/長方形 4" hidden="1">
          <a:extLst>
            <a:ext uri="{FF2B5EF4-FFF2-40B4-BE49-F238E27FC236}">
              <a16:creationId xmlns="" xmlns:a16="http://schemas.microsoft.com/office/drawing/2014/main" id="{00000000-0008-0000-0C00-000096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41</xdr:row>
      <xdr:rowOff>206375</xdr:rowOff>
    </xdr:to>
    <xdr:sp macro="" textlink="">
      <xdr:nvSpPr>
        <xdr:cNvPr id="151" name="正方形/長方形 6" hidden="1">
          <a:extLst>
            <a:ext uri="{FF2B5EF4-FFF2-40B4-BE49-F238E27FC236}">
              <a16:creationId xmlns="" xmlns:a16="http://schemas.microsoft.com/office/drawing/2014/main" id="{00000000-0008-0000-0C00-000097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52" name="Picture 1" descr="vanguard" hidden="1">
          <a:extLst>
            <a:ext uri="{FF2B5EF4-FFF2-40B4-BE49-F238E27FC236}">
              <a16:creationId xmlns="" xmlns:a16="http://schemas.microsoft.com/office/drawing/2014/main" id="{00000000-0008-0000-0C00-00009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53" name="正方形/長方形 10" hidden="1">
          <a:extLst>
            <a:ext uri="{FF2B5EF4-FFF2-40B4-BE49-F238E27FC236}">
              <a16:creationId xmlns="" xmlns:a16="http://schemas.microsoft.com/office/drawing/2014/main" id="{00000000-0008-0000-0C00-000099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154" name="正方形/長方形 12" hidden="1">
          <a:extLst>
            <a:ext uri="{FF2B5EF4-FFF2-40B4-BE49-F238E27FC236}">
              <a16:creationId xmlns="" xmlns:a16="http://schemas.microsoft.com/office/drawing/2014/main" id="{00000000-0008-0000-0C00-00009A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55" name="Picture 154" descr="vanguard" hidden="1">
          <a:extLst>
            <a:ext uri="{FF2B5EF4-FFF2-40B4-BE49-F238E27FC236}">
              <a16:creationId xmlns="" xmlns:a16="http://schemas.microsoft.com/office/drawing/2014/main" id="{00000000-0008-0000-0C00-00009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56" name="正方形/長方形 2" hidden="1">
          <a:extLst>
            <a:ext uri="{FF2B5EF4-FFF2-40B4-BE49-F238E27FC236}">
              <a16:creationId xmlns="" xmlns:a16="http://schemas.microsoft.com/office/drawing/2014/main" id="{00000000-0008-0000-0C00-00009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157" name="正方形/長方形 4" hidden="1">
          <a:extLst>
            <a:ext uri="{FF2B5EF4-FFF2-40B4-BE49-F238E27FC236}">
              <a16:creationId xmlns="" xmlns:a16="http://schemas.microsoft.com/office/drawing/2014/main" id="{00000000-0008-0000-0C00-00009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58" name="Picture 157" descr="vanguard" hidden="1">
          <a:extLst>
            <a:ext uri="{FF2B5EF4-FFF2-40B4-BE49-F238E27FC236}">
              <a16:creationId xmlns="" xmlns:a16="http://schemas.microsoft.com/office/drawing/2014/main" id="{00000000-0008-0000-0C00-00009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59" name="正方形/長方形 2" hidden="1">
          <a:extLst>
            <a:ext uri="{FF2B5EF4-FFF2-40B4-BE49-F238E27FC236}">
              <a16:creationId xmlns="" xmlns:a16="http://schemas.microsoft.com/office/drawing/2014/main" id="{00000000-0008-0000-0C00-00009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160" name="正方形/長方形 4" hidden="1">
          <a:extLst>
            <a:ext uri="{FF2B5EF4-FFF2-40B4-BE49-F238E27FC236}">
              <a16:creationId xmlns="" xmlns:a16="http://schemas.microsoft.com/office/drawing/2014/main" id="{00000000-0008-0000-0C00-0000A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61" name="Picture 1" descr="vanguard" hidden="1">
          <a:extLst>
            <a:ext uri="{FF2B5EF4-FFF2-40B4-BE49-F238E27FC236}">
              <a16:creationId xmlns="" xmlns:a16="http://schemas.microsoft.com/office/drawing/2014/main" id="{00000000-0008-0000-0C00-0000A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62" name="正方形/長方形 20" hidden="1">
          <a:extLst>
            <a:ext uri="{FF2B5EF4-FFF2-40B4-BE49-F238E27FC236}">
              <a16:creationId xmlns="" xmlns:a16="http://schemas.microsoft.com/office/drawing/2014/main" id="{00000000-0008-0000-0C00-0000A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163" name="正方形/長方形 22" hidden="1">
          <a:extLst>
            <a:ext uri="{FF2B5EF4-FFF2-40B4-BE49-F238E27FC236}">
              <a16:creationId xmlns="" xmlns:a16="http://schemas.microsoft.com/office/drawing/2014/main" id="{00000000-0008-0000-0C00-0000A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65" name="Picture 164" descr="vanguard" hidden="1">
          <a:extLst>
            <a:ext uri="{FF2B5EF4-FFF2-40B4-BE49-F238E27FC236}">
              <a16:creationId xmlns="" xmlns:a16="http://schemas.microsoft.com/office/drawing/2014/main" id="{00000000-0008-0000-0C00-0000A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66" name="正方形/長方形 4" hidden="1">
          <a:extLst>
            <a:ext uri="{FF2B5EF4-FFF2-40B4-BE49-F238E27FC236}">
              <a16:creationId xmlns="" xmlns:a16="http://schemas.microsoft.com/office/drawing/2014/main" id="{00000000-0008-0000-0C00-0000A6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41</xdr:row>
      <xdr:rowOff>206375</xdr:rowOff>
    </xdr:to>
    <xdr:sp macro="" textlink="">
      <xdr:nvSpPr>
        <xdr:cNvPr id="167" name="正方形/長方形 6" hidden="1">
          <a:extLst>
            <a:ext uri="{FF2B5EF4-FFF2-40B4-BE49-F238E27FC236}">
              <a16:creationId xmlns="" xmlns:a16="http://schemas.microsoft.com/office/drawing/2014/main" id="{00000000-0008-0000-0C00-0000A7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68" name="Picture 1" descr="vanguard" hidden="1">
          <a:extLst>
            <a:ext uri="{FF2B5EF4-FFF2-40B4-BE49-F238E27FC236}">
              <a16:creationId xmlns="" xmlns:a16="http://schemas.microsoft.com/office/drawing/2014/main" id="{00000000-0008-0000-0C00-0000A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69" name="正方形/長方形 10" hidden="1">
          <a:extLst>
            <a:ext uri="{FF2B5EF4-FFF2-40B4-BE49-F238E27FC236}">
              <a16:creationId xmlns="" xmlns:a16="http://schemas.microsoft.com/office/drawing/2014/main" id="{00000000-0008-0000-0C00-0000A9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170" name="正方形/長方形 12" hidden="1">
          <a:extLst>
            <a:ext uri="{FF2B5EF4-FFF2-40B4-BE49-F238E27FC236}">
              <a16:creationId xmlns="" xmlns:a16="http://schemas.microsoft.com/office/drawing/2014/main" id="{00000000-0008-0000-0C00-0000AA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71" name="Picture 170" descr="vanguard" hidden="1">
          <a:extLst>
            <a:ext uri="{FF2B5EF4-FFF2-40B4-BE49-F238E27FC236}">
              <a16:creationId xmlns="" xmlns:a16="http://schemas.microsoft.com/office/drawing/2014/main" id="{00000000-0008-0000-0C00-0000A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72" name="正方形/長方形 2" hidden="1">
          <a:extLst>
            <a:ext uri="{FF2B5EF4-FFF2-40B4-BE49-F238E27FC236}">
              <a16:creationId xmlns="" xmlns:a16="http://schemas.microsoft.com/office/drawing/2014/main" id="{00000000-0008-0000-0C00-0000A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173" name="正方形/長方形 4" hidden="1">
          <a:extLst>
            <a:ext uri="{FF2B5EF4-FFF2-40B4-BE49-F238E27FC236}">
              <a16:creationId xmlns="" xmlns:a16="http://schemas.microsoft.com/office/drawing/2014/main" id="{00000000-0008-0000-0C00-0000A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74" name="Picture 173" descr="vanguard" hidden="1">
          <a:extLst>
            <a:ext uri="{FF2B5EF4-FFF2-40B4-BE49-F238E27FC236}">
              <a16:creationId xmlns="" xmlns:a16="http://schemas.microsoft.com/office/drawing/2014/main" id="{00000000-0008-0000-0C00-0000A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75" name="正方形/長方形 2" hidden="1">
          <a:extLst>
            <a:ext uri="{FF2B5EF4-FFF2-40B4-BE49-F238E27FC236}">
              <a16:creationId xmlns="" xmlns:a16="http://schemas.microsoft.com/office/drawing/2014/main" id="{00000000-0008-0000-0C00-0000A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176" name="正方形/長方形 4" hidden="1">
          <a:extLst>
            <a:ext uri="{FF2B5EF4-FFF2-40B4-BE49-F238E27FC236}">
              <a16:creationId xmlns="" xmlns:a16="http://schemas.microsoft.com/office/drawing/2014/main" id="{00000000-0008-0000-0C00-0000B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77" name="Picture 1" descr="vanguard" hidden="1">
          <a:extLst>
            <a:ext uri="{FF2B5EF4-FFF2-40B4-BE49-F238E27FC236}">
              <a16:creationId xmlns="" xmlns:a16="http://schemas.microsoft.com/office/drawing/2014/main" id="{00000000-0008-0000-0C00-0000B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78" name="正方形/長方形 20" hidden="1">
          <a:extLst>
            <a:ext uri="{FF2B5EF4-FFF2-40B4-BE49-F238E27FC236}">
              <a16:creationId xmlns="" xmlns:a16="http://schemas.microsoft.com/office/drawing/2014/main" id="{00000000-0008-0000-0C00-0000B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179" name="正方形/長方形 22" hidden="1">
          <a:extLst>
            <a:ext uri="{FF2B5EF4-FFF2-40B4-BE49-F238E27FC236}">
              <a16:creationId xmlns="" xmlns:a16="http://schemas.microsoft.com/office/drawing/2014/main" id="{00000000-0008-0000-0C00-0000B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80" name="Picture 179" descr="vanguard" hidden="1">
          <a:extLst>
            <a:ext uri="{FF2B5EF4-FFF2-40B4-BE49-F238E27FC236}">
              <a16:creationId xmlns="" xmlns:a16="http://schemas.microsoft.com/office/drawing/2014/main" id="{00000000-0008-0000-0C00-0000B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81" name="正方形/長方形 4" hidden="1">
          <a:extLst>
            <a:ext uri="{FF2B5EF4-FFF2-40B4-BE49-F238E27FC236}">
              <a16:creationId xmlns="" xmlns:a16="http://schemas.microsoft.com/office/drawing/2014/main" id="{00000000-0008-0000-0C00-0000B5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41</xdr:row>
      <xdr:rowOff>206375</xdr:rowOff>
    </xdr:to>
    <xdr:sp macro="" textlink="">
      <xdr:nvSpPr>
        <xdr:cNvPr id="182" name="正方形/長方形 6" hidden="1">
          <a:extLst>
            <a:ext uri="{FF2B5EF4-FFF2-40B4-BE49-F238E27FC236}">
              <a16:creationId xmlns="" xmlns:a16="http://schemas.microsoft.com/office/drawing/2014/main" id="{00000000-0008-0000-0C00-0000B6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83" name="Picture 1" descr="vanguard" hidden="1">
          <a:extLst>
            <a:ext uri="{FF2B5EF4-FFF2-40B4-BE49-F238E27FC236}">
              <a16:creationId xmlns="" xmlns:a16="http://schemas.microsoft.com/office/drawing/2014/main" id="{00000000-0008-0000-0C00-0000B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84" name="正方形/長方形 10" hidden="1">
          <a:extLst>
            <a:ext uri="{FF2B5EF4-FFF2-40B4-BE49-F238E27FC236}">
              <a16:creationId xmlns="" xmlns:a16="http://schemas.microsoft.com/office/drawing/2014/main" id="{00000000-0008-0000-0C00-0000B8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185" name="正方形/長方形 12" hidden="1">
          <a:extLst>
            <a:ext uri="{FF2B5EF4-FFF2-40B4-BE49-F238E27FC236}">
              <a16:creationId xmlns="" xmlns:a16="http://schemas.microsoft.com/office/drawing/2014/main" id="{00000000-0008-0000-0C00-0000B9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86" name="Picture 185" descr="vanguard" hidden="1">
          <a:extLst>
            <a:ext uri="{FF2B5EF4-FFF2-40B4-BE49-F238E27FC236}">
              <a16:creationId xmlns="" xmlns:a16="http://schemas.microsoft.com/office/drawing/2014/main" id="{00000000-0008-0000-0C00-0000B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87" name="正方形/長方形 2" hidden="1">
          <a:extLst>
            <a:ext uri="{FF2B5EF4-FFF2-40B4-BE49-F238E27FC236}">
              <a16:creationId xmlns="" xmlns:a16="http://schemas.microsoft.com/office/drawing/2014/main" id="{00000000-0008-0000-0C00-0000B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188" name="正方形/長方形 4" hidden="1">
          <a:extLst>
            <a:ext uri="{FF2B5EF4-FFF2-40B4-BE49-F238E27FC236}">
              <a16:creationId xmlns="" xmlns:a16="http://schemas.microsoft.com/office/drawing/2014/main" id="{00000000-0008-0000-0C00-0000BC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89" name="Picture 188" descr="vanguard" hidden="1">
          <a:extLst>
            <a:ext uri="{FF2B5EF4-FFF2-40B4-BE49-F238E27FC236}">
              <a16:creationId xmlns="" xmlns:a16="http://schemas.microsoft.com/office/drawing/2014/main" id="{00000000-0008-0000-0C00-0000B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90" name="正方形/長方形 2" hidden="1">
          <a:extLst>
            <a:ext uri="{FF2B5EF4-FFF2-40B4-BE49-F238E27FC236}">
              <a16:creationId xmlns="" xmlns:a16="http://schemas.microsoft.com/office/drawing/2014/main" id="{00000000-0008-0000-0C00-0000B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191" name="正方形/長方形 4" hidden="1">
          <a:extLst>
            <a:ext uri="{FF2B5EF4-FFF2-40B4-BE49-F238E27FC236}">
              <a16:creationId xmlns="" xmlns:a16="http://schemas.microsoft.com/office/drawing/2014/main" id="{00000000-0008-0000-0C00-0000BF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92" name="Picture 1" descr="vanguard" hidden="1">
          <a:extLst>
            <a:ext uri="{FF2B5EF4-FFF2-40B4-BE49-F238E27FC236}">
              <a16:creationId xmlns="" xmlns:a16="http://schemas.microsoft.com/office/drawing/2014/main" id="{00000000-0008-0000-0C00-0000C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93" name="正方形/長方形 20" hidden="1">
          <a:extLst>
            <a:ext uri="{FF2B5EF4-FFF2-40B4-BE49-F238E27FC236}">
              <a16:creationId xmlns="" xmlns:a16="http://schemas.microsoft.com/office/drawing/2014/main" id="{00000000-0008-0000-0C00-0000C1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194" name="正方形/長方形 22" hidden="1">
          <a:extLst>
            <a:ext uri="{FF2B5EF4-FFF2-40B4-BE49-F238E27FC236}">
              <a16:creationId xmlns="" xmlns:a16="http://schemas.microsoft.com/office/drawing/2014/main" id="{00000000-0008-0000-0C00-0000C2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95" name="Picture 194" descr="vanguard" hidden="1">
          <a:extLst>
            <a:ext uri="{FF2B5EF4-FFF2-40B4-BE49-F238E27FC236}">
              <a16:creationId xmlns="" xmlns:a16="http://schemas.microsoft.com/office/drawing/2014/main" id="{00000000-0008-0000-0C00-0000C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96" name="正方形/長方形 4" hidden="1">
          <a:extLst>
            <a:ext uri="{FF2B5EF4-FFF2-40B4-BE49-F238E27FC236}">
              <a16:creationId xmlns="" xmlns:a16="http://schemas.microsoft.com/office/drawing/2014/main" id="{00000000-0008-0000-0C00-0000C4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42</xdr:row>
      <xdr:rowOff>206375</xdr:rowOff>
    </xdr:to>
    <xdr:sp macro="" textlink="">
      <xdr:nvSpPr>
        <xdr:cNvPr id="197" name="正方形/長方形 6" hidden="1">
          <a:extLst>
            <a:ext uri="{FF2B5EF4-FFF2-40B4-BE49-F238E27FC236}">
              <a16:creationId xmlns="" xmlns:a16="http://schemas.microsoft.com/office/drawing/2014/main" id="{00000000-0008-0000-0C00-0000C5000000}"/>
            </a:ext>
          </a:extLst>
        </xdr:cNvPr>
        <xdr:cNvSpPr/>
      </xdr:nvSpPr>
      <xdr:spPr bwMode="auto">
        <a:xfrm>
          <a:off x="8410576" y="84328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98" name="Picture 1" descr="vanguard" hidden="1">
          <a:extLst>
            <a:ext uri="{FF2B5EF4-FFF2-40B4-BE49-F238E27FC236}">
              <a16:creationId xmlns="" xmlns:a16="http://schemas.microsoft.com/office/drawing/2014/main" id="{00000000-0008-0000-0C00-0000C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99" name="正方形/長方形 10" hidden="1">
          <a:extLst>
            <a:ext uri="{FF2B5EF4-FFF2-40B4-BE49-F238E27FC236}">
              <a16:creationId xmlns="" xmlns:a16="http://schemas.microsoft.com/office/drawing/2014/main" id="{00000000-0008-0000-0C00-0000C7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200" name="正方形/長方形 12" hidden="1">
          <a:extLst>
            <a:ext uri="{FF2B5EF4-FFF2-40B4-BE49-F238E27FC236}">
              <a16:creationId xmlns="" xmlns:a16="http://schemas.microsoft.com/office/drawing/2014/main" id="{00000000-0008-0000-0C00-0000C8000000}"/>
            </a:ext>
          </a:extLst>
        </xdr:cNvPr>
        <xdr:cNvSpPr/>
      </xdr:nvSpPr>
      <xdr:spPr bwMode="auto">
        <a:xfrm>
          <a:off x="8410576" y="86614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01" name="Picture 200" descr="vanguard" hidden="1">
          <a:extLst>
            <a:ext uri="{FF2B5EF4-FFF2-40B4-BE49-F238E27FC236}">
              <a16:creationId xmlns="" xmlns:a16="http://schemas.microsoft.com/office/drawing/2014/main" id="{00000000-0008-0000-0C00-0000C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202" name="正方形/長方形 2" hidden="1">
          <a:extLst>
            <a:ext uri="{FF2B5EF4-FFF2-40B4-BE49-F238E27FC236}">
              <a16:creationId xmlns="" xmlns:a16="http://schemas.microsoft.com/office/drawing/2014/main" id="{00000000-0008-0000-0C00-0000CA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203" name="正方形/長方形 4" hidden="1">
          <a:extLst>
            <a:ext uri="{FF2B5EF4-FFF2-40B4-BE49-F238E27FC236}">
              <a16:creationId xmlns="" xmlns:a16="http://schemas.microsoft.com/office/drawing/2014/main" id="{00000000-0008-0000-0C00-0000CB000000}"/>
            </a:ext>
          </a:extLst>
        </xdr:cNvPr>
        <xdr:cNvSpPr/>
      </xdr:nvSpPr>
      <xdr:spPr bwMode="auto">
        <a:xfrm>
          <a:off x="8410576" y="86614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04" name="Picture 203" descr="vanguard" hidden="1">
          <a:extLst>
            <a:ext uri="{FF2B5EF4-FFF2-40B4-BE49-F238E27FC236}">
              <a16:creationId xmlns="" xmlns:a16="http://schemas.microsoft.com/office/drawing/2014/main" id="{00000000-0008-0000-0C00-0000C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205" name="正方形/長方形 2" hidden="1">
          <a:extLst>
            <a:ext uri="{FF2B5EF4-FFF2-40B4-BE49-F238E27FC236}">
              <a16:creationId xmlns="" xmlns:a16="http://schemas.microsoft.com/office/drawing/2014/main" id="{00000000-0008-0000-0C00-0000CD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206" name="正方形/長方形 4" hidden="1">
          <a:extLst>
            <a:ext uri="{FF2B5EF4-FFF2-40B4-BE49-F238E27FC236}">
              <a16:creationId xmlns="" xmlns:a16="http://schemas.microsoft.com/office/drawing/2014/main" id="{00000000-0008-0000-0C00-0000CE000000}"/>
            </a:ext>
          </a:extLst>
        </xdr:cNvPr>
        <xdr:cNvSpPr/>
      </xdr:nvSpPr>
      <xdr:spPr bwMode="auto">
        <a:xfrm>
          <a:off x="8410576" y="86614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07" name="Picture 1" descr="vanguard" hidden="1">
          <a:extLst>
            <a:ext uri="{FF2B5EF4-FFF2-40B4-BE49-F238E27FC236}">
              <a16:creationId xmlns="" xmlns:a16="http://schemas.microsoft.com/office/drawing/2014/main" id="{00000000-0008-0000-0C00-0000C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208" name="正方形/長方形 20" hidden="1">
          <a:extLst>
            <a:ext uri="{FF2B5EF4-FFF2-40B4-BE49-F238E27FC236}">
              <a16:creationId xmlns="" xmlns:a16="http://schemas.microsoft.com/office/drawing/2014/main" id="{00000000-0008-0000-0C00-0000D0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209" name="正方形/長方形 22" hidden="1">
          <a:extLst>
            <a:ext uri="{FF2B5EF4-FFF2-40B4-BE49-F238E27FC236}">
              <a16:creationId xmlns="" xmlns:a16="http://schemas.microsoft.com/office/drawing/2014/main" id="{00000000-0008-0000-0C00-0000D1000000}"/>
            </a:ext>
          </a:extLst>
        </xdr:cNvPr>
        <xdr:cNvSpPr/>
      </xdr:nvSpPr>
      <xdr:spPr bwMode="auto">
        <a:xfrm>
          <a:off x="8410576" y="86614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10" name="Picture 209" descr="vanguard" hidden="1">
          <a:extLst>
            <a:ext uri="{FF2B5EF4-FFF2-40B4-BE49-F238E27FC236}">
              <a16:creationId xmlns="" xmlns:a16="http://schemas.microsoft.com/office/drawing/2014/main" id="{00000000-0008-0000-0C00-0000D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211" name="正方形/長方形 4" hidden="1">
          <a:extLst>
            <a:ext uri="{FF2B5EF4-FFF2-40B4-BE49-F238E27FC236}">
              <a16:creationId xmlns="" xmlns:a16="http://schemas.microsoft.com/office/drawing/2014/main" id="{00000000-0008-0000-0C00-0000D3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43</xdr:row>
      <xdr:rowOff>206375</xdr:rowOff>
    </xdr:to>
    <xdr:sp macro="" textlink="">
      <xdr:nvSpPr>
        <xdr:cNvPr id="212" name="正方形/長方形 6" hidden="1">
          <a:extLst>
            <a:ext uri="{FF2B5EF4-FFF2-40B4-BE49-F238E27FC236}">
              <a16:creationId xmlns="" xmlns:a16="http://schemas.microsoft.com/office/drawing/2014/main" id="{00000000-0008-0000-0C00-0000D4000000}"/>
            </a:ext>
          </a:extLst>
        </xdr:cNvPr>
        <xdr:cNvSpPr/>
      </xdr:nvSpPr>
      <xdr:spPr bwMode="auto">
        <a:xfrm>
          <a:off x="8410576" y="84328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13" name="Picture 1" descr="vanguard" hidden="1">
          <a:extLst>
            <a:ext uri="{FF2B5EF4-FFF2-40B4-BE49-F238E27FC236}">
              <a16:creationId xmlns="" xmlns:a16="http://schemas.microsoft.com/office/drawing/2014/main" id="{00000000-0008-0000-0C00-0000D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42</xdr:row>
      <xdr:rowOff>206375</xdr:rowOff>
    </xdr:to>
    <xdr:sp macro="" textlink="">
      <xdr:nvSpPr>
        <xdr:cNvPr id="214" name="正方形/長方形 10" hidden="1">
          <a:extLst>
            <a:ext uri="{FF2B5EF4-FFF2-40B4-BE49-F238E27FC236}">
              <a16:creationId xmlns="" xmlns:a16="http://schemas.microsoft.com/office/drawing/2014/main" id="{00000000-0008-0000-0C00-0000D6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44</xdr:row>
      <xdr:rowOff>206375</xdr:rowOff>
    </xdr:to>
    <xdr:sp macro="" textlink="">
      <xdr:nvSpPr>
        <xdr:cNvPr id="215" name="正方形/長方形 12" hidden="1">
          <a:extLst>
            <a:ext uri="{FF2B5EF4-FFF2-40B4-BE49-F238E27FC236}">
              <a16:creationId xmlns="" xmlns:a16="http://schemas.microsoft.com/office/drawing/2014/main" id="{00000000-0008-0000-0C00-0000D7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16" name="Picture 215" descr="vanguard" hidden="1">
          <a:extLst>
            <a:ext uri="{FF2B5EF4-FFF2-40B4-BE49-F238E27FC236}">
              <a16:creationId xmlns="" xmlns:a16="http://schemas.microsoft.com/office/drawing/2014/main" id="{00000000-0008-0000-0C00-0000D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42</xdr:row>
      <xdr:rowOff>206375</xdr:rowOff>
    </xdr:to>
    <xdr:sp macro="" textlink="">
      <xdr:nvSpPr>
        <xdr:cNvPr id="217" name="正方形/長方形 2" hidden="1">
          <a:extLst>
            <a:ext uri="{FF2B5EF4-FFF2-40B4-BE49-F238E27FC236}">
              <a16:creationId xmlns="" xmlns:a16="http://schemas.microsoft.com/office/drawing/2014/main" id="{00000000-0008-0000-0C00-0000D9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44</xdr:row>
      <xdr:rowOff>206375</xdr:rowOff>
    </xdr:to>
    <xdr:sp macro="" textlink="">
      <xdr:nvSpPr>
        <xdr:cNvPr id="218" name="正方形/長方形 4" hidden="1">
          <a:extLst>
            <a:ext uri="{FF2B5EF4-FFF2-40B4-BE49-F238E27FC236}">
              <a16:creationId xmlns="" xmlns:a16="http://schemas.microsoft.com/office/drawing/2014/main" id="{00000000-0008-0000-0C00-0000DA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19" name="Picture 218" descr="vanguard" hidden="1">
          <a:extLst>
            <a:ext uri="{FF2B5EF4-FFF2-40B4-BE49-F238E27FC236}">
              <a16:creationId xmlns="" xmlns:a16="http://schemas.microsoft.com/office/drawing/2014/main" id="{00000000-0008-0000-0C00-0000D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42</xdr:row>
      <xdr:rowOff>206375</xdr:rowOff>
    </xdr:to>
    <xdr:sp macro="" textlink="">
      <xdr:nvSpPr>
        <xdr:cNvPr id="220" name="正方形/長方形 2" hidden="1">
          <a:extLst>
            <a:ext uri="{FF2B5EF4-FFF2-40B4-BE49-F238E27FC236}">
              <a16:creationId xmlns="" xmlns:a16="http://schemas.microsoft.com/office/drawing/2014/main" id="{00000000-0008-0000-0C00-0000DC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44</xdr:row>
      <xdr:rowOff>206375</xdr:rowOff>
    </xdr:to>
    <xdr:sp macro="" textlink="">
      <xdr:nvSpPr>
        <xdr:cNvPr id="221" name="正方形/長方形 4" hidden="1">
          <a:extLst>
            <a:ext uri="{FF2B5EF4-FFF2-40B4-BE49-F238E27FC236}">
              <a16:creationId xmlns="" xmlns:a16="http://schemas.microsoft.com/office/drawing/2014/main" id="{00000000-0008-0000-0C00-0000DD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22" name="Picture 1" descr="vanguard" hidden="1">
          <a:extLst>
            <a:ext uri="{FF2B5EF4-FFF2-40B4-BE49-F238E27FC236}">
              <a16:creationId xmlns="" xmlns:a16="http://schemas.microsoft.com/office/drawing/2014/main" id="{00000000-0008-0000-0C00-0000D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42</xdr:row>
      <xdr:rowOff>206375</xdr:rowOff>
    </xdr:to>
    <xdr:sp macro="" textlink="">
      <xdr:nvSpPr>
        <xdr:cNvPr id="223" name="正方形/長方形 20" hidden="1">
          <a:extLst>
            <a:ext uri="{FF2B5EF4-FFF2-40B4-BE49-F238E27FC236}">
              <a16:creationId xmlns="" xmlns:a16="http://schemas.microsoft.com/office/drawing/2014/main" id="{00000000-0008-0000-0C00-0000DF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44</xdr:row>
      <xdr:rowOff>206375</xdr:rowOff>
    </xdr:to>
    <xdr:sp macro="" textlink="">
      <xdr:nvSpPr>
        <xdr:cNvPr id="224" name="正方形/長方形 22" hidden="1">
          <a:extLst>
            <a:ext uri="{FF2B5EF4-FFF2-40B4-BE49-F238E27FC236}">
              <a16:creationId xmlns="" xmlns:a16="http://schemas.microsoft.com/office/drawing/2014/main" id="{00000000-0008-0000-0C00-0000E0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25" name="Picture 224" descr="vanguard" hidden="1">
          <a:extLst>
            <a:ext uri="{FF2B5EF4-FFF2-40B4-BE49-F238E27FC236}">
              <a16:creationId xmlns="" xmlns:a16="http://schemas.microsoft.com/office/drawing/2014/main" id="{00000000-0008-0000-0C00-0000E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226" name="正方形/長方形 4" hidden="1">
          <a:extLst>
            <a:ext uri="{FF2B5EF4-FFF2-40B4-BE49-F238E27FC236}">
              <a16:creationId xmlns="" xmlns:a16="http://schemas.microsoft.com/office/drawing/2014/main" id="{00000000-0008-0000-0C00-0000E2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43</xdr:row>
      <xdr:rowOff>206375</xdr:rowOff>
    </xdr:to>
    <xdr:sp macro="" textlink="">
      <xdr:nvSpPr>
        <xdr:cNvPr id="227" name="正方形/長方形 6" hidden="1">
          <a:extLst>
            <a:ext uri="{FF2B5EF4-FFF2-40B4-BE49-F238E27FC236}">
              <a16:creationId xmlns="" xmlns:a16="http://schemas.microsoft.com/office/drawing/2014/main" id="{00000000-0008-0000-0C00-0000E3000000}"/>
            </a:ext>
          </a:extLst>
        </xdr:cNvPr>
        <xdr:cNvSpPr/>
      </xdr:nvSpPr>
      <xdr:spPr bwMode="auto">
        <a:xfrm>
          <a:off x="8410576" y="84328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28" name="Picture 1" descr="vanguard" hidden="1">
          <a:extLst>
            <a:ext uri="{FF2B5EF4-FFF2-40B4-BE49-F238E27FC236}">
              <a16:creationId xmlns="" xmlns:a16="http://schemas.microsoft.com/office/drawing/2014/main" id="{00000000-0008-0000-0C00-0000E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42</xdr:row>
      <xdr:rowOff>206375</xdr:rowOff>
    </xdr:to>
    <xdr:sp macro="" textlink="">
      <xdr:nvSpPr>
        <xdr:cNvPr id="229" name="正方形/長方形 10" hidden="1">
          <a:extLst>
            <a:ext uri="{FF2B5EF4-FFF2-40B4-BE49-F238E27FC236}">
              <a16:creationId xmlns="" xmlns:a16="http://schemas.microsoft.com/office/drawing/2014/main" id="{00000000-0008-0000-0C00-0000E5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44</xdr:row>
      <xdr:rowOff>206375</xdr:rowOff>
    </xdr:to>
    <xdr:sp macro="" textlink="">
      <xdr:nvSpPr>
        <xdr:cNvPr id="230" name="正方形/長方形 12" hidden="1">
          <a:extLst>
            <a:ext uri="{FF2B5EF4-FFF2-40B4-BE49-F238E27FC236}">
              <a16:creationId xmlns="" xmlns:a16="http://schemas.microsoft.com/office/drawing/2014/main" id="{00000000-0008-0000-0C00-0000E6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31" name="Picture 230" descr="vanguard" hidden="1">
          <a:extLst>
            <a:ext uri="{FF2B5EF4-FFF2-40B4-BE49-F238E27FC236}">
              <a16:creationId xmlns="" xmlns:a16="http://schemas.microsoft.com/office/drawing/2014/main" id="{00000000-0008-0000-0C00-0000E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42</xdr:row>
      <xdr:rowOff>206375</xdr:rowOff>
    </xdr:to>
    <xdr:sp macro="" textlink="">
      <xdr:nvSpPr>
        <xdr:cNvPr id="232" name="正方形/長方形 2" hidden="1">
          <a:extLst>
            <a:ext uri="{FF2B5EF4-FFF2-40B4-BE49-F238E27FC236}">
              <a16:creationId xmlns="" xmlns:a16="http://schemas.microsoft.com/office/drawing/2014/main" id="{00000000-0008-0000-0C00-0000E8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44</xdr:row>
      <xdr:rowOff>206375</xdr:rowOff>
    </xdr:to>
    <xdr:sp macro="" textlink="">
      <xdr:nvSpPr>
        <xdr:cNvPr id="233" name="正方形/長方形 4" hidden="1">
          <a:extLst>
            <a:ext uri="{FF2B5EF4-FFF2-40B4-BE49-F238E27FC236}">
              <a16:creationId xmlns="" xmlns:a16="http://schemas.microsoft.com/office/drawing/2014/main" id="{00000000-0008-0000-0C00-0000E9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34" name="Picture 233" descr="vanguard" hidden="1">
          <a:extLst>
            <a:ext uri="{FF2B5EF4-FFF2-40B4-BE49-F238E27FC236}">
              <a16:creationId xmlns="" xmlns:a16="http://schemas.microsoft.com/office/drawing/2014/main" id="{00000000-0008-0000-0C00-0000E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42</xdr:row>
      <xdr:rowOff>206375</xdr:rowOff>
    </xdr:to>
    <xdr:sp macro="" textlink="">
      <xdr:nvSpPr>
        <xdr:cNvPr id="235" name="正方形/長方形 2" hidden="1">
          <a:extLst>
            <a:ext uri="{FF2B5EF4-FFF2-40B4-BE49-F238E27FC236}">
              <a16:creationId xmlns="" xmlns:a16="http://schemas.microsoft.com/office/drawing/2014/main" id="{00000000-0008-0000-0C00-0000EB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44</xdr:row>
      <xdr:rowOff>206375</xdr:rowOff>
    </xdr:to>
    <xdr:sp macro="" textlink="">
      <xdr:nvSpPr>
        <xdr:cNvPr id="236" name="正方形/長方形 4" hidden="1">
          <a:extLst>
            <a:ext uri="{FF2B5EF4-FFF2-40B4-BE49-F238E27FC236}">
              <a16:creationId xmlns="" xmlns:a16="http://schemas.microsoft.com/office/drawing/2014/main" id="{00000000-0008-0000-0C00-0000EC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37" name="Picture 1" descr="vanguard" hidden="1">
          <a:extLst>
            <a:ext uri="{FF2B5EF4-FFF2-40B4-BE49-F238E27FC236}">
              <a16:creationId xmlns="" xmlns:a16="http://schemas.microsoft.com/office/drawing/2014/main" id="{00000000-0008-0000-0C00-0000E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42</xdr:row>
      <xdr:rowOff>206375</xdr:rowOff>
    </xdr:to>
    <xdr:sp macro="" textlink="">
      <xdr:nvSpPr>
        <xdr:cNvPr id="238" name="正方形/長方形 20" hidden="1">
          <a:extLst>
            <a:ext uri="{FF2B5EF4-FFF2-40B4-BE49-F238E27FC236}">
              <a16:creationId xmlns="" xmlns:a16="http://schemas.microsoft.com/office/drawing/2014/main" id="{00000000-0008-0000-0C00-0000EE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44</xdr:row>
      <xdr:rowOff>206375</xdr:rowOff>
    </xdr:to>
    <xdr:sp macro="" textlink="">
      <xdr:nvSpPr>
        <xdr:cNvPr id="239" name="正方形/長方形 22" hidden="1">
          <a:extLst>
            <a:ext uri="{FF2B5EF4-FFF2-40B4-BE49-F238E27FC236}">
              <a16:creationId xmlns="" xmlns:a16="http://schemas.microsoft.com/office/drawing/2014/main" id="{00000000-0008-0000-0C00-0000EF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editAs="oneCell">
    <xdr:from>
      <xdr:col>0</xdr:col>
      <xdr:colOff>533400</xdr:colOff>
      <xdr:row>0</xdr:row>
      <xdr:rowOff>114300</xdr:rowOff>
    </xdr:from>
    <xdr:to>
      <xdr:col>2</xdr:col>
      <xdr:colOff>257969</xdr:colOff>
      <xdr:row>5</xdr:row>
      <xdr:rowOff>3175</xdr:rowOff>
    </xdr:to>
    <xdr:pic>
      <xdr:nvPicPr>
        <xdr:cNvPr id="240" name="Imagen 1" descr="説明: https://www.vanguardlogistics.com/imgs/vgl_logo.png?language_id=1">
          <a:hlinkClick xmlns:r="http://schemas.openxmlformats.org/officeDocument/2006/relationships" r:id="rId2"/>
          <a:extLst>
            <a:ext uri="{FF2B5EF4-FFF2-40B4-BE49-F238E27FC236}">
              <a16:creationId xmlns="" xmlns:a16="http://schemas.microsoft.com/office/drawing/2014/main" id="{2B57A1A6-7070-497F-80C4-F13A354EE6E5}"/>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114300"/>
          <a:ext cx="2797969" cy="84137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408214</xdr:colOff>
      <xdr:row>0</xdr:row>
      <xdr:rowOff>108857</xdr:rowOff>
    </xdr:from>
    <xdr:to>
      <xdr:col>2</xdr:col>
      <xdr:colOff>416719</xdr:colOff>
      <xdr:row>4</xdr:row>
      <xdr:rowOff>188232</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6BCBCE8E-2486-437C-8F25-B3CACB0D3E4F}"/>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8214" y="108857"/>
          <a:ext cx="2797969" cy="84137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127000</xdr:colOff>
      <xdr:row>0</xdr:row>
      <xdr:rowOff>114300</xdr:rowOff>
    </xdr:from>
    <xdr:to>
      <xdr:col>4</xdr:col>
      <xdr:colOff>130969</xdr:colOff>
      <xdr:row>5</xdr:row>
      <xdr:rowOff>3175</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A47BDB32-30E2-4205-A665-BA9398765BF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4900" y="114300"/>
          <a:ext cx="2797969" cy="84137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349250</xdr:colOff>
      <xdr:row>0</xdr:row>
      <xdr:rowOff>158750</xdr:rowOff>
    </xdr:from>
    <xdr:to>
      <xdr:col>2</xdr:col>
      <xdr:colOff>369094</xdr:colOff>
      <xdr:row>5</xdr:row>
      <xdr:rowOff>47625</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3D90E619-B475-4613-888F-DD71542E2A33}"/>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9250" y="158750"/>
          <a:ext cx="2797969" cy="84137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584200</xdr:colOff>
      <xdr:row>0</xdr:row>
      <xdr:rowOff>88900</xdr:rowOff>
    </xdr:from>
    <xdr:to>
      <xdr:col>3</xdr:col>
      <xdr:colOff>346869</xdr:colOff>
      <xdr:row>4</xdr:row>
      <xdr:rowOff>168275</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EF565CC6-7FED-481A-8BD7-0EDF8240B007}"/>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4200" y="88900"/>
          <a:ext cx="2797969" cy="84137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222250</xdr:colOff>
      <xdr:row>0</xdr:row>
      <xdr:rowOff>142875</xdr:rowOff>
    </xdr:from>
    <xdr:to>
      <xdr:col>2</xdr:col>
      <xdr:colOff>242094</xdr:colOff>
      <xdr:row>5</xdr:row>
      <xdr:rowOff>31750</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7B7C1E22-5A3D-4DD1-8BE5-A6BDF9EB7DB9}"/>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2250" y="142875"/>
          <a:ext cx="2797969" cy="84137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596900</xdr:colOff>
      <xdr:row>1</xdr:row>
      <xdr:rowOff>25400</xdr:rowOff>
    </xdr:from>
    <xdr:to>
      <xdr:col>5</xdr:col>
      <xdr:colOff>257969</xdr:colOff>
      <xdr:row>5</xdr:row>
      <xdr:rowOff>104775</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D70FC832-0495-4AB7-98BC-F526DA609575}"/>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74800" y="215900"/>
          <a:ext cx="2797969" cy="8413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15</xdr:col>
      <xdr:colOff>310598</xdr:colOff>
      <xdr:row>31</xdr:row>
      <xdr:rowOff>248478</xdr:rowOff>
    </xdr:from>
    <xdr:ext cx="184731" cy="264560"/>
    <xdr:sp macro="" textlink="">
      <xdr:nvSpPr>
        <xdr:cNvPr id="8" name="TextBox 7">
          <a:extLst>
            <a:ext uri="{FF2B5EF4-FFF2-40B4-BE49-F238E27FC236}">
              <a16:creationId xmlns="" xmlns:a16="http://schemas.microsoft.com/office/drawing/2014/main" id="{00000000-0008-0000-0100-000008000000}"/>
            </a:ext>
          </a:extLst>
        </xdr:cNvPr>
        <xdr:cNvSpPr txBox="1"/>
      </xdr:nvSpPr>
      <xdr:spPr>
        <a:xfrm>
          <a:off x="19503473" y="12773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33</xdr:row>
      <xdr:rowOff>248478</xdr:rowOff>
    </xdr:from>
    <xdr:ext cx="184731" cy="264560"/>
    <xdr:sp macro="" textlink="">
      <xdr:nvSpPr>
        <xdr:cNvPr id="12" name="TextBox 11">
          <a:extLst>
            <a:ext uri="{FF2B5EF4-FFF2-40B4-BE49-F238E27FC236}">
              <a16:creationId xmlns="" xmlns:a16="http://schemas.microsoft.com/office/drawing/2014/main" id="{00000000-0008-0000-0100-00000C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33</xdr:row>
      <xdr:rowOff>248478</xdr:rowOff>
    </xdr:from>
    <xdr:ext cx="184731" cy="264560"/>
    <xdr:sp macro="" textlink="">
      <xdr:nvSpPr>
        <xdr:cNvPr id="13" name="TextBox 12">
          <a:extLst>
            <a:ext uri="{FF2B5EF4-FFF2-40B4-BE49-F238E27FC236}">
              <a16:creationId xmlns="" xmlns:a16="http://schemas.microsoft.com/office/drawing/2014/main" id="{00000000-0008-0000-0100-00000D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33</xdr:row>
      <xdr:rowOff>248478</xdr:rowOff>
    </xdr:from>
    <xdr:ext cx="184731" cy="264560"/>
    <xdr:sp macro="" textlink="">
      <xdr:nvSpPr>
        <xdr:cNvPr id="16" name="TextBox 15">
          <a:extLst>
            <a:ext uri="{FF2B5EF4-FFF2-40B4-BE49-F238E27FC236}">
              <a16:creationId xmlns="" xmlns:a16="http://schemas.microsoft.com/office/drawing/2014/main" id="{00000000-0008-0000-0100-000010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33</xdr:row>
      <xdr:rowOff>248478</xdr:rowOff>
    </xdr:from>
    <xdr:ext cx="184731" cy="264560"/>
    <xdr:sp macro="" textlink="">
      <xdr:nvSpPr>
        <xdr:cNvPr id="19" name="TextBox 18">
          <a:extLst>
            <a:ext uri="{FF2B5EF4-FFF2-40B4-BE49-F238E27FC236}">
              <a16:creationId xmlns="" xmlns:a16="http://schemas.microsoft.com/office/drawing/2014/main" id="{00000000-0008-0000-0100-000013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33</xdr:row>
      <xdr:rowOff>248478</xdr:rowOff>
    </xdr:from>
    <xdr:ext cx="184731" cy="264560"/>
    <xdr:sp macro="" textlink="">
      <xdr:nvSpPr>
        <xdr:cNvPr id="22" name="TextBox 21">
          <a:extLst>
            <a:ext uri="{FF2B5EF4-FFF2-40B4-BE49-F238E27FC236}">
              <a16:creationId xmlns="" xmlns:a16="http://schemas.microsoft.com/office/drawing/2014/main" id="{00000000-0008-0000-0100-000016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33</xdr:row>
      <xdr:rowOff>248478</xdr:rowOff>
    </xdr:from>
    <xdr:ext cx="184731" cy="264560"/>
    <xdr:sp macro="" textlink="">
      <xdr:nvSpPr>
        <xdr:cNvPr id="18" name="TextBox 17">
          <a:extLst>
            <a:ext uri="{FF2B5EF4-FFF2-40B4-BE49-F238E27FC236}">
              <a16:creationId xmlns="" xmlns:a16="http://schemas.microsoft.com/office/drawing/2014/main" id="{00000000-0008-0000-0100-000012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12</xdr:col>
      <xdr:colOff>189672</xdr:colOff>
      <xdr:row>24</xdr:row>
      <xdr:rowOff>120925</xdr:rowOff>
    </xdr:from>
    <xdr:to>
      <xdr:col>16</xdr:col>
      <xdr:colOff>1099931</xdr:colOff>
      <xdr:row>27</xdr:row>
      <xdr:rowOff>352012</xdr:rowOff>
    </xdr:to>
    <xdr:sp macro="" textlink="">
      <xdr:nvSpPr>
        <xdr:cNvPr id="21" name="TextBox 20">
          <a:extLst>
            <a:ext uri="{FF2B5EF4-FFF2-40B4-BE49-F238E27FC236}">
              <a16:creationId xmlns="" xmlns:a16="http://schemas.microsoft.com/office/drawing/2014/main" id="{00000000-0008-0000-0100-000015000000}"/>
            </a:ext>
          </a:extLst>
        </xdr:cNvPr>
        <xdr:cNvSpPr txBox="1"/>
      </xdr:nvSpPr>
      <xdr:spPr>
        <a:xfrm>
          <a:off x="15905922" y="10750825"/>
          <a:ext cx="5710859" cy="1526487"/>
        </a:xfrm>
        <a:prstGeom prst="rect">
          <a:avLst/>
        </a:prstGeom>
        <a:solidFill>
          <a:srgbClr val="FFFF99"/>
        </a:solidFill>
        <a:ln w="57150" cmpd="sng">
          <a:solidFill>
            <a:schemeClr val="accent5">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lt"/>
            </a:rPr>
            <a:t>SYDNEY/MELBOURNE</a:t>
          </a:r>
          <a:r>
            <a:rPr kumimoji="1" lang="ja-JP" altLang="en-US" sz="2000">
              <a:latin typeface="+mn-lt"/>
            </a:rPr>
            <a:t>向けは高雄経由にて</a:t>
          </a:r>
          <a:r>
            <a:rPr kumimoji="1" lang="en-US" altLang="ja-JP" sz="2000">
              <a:latin typeface="+mn-lt"/>
            </a:rPr>
            <a:t/>
          </a:r>
          <a:br>
            <a:rPr kumimoji="1" lang="en-US" altLang="ja-JP" sz="2000">
              <a:latin typeface="+mn-lt"/>
            </a:rPr>
          </a:br>
          <a:r>
            <a:rPr kumimoji="1" lang="ja-JP" altLang="en-US" sz="2000">
              <a:latin typeface="+mn-lt"/>
            </a:rPr>
            <a:t>リコンソリなしの積み替えになります。</a:t>
          </a:r>
        </a:p>
      </xdr:txBody>
    </xdr:sp>
    <xdr:clientData/>
  </xdr:twoCellAnchor>
  <xdr:oneCellAnchor>
    <xdr:from>
      <xdr:col>15</xdr:col>
      <xdr:colOff>310598</xdr:colOff>
      <xdr:row>33</xdr:row>
      <xdr:rowOff>248478</xdr:rowOff>
    </xdr:from>
    <xdr:ext cx="184731" cy="264560"/>
    <xdr:sp macro="" textlink="">
      <xdr:nvSpPr>
        <xdr:cNvPr id="23" name="TextBox 22">
          <a:extLst>
            <a:ext uri="{FF2B5EF4-FFF2-40B4-BE49-F238E27FC236}">
              <a16:creationId xmlns="" xmlns:a16="http://schemas.microsoft.com/office/drawing/2014/main" id="{00000000-0008-0000-0100-000017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34</xdr:row>
      <xdr:rowOff>248478</xdr:rowOff>
    </xdr:from>
    <xdr:ext cx="184731" cy="264560"/>
    <xdr:sp macro="" textlink="">
      <xdr:nvSpPr>
        <xdr:cNvPr id="25" name="TextBox 24">
          <a:extLst>
            <a:ext uri="{FF2B5EF4-FFF2-40B4-BE49-F238E27FC236}">
              <a16:creationId xmlns="" xmlns:a16="http://schemas.microsoft.com/office/drawing/2014/main" id="{00000000-0008-0000-0100-000019000000}"/>
            </a:ext>
          </a:extLst>
        </xdr:cNvPr>
        <xdr:cNvSpPr txBox="1"/>
      </xdr:nvSpPr>
      <xdr:spPr>
        <a:xfrm>
          <a:off x="19503473" y="1465980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34</xdr:row>
      <xdr:rowOff>248478</xdr:rowOff>
    </xdr:from>
    <xdr:ext cx="184731" cy="264560"/>
    <xdr:sp macro="" textlink="">
      <xdr:nvSpPr>
        <xdr:cNvPr id="26" name="TextBox 25">
          <a:extLst>
            <a:ext uri="{FF2B5EF4-FFF2-40B4-BE49-F238E27FC236}">
              <a16:creationId xmlns="" xmlns:a16="http://schemas.microsoft.com/office/drawing/2014/main" id="{00000000-0008-0000-0100-00001A000000}"/>
            </a:ext>
          </a:extLst>
        </xdr:cNvPr>
        <xdr:cNvSpPr txBox="1"/>
      </xdr:nvSpPr>
      <xdr:spPr>
        <a:xfrm>
          <a:off x="19503473" y="1462170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4</xdr:col>
      <xdr:colOff>590550</xdr:colOff>
      <xdr:row>0</xdr:row>
      <xdr:rowOff>114300</xdr:rowOff>
    </xdr:from>
    <xdr:to>
      <xdr:col>6</xdr:col>
      <xdr:colOff>1026319</xdr:colOff>
      <xdr:row>5</xdr:row>
      <xdr:rowOff>3175</xdr:rowOff>
    </xdr:to>
    <xdr:pic>
      <xdr:nvPicPr>
        <xdr:cNvPr id="14"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DEE9C8CE-67B7-4B2F-9958-26E4DA6BD303}"/>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43700" y="114300"/>
          <a:ext cx="2797969" cy="841375"/>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363682</xdr:colOff>
      <xdr:row>0</xdr:row>
      <xdr:rowOff>86591</xdr:rowOff>
    </xdr:from>
    <xdr:to>
      <xdr:col>2</xdr:col>
      <xdr:colOff>373424</xdr:colOff>
      <xdr:row>4</xdr:row>
      <xdr:rowOff>165966</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41F580AF-BB48-4CCA-B64E-69F8C2120BB6}"/>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682" y="86591"/>
          <a:ext cx="2797969" cy="84137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408214</xdr:colOff>
      <xdr:row>0</xdr:row>
      <xdr:rowOff>176892</xdr:rowOff>
    </xdr:from>
    <xdr:to>
      <xdr:col>6</xdr:col>
      <xdr:colOff>389505</xdr:colOff>
      <xdr:row>5</xdr:row>
      <xdr:rowOff>65767</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F3B781F4-7853-43DD-9C5D-E216777DB317}"/>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7643" y="176892"/>
          <a:ext cx="2797969" cy="84137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340178</xdr:colOff>
      <xdr:row>0</xdr:row>
      <xdr:rowOff>108857</xdr:rowOff>
    </xdr:from>
    <xdr:to>
      <xdr:col>2</xdr:col>
      <xdr:colOff>348683</xdr:colOff>
      <xdr:row>4</xdr:row>
      <xdr:rowOff>188232</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48842DBF-4C5A-4D0D-8320-2F5B10CC5C9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8" y="108857"/>
          <a:ext cx="2797969" cy="841375"/>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508000</xdr:colOff>
      <xdr:row>0</xdr:row>
      <xdr:rowOff>152400</xdr:rowOff>
    </xdr:from>
    <xdr:to>
      <xdr:col>6</xdr:col>
      <xdr:colOff>473869</xdr:colOff>
      <xdr:row>5</xdr:row>
      <xdr:rowOff>41275</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EFC4DEF5-D159-409B-8077-E9042612095D}"/>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3800" y="152400"/>
          <a:ext cx="2797969" cy="84137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225136</xdr:colOff>
      <xdr:row>0</xdr:row>
      <xdr:rowOff>103909</xdr:rowOff>
    </xdr:from>
    <xdr:to>
      <xdr:col>2</xdr:col>
      <xdr:colOff>234878</xdr:colOff>
      <xdr:row>4</xdr:row>
      <xdr:rowOff>183284</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43F1E736-8A91-42F6-A500-141702B4AE17}"/>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5136" y="103909"/>
          <a:ext cx="2797969" cy="841375"/>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139700</xdr:colOff>
      <xdr:row>0</xdr:row>
      <xdr:rowOff>101600</xdr:rowOff>
    </xdr:from>
    <xdr:to>
      <xdr:col>4</xdr:col>
      <xdr:colOff>143669</xdr:colOff>
      <xdr:row>4</xdr:row>
      <xdr:rowOff>180975</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27EC16DC-8639-435E-8807-6637DCCB24EA}"/>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7600" y="101600"/>
          <a:ext cx="2797969" cy="84137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346363</xdr:colOff>
      <xdr:row>0</xdr:row>
      <xdr:rowOff>86591</xdr:rowOff>
    </xdr:from>
    <xdr:to>
      <xdr:col>2</xdr:col>
      <xdr:colOff>356105</xdr:colOff>
      <xdr:row>4</xdr:row>
      <xdr:rowOff>165966</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604D2297-DD2D-4D69-8940-4D12BAE2CE3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6363" y="86591"/>
          <a:ext cx="2797969" cy="84137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723900</xdr:colOff>
      <xdr:row>0</xdr:row>
      <xdr:rowOff>101600</xdr:rowOff>
    </xdr:from>
    <xdr:to>
      <xdr:col>3</xdr:col>
      <xdr:colOff>486569</xdr:colOff>
      <xdr:row>4</xdr:row>
      <xdr:rowOff>180975</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AB60836F-DDDC-45A2-A7B0-7FAABD3A072A}"/>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101600"/>
          <a:ext cx="2797969" cy="84137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530678</xdr:colOff>
      <xdr:row>1</xdr:row>
      <xdr:rowOff>0</xdr:rowOff>
    </xdr:from>
    <xdr:to>
      <xdr:col>1</xdr:col>
      <xdr:colOff>852147</xdr:colOff>
      <xdr:row>5</xdr:row>
      <xdr:rowOff>133804</xdr:rowOff>
    </xdr:to>
    <xdr:pic>
      <xdr:nvPicPr>
        <xdr:cNvPr id="1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7290D2BE-0CE3-480C-AE9D-31278F940D33}"/>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8" y="176893"/>
          <a:ext cx="2797969" cy="841375"/>
        </a:xfrm>
        <a:prstGeom prst="rect">
          <a:avLst/>
        </a:prstGeom>
        <a:noFill/>
        <a:ln>
          <a:noFill/>
        </a:ln>
      </xdr:spPr>
    </xdr:pic>
    <xdr:clientData/>
  </xdr:twoCellAnchor>
  <xdr:twoCellAnchor editAs="oneCell">
    <xdr:from>
      <xdr:col>27</xdr:col>
      <xdr:colOff>530677</xdr:colOff>
      <xdr:row>0</xdr:row>
      <xdr:rowOff>161293</xdr:rowOff>
    </xdr:from>
    <xdr:to>
      <xdr:col>29</xdr:col>
      <xdr:colOff>1097074</xdr:colOff>
      <xdr:row>5</xdr:row>
      <xdr:rowOff>118204</xdr:rowOff>
    </xdr:to>
    <xdr:pic>
      <xdr:nvPicPr>
        <xdr:cNvPr id="16"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FFC8AFC4-574A-46C5-9377-A900B1A3611A}"/>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12391" y="161293"/>
          <a:ext cx="2797969" cy="841375"/>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oneCellAnchor>
    <xdr:from>
      <xdr:col>14</xdr:col>
      <xdr:colOff>182282</xdr:colOff>
      <xdr:row>44</xdr:row>
      <xdr:rowOff>145678</xdr:rowOff>
    </xdr:from>
    <xdr:ext cx="5028453" cy="1143000"/>
    <xdr:sp macro="" textlink="">
      <xdr:nvSpPr>
        <xdr:cNvPr id="3" name="AutoShape 19">
          <a:extLst>
            <a:ext uri="{FF2B5EF4-FFF2-40B4-BE49-F238E27FC236}">
              <a16:creationId xmlns="" xmlns:a16="http://schemas.microsoft.com/office/drawing/2014/main" id="{00000000-0008-0000-1C00-000003000000}"/>
            </a:ext>
          </a:extLst>
        </xdr:cNvPr>
        <xdr:cNvSpPr>
          <a:spLocks noChangeArrowheads="1"/>
        </xdr:cNvSpPr>
      </xdr:nvSpPr>
      <xdr:spPr bwMode="auto">
        <a:xfrm>
          <a:off x="7566958" y="6835590"/>
          <a:ext cx="5028453" cy="11430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a:effectLst>
          <a:prstShdw prst="shdw13" dist="53882" dir="13500000">
            <a:srgbClr val="808080">
              <a:alpha val="50000"/>
            </a:srgbClr>
          </a:prstShdw>
        </a:effectLst>
      </xdr:spPr>
      <xdr:txBody>
        <a:bodyPr vertOverflow="clip" wrap="square" lIns="27432" tIns="18288" rIns="0" bIns="0" anchor="ctr" anchorCtr="0" upright="1">
          <a:noAutofit/>
        </a:bodyPr>
        <a:lstStyle/>
        <a:p>
          <a:pPr algn="l" rtl="0">
            <a:lnSpc>
              <a:spcPts val="1300"/>
            </a:lnSpc>
            <a:defRPr sz="1000"/>
          </a:pPr>
          <a:r>
            <a:rPr lang="en-US" altLang="ja-JP" sz="1100" b="0" i="0" u="none" strike="noStrike" baseline="0">
              <a:solidFill>
                <a:srgbClr val="00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Ｄ</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Ｒをメールにて承っております。</a:t>
          </a:r>
        </a:p>
        <a:p>
          <a:pPr algn="l" rtl="0">
            <a:lnSpc>
              <a:spcPts val="1300"/>
            </a:lnSpc>
            <a:defRPr sz="1000"/>
          </a:pPr>
          <a:r>
            <a:rPr lang="ja-JP" altLang="en-US" sz="1100" b="0" i="0" u="none" strike="noStrike" baseline="0">
              <a:solidFill>
                <a:srgbClr val="000000"/>
              </a:solidFill>
              <a:latin typeface="ＭＳ Ｐゴシック"/>
              <a:ea typeface="ＭＳ Ｐゴシック"/>
            </a:rPr>
            <a:t>　 タイトル欄に本船名</a:t>
          </a:r>
          <a:r>
            <a:rPr lang="en-US" altLang="ja-JP" sz="1100" b="0" i="0" u="none" strike="noStrike" baseline="0">
              <a:solidFill>
                <a:srgbClr val="000000"/>
              </a:solidFill>
              <a:latin typeface="ＭＳ Ｐゴシック"/>
              <a:ea typeface="ＭＳ Ｐゴシック"/>
            </a:rPr>
            <a:t>+BOOKING NO.</a:t>
          </a:r>
          <a:r>
            <a:rPr lang="ja-JP" altLang="en-US" sz="1100" b="0" i="0" u="none" strike="noStrike" baseline="0">
              <a:solidFill>
                <a:srgbClr val="000000"/>
              </a:solidFill>
              <a:latin typeface="ＭＳ Ｐゴシック"/>
              <a:ea typeface="ＭＳ Ｐゴシック"/>
            </a:rPr>
            <a:t>を御記載頂き、下記アドレスへご送付ください。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・東京受け ： </a:t>
          </a:r>
          <a:r>
            <a:rPr lang="en-US" altLang="ja-JP" sz="1100" b="0" i="0" u="none" strike="noStrike" baseline="0">
              <a:solidFill>
                <a:srgbClr val="000000"/>
              </a:solidFill>
              <a:latin typeface="ＭＳ Ｐゴシック"/>
              <a:ea typeface="+mn-ea"/>
            </a:rPr>
            <a:t>nis_tkc@nisseigrp.co.jp</a:t>
          </a:r>
          <a:r>
            <a:rPr lang="ja-JP" altLang="en-US" sz="1100" b="0" i="0" u="none" strike="noStrike" baseline="0">
              <a:solidFill>
                <a:srgbClr val="000000"/>
              </a:solidFill>
              <a:latin typeface="ＭＳ Ｐゴシック"/>
              <a:ea typeface="+mn-ea"/>
            </a:rPr>
            <a:t>　　</a:t>
          </a:r>
          <a:r>
            <a:rPr lang="en-US" altLang="ja-JP" sz="1100" b="0" i="0" u="none" strike="noStrike" baseline="0">
              <a:solidFill>
                <a:srgbClr val="000000"/>
              </a:solidFill>
              <a:latin typeface="ＭＳ Ｐゴシック"/>
              <a:ea typeface="+mn-ea"/>
            </a:rPr>
            <a:t> </a:t>
          </a:r>
          <a:r>
            <a:rPr lang="ja-JP" altLang="en-US" sz="1100" b="0" i="0" u="none" strike="noStrike" baseline="0">
              <a:solidFill>
                <a:srgbClr val="000000"/>
              </a:solidFill>
              <a:latin typeface="ＭＳ Ｐゴシック"/>
              <a:ea typeface="+mn-ea"/>
            </a:rPr>
            <a:t>・</a:t>
          </a:r>
          <a:r>
            <a:rPr lang="ja-JP" altLang="en-US" sz="1100" b="0" i="0" u="none" strike="noStrike" baseline="0">
              <a:solidFill>
                <a:srgbClr val="000000"/>
              </a:solidFill>
              <a:latin typeface="ＭＳ Ｐゴシック"/>
              <a:ea typeface="ＭＳ Ｐゴシック"/>
            </a:rPr>
            <a:t>横浜受け ： </a:t>
          </a:r>
          <a:r>
            <a:rPr lang="en-US" altLang="ja-JP" sz="1100" b="0" i="0" u="none" strike="noStrike" baseline="0">
              <a:solidFill>
                <a:srgbClr val="000000"/>
              </a:solidFill>
              <a:latin typeface="ＭＳ Ｐゴシック"/>
              <a:ea typeface="+mn-ea"/>
            </a:rPr>
            <a:t>nissei-ykk@nisseigrp.co.jp</a:t>
          </a:r>
          <a:endParaRPr lang="en-US" altLang="ja-JP" sz="1100" b="0" i="0" baseline="0">
            <a:effectLst/>
            <a:latin typeface="ＭＳ Ｐゴシック" pitchFamily="50" charset="-128"/>
            <a:ea typeface="ＭＳ Ｐゴシック" pitchFamily="50" charset="-128"/>
            <a:cs typeface="+mn-cs"/>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D/R</a:t>
          </a:r>
          <a:r>
            <a:rPr lang="ja-JP" altLang="en-US" sz="1100" b="0" i="0" u="none" strike="noStrike" baseline="0">
              <a:solidFill>
                <a:srgbClr val="000000"/>
              </a:solidFill>
              <a:latin typeface="ＭＳ Ｐゴシック"/>
              <a:ea typeface="ＭＳ Ｐゴシック"/>
            </a:rPr>
            <a:t>フォームは弊社ＨＰ　</a:t>
          </a:r>
          <a:r>
            <a:rPr lang="en-US" altLang="ja-JP" sz="1100" b="0" i="0" u="none" strike="noStrike" baseline="0">
              <a:solidFill>
                <a:srgbClr val="000000"/>
              </a:solidFill>
              <a:latin typeface="ＭＳ Ｐゴシック"/>
              <a:ea typeface="+mn-ea"/>
            </a:rPr>
            <a:t>https://vanguardlogistics.jp/export/</a:t>
          </a:r>
        </a:p>
        <a:p>
          <a:pPr algn="l" rtl="0">
            <a:lnSpc>
              <a:spcPts val="1300"/>
            </a:lnSpc>
            <a:defRPr sz="1000"/>
          </a:pPr>
          <a:r>
            <a:rPr lang="ja-JP" altLang="en-US" sz="1100" b="0" i="0" u="none" strike="noStrike" baseline="0">
              <a:solidFill>
                <a:srgbClr val="000000"/>
              </a:solidFill>
              <a:latin typeface="ＭＳ Ｐゴシック"/>
              <a:ea typeface="ＭＳ Ｐゴシック"/>
            </a:rPr>
            <a:t>　 にてダウンロード頂けます。</a:t>
          </a:r>
        </a:p>
      </xdr:txBody>
    </xdr:sp>
    <xdr:clientData/>
  </xdr:oneCellAnchor>
  <xdr:twoCellAnchor editAs="oneCell">
    <xdr:from>
      <xdr:col>0</xdr:col>
      <xdr:colOff>291353</xdr:colOff>
      <xdr:row>0</xdr:row>
      <xdr:rowOff>89648</xdr:rowOff>
    </xdr:from>
    <xdr:to>
      <xdr:col>1</xdr:col>
      <xdr:colOff>343881</xdr:colOff>
      <xdr:row>5</xdr:row>
      <xdr:rowOff>90582</xdr:rowOff>
    </xdr:to>
    <xdr:pic>
      <xdr:nvPicPr>
        <xdr:cNvPr id="8"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E4532955-EDAC-4FE9-AB1A-3E0FF3A9B078}"/>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353" y="89648"/>
          <a:ext cx="2797969" cy="841375"/>
        </a:xfrm>
        <a:prstGeom prst="rect">
          <a:avLst/>
        </a:prstGeom>
        <a:noFill/>
        <a:ln>
          <a:noFill/>
        </a:ln>
      </xdr:spPr>
    </xdr:pic>
    <xdr:clientData/>
  </xdr:twoCellAnchor>
  <xdr:twoCellAnchor editAs="oneCell">
    <xdr:from>
      <xdr:col>22</xdr:col>
      <xdr:colOff>134471</xdr:colOff>
      <xdr:row>0</xdr:row>
      <xdr:rowOff>112059</xdr:rowOff>
    </xdr:from>
    <xdr:to>
      <xdr:col>24</xdr:col>
      <xdr:colOff>1341204</xdr:colOff>
      <xdr:row>5</xdr:row>
      <xdr:rowOff>112993</xdr:rowOff>
    </xdr:to>
    <xdr:pic>
      <xdr:nvPicPr>
        <xdr:cNvPr id="9"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56F7334A-CF0D-43B9-9D23-6517C7A4267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64353" y="112059"/>
          <a:ext cx="2797969" cy="8413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91439</xdr:colOff>
      <xdr:row>43</xdr:row>
      <xdr:rowOff>337820</xdr:rowOff>
    </xdr:from>
    <xdr:ext cx="7448551" cy="904875"/>
    <xdr:sp macro="" textlink="">
      <xdr:nvSpPr>
        <xdr:cNvPr id="3" name="AutoShape 18">
          <a:extLst>
            <a:ext uri="{FF2B5EF4-FFF2-40B4-BE49-F238E27FC236}">
              <a16:creationId xmlns="" xmlns:a16="http://schemas.microsoft.com/office/drawing/2014/main" id="{00000000-0008-0000-0200-000003000000}"/>
            </a:ext>
          </a:extLst>
        </xdr:cNvPr>
        <xdr:cNvSpPr>
          <a:spLocks noChangeArrowheads="1"/>
        </xdr:cNvSpPr>
      </xdr:nvSpPr>
      <xdr:spPr bwMode="auto">
        <a:xfrm>
          <a:off x="91439" y="16431260"/>
          <a:ext cx="7448551" cy="904875"/>
        </a:xfrm>
        <a:prstGeom prst="foldedCorner">
          <a:avLst>
            <a:gd name="adj" fmla="val 12500"/>
          </a:avLst>
        </a:prstGeom>
        <a:solidFill>
          <a:srgbClr val="FFFFFF"/>
        </a:solidFill>
        <a:ln w="9525">
          <a:solidFill>
            <a:srgbClr val="000000"/>
          </a:solidFill>
          <a:round/>
          <a:headEnd/>
          <a:tailEnd/>
        </a:ln>
      </xdr:spPr>
      <xdr:txBody>
        <a:bodyPr wrap="none" lIns="18288" tIns="18288" rIns="0" bIns="0" anchor="t" upright="1">
          <a:noAutofit/>
        </a:bodyPr>
        <a:lstStyle/>
        <a:p>
          <a:pPr algn="l" rtl="0">
            <a:lnSpc>
              <a:spcPts val="400"/>
            </a:lnSpc>
            <a:defRPr sz="1000"/>
          </a:pPr>
          <a:endParaRPr lang="ja-JP" altLang="en-US" sz="1100" b="0" i="0" strike="noStrike">
            <a:solidFill>
              <a:srgbClr val="000000"/>
            </a:solidFill>
            <a:latin typeface="ＭＳ Ｐゴシック"/>
            <a:ea typeface="ＭＳ Ｐゴシック"/>
          </a:endParaRPr>
        </a:p>
        <a:p>
          <a:pPr algn="l" rtl="0">
            <a:lnSpc>
              <a:spcPts val="1000"/>
            </a:lnSpc>
            <a:defRPr sz="1000"/>
          </a:pPr>
          <a:r>
            <a:rPr lang="ja-JP" altLang="en-US" sz="1100" b="0" i="0" strike="noStrike">
              <a:solidFill>
                <a:srgbClr val="000000"/>
              </a:solidFill>
              <a:latin typeface="ＭＳ Ｐゴシック"/>
              <a:ea typeface="ＭＳ Ｐゴシック"/>
            </a:rPr>
            <a:t> 　</a:t>
          </a:r>
          <a:endParaRPr lang="en-US" altLang="ja-JP" sz="1600" b="0" i="0" u="none" strike="noStrike">
            <a:effectLst/>
            <a:latin typeface="+mj-ea"/>
            <a:ea typeface="+mj-ea"/>
            <a:cs typeface="+mn-cs"/>
          </a:endParaRPr>
        </a:p>
        <a:p>
          <a:pPr marL="0" indent="0" algn="l" rtl="0">
            <a:lnSpc>
              <a:spcPts val="1400"/>
            </a:lnSpc>
            <a:defRPr sz="1000"/>
          </a:pPr>
          <a:r>
            <a:rPr lang="ja-JP" altLang="en-US" sz="1600" b="0" i="0" u="none" strike="noStrike">
              <a:effectLst/>
              <a:latin typeface="+mj-ea"/>
              <a:ea typeface="+mj-ea"/>
              <a:cs typeface="+mn-cs"/>
            </a:rPr>
            <a:t>　</a:t>
          </a:r>
          <a:r>
            <a:rPr lang="en-US" altLang="ja-JP" sz="1600" b="0" i="0" strike="noStrike">
              <a:solidFill>
                <a:srgbClr val="000000"/>
              </a:solidFill>
              <a:latin typeface="ＭＳ Ｐゴシック"/>
              <a:ea typeface="ＭＳ Ｐゴシック"/>
              <a:cs typeface="+mn-cs"/>
            </a:rPr>
            <a:t>D/R</a:t>
          </a:r>
          <a:r>
            <a:rPr lang="ja-JP" altLang="en-US" sz="1600" b="0" i="0" strike="noStrike">
              <a:solidFill>
                <a:srgbClr val="000000"/>
              </a:solidFill>
              <a:latin typeface="ＭＳ Ｐゴシック"/>
              <a:ea typeface="ＭＳ Ｐゴシック"/>
              <a:cs typeface="+mn-cs"/>
            </a:rPr>
            <a:t>フォームは弊社</a:t>
          </a:r>
          <a:r>
            <a:rPr lang="en-US" altLang="ja-JP" sz="1600" b="0" i="0" strike="noStrike">
              <a:solidFill>
                <a:srgbClr val="000000"/>
              </a:solidFill>
              <a:latin typeface="ＭＳ Ｐゴシック"/>
              <a:ea typeface="ＭＳ Ｐゴシック"/>
              <a:cs typeface="+mn-cs"/>
            </a:rPr>
            <a:t>HP</a:t>
          </a:r>
          <a:r>
            <a:rPr lang="ja-JP" altLang="en-US" sz="1600" b="0" i="0" strike="noStrike">
              <a:solidFill>
                <a:srgbClr val="000000"/>
              </a:solidFill>
              <a:latin typeface="ＭＳ Ｐゴシック"/>
              <a:ea typeface="ＭＳ Ｐゴシック"/>
              <a:cs typeface="+mn-cs"/>
            </a:rPr>
            <a:t>：</a:t>
          </a:r>
          <a:r>
            <a:rPr lang="en-US" altLang="ja-JP" sz="1600" b="0" i="0" strike="noStrike">
              <a:solidFill>
                <a:srgbClr val="000000"/>
              </a:solidFill>
              <a:latin typeface="ＭＳ Ｐゴシック"/>
              <a:ea typeface="ＭＳ Ｐゴシック"/>
              <a:cs typeface="+mn-cs"/>
            </a:rPr>
            <a:t>http://www.vanguardlogistics.jp/pdf/DR.xls</a:t>
          </a:r>
          <a:r>
            <a:rPr lang="ja-JP" altLang="en-US" sz="1600" b="0" i="0" strike="noStrike">
              <a:solidFill>
                <a:srgbClr val="000000"/>
              </a:solidFill>
              <a:latin typeface="ＭＳ Ｐゴシック"/>
              <a:ea typeface="ＭＳ Ｐゴシック"/>
              <a:cs typeface="+mn-cs"/>
            </a:rPr>
            <a:t>にて 　</a:t>
          </a:r>
          <a:endParaRPr lang="en-US" altLang="ja-JP" sz="1600" b="0" i="0" strike="noStrike">
            <a:solidFill>
              <a:srgbClr val="000000"/>
            </a:solidFill>
            <a:latin typeface="ＭＳ Ｐゴシック"/>
            <a:ea typeface="ＭＳ Ｐゴシック"/>
            <a:cs typeface="+mn-cs"/>
          </a:endParaRPr>
        </a:p>
        <a:p>
          <a:pPr marL="0" indent="0" algn="l" rtl="0">
            <a:lnSpc>
              <a:spcPts val="1300"/>
            </a:lnSpc>
            <a:defRPr sz="1000"/>
          </a:pPr>
          <a:r>
            <a:rPr lang="ja-JP" altLang="en-US" sz="1600" b="0" i="0" strike="noStrike">
              <a:solidFill>
                <a:srgbClr val="000000"/>
              </a:solidFill>
              <a:latin typeface="ＭＳ Ｐゴシック"/>
              <a:ea typeface="ＭＳ Ｐゴシック"/>
              <a:cs typeface="+mn-cs"/>
            </a:rPr>
            <a:t>　ダウンロード頂けます。 </a:t>
          </a:r>
        </a:p>
      </xdr:txBody>
    </xdr:sp>
    <xdr:clientData/>
  </xdr:oneCellAnchor>
  <xdr:twoCellAnchor editAs="oneCell">
    <xdr:from>
      <xdr:col>4</xdr:col>
      <xdr:colOff>381000</xdr:colOff>
      <xdr:row>1</xdr:row>
      <xdr:rowOff>38100</xdr:rowOff>
    </xdr:from>
    <xdr:to>
      <xdr:col>7</xdr:col>
      <xdr:colOff>245269</xdr:colOff>
      <xdr:row>5</xdr:row>
      <xdr:rowOff>117475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AFDBB5B8-FE1F-4CF0-A60B-3196C91D223C}"/>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57850" y="228600"/>
          <a:ext cx="2797969" cy="841375"/>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oneCellAnchor>
    <xdr:from>
      <xdr:col>18</xdr:col>
      <xdr:colOff>197716</xdr:colOff>
      <xdr:row>79</xdr:row>
      <xdr:rowOff>94121</xdr:rowOff>
    </xdr:from>
    <xdr:ext cx="3317875" cy="1325970"/>
    <xdr:sp macro="" textlink="">
      <xdr:nvSpPr>
        <xdr:cNvPr id="6" name="AutoShape 19">
          <a:extLst>
            <a:ext uri="{FF2B5EF4-FFF2-40B4-BE49-F238E27FC236}">
              <a16:creationId xmlns="" xmlns:a16="http://schemas.microsoft.com/office/drawing/2014/main" id="{00000000-0008-0000-1D00-000006000000}"/>
            </a:ext>
          </a:extLst>
        </xdr:cNvPr>
        <xdr:cNvSpPr>
          <a:spLocks noChangeArrowheads="1"/>
        </xdr:cNvSpPr>
      </xdr:nvSpPr>
      <xdr:spPr bwMode="auto">
        <a:xfrm>
          <a:off x="9791989" y="12926894"/>
          <a:ext cx="3317875" cy="132597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a:effectLst>
          <a:prstShdw prst="shdw13" dist="53882" dir="13500000">
            <a:srgbClr val="808080">
              <a:alpha val="50000"/>
            </a:srgbClr>
          </a:prstShdw>
        </a:effectLst>
      </xdr:spPr>
      <xdr:txBody>
        <a:bodyPr vertOverflow="clip" wrap="square" lIns="27432" tIns="18288" rIns="0" bIns="0" anchor="ctr" anchorCtr="0" upright="1">
          <a:noAutofit/>
        </a:bodyPr>
        <a:lstStyle/>
        <a:p>
          <a:pPr rtl="0"/>
          <a:r>
            <a:rPr lang="en-US" altLang="ja-JP" sz="1100" b="0" i="0" baseline="0">
              <a:effectLst/>
              <a:latin typeface="+mn-lt"/>
              <a:ea typeface="+mn-ea"/>
              <a:cs typeface="+mn-cs"/>
            </a:rPr>
            <a:t>   </a:t>
          </a:r>
          <a:r>
            <a:rPr lang="ja-JP" altLang="ja-JP" sz="1100" b="0" i="0" baseline="0">
              <a:effectLst/>
              <a:latin typeface="+mn-lt"/>
              <a:ea typeface="+mn-ea"/>
              <a:cs typeface="+mn-cs"/>
            </a:rPr>
            <a:t>Ｄ</a:t>
          </a:r>
          <a:r>
            <a:rPr lang="en-US" altLang="ja-JP" sz="1100" b="0" i="0" baseline="0">
              <a:effectLst/>
              <a:latin typeface="+mn-lt"/>
              <a:ea typeface="+mn-ea"/>
              <a:cs typeface="+mn-cs"/>
            </a:rPr>
            <a:t>/</a:t>
          </a:r>
          <a:r>
            <a:rPr lang="ja-JP" altLang="ja-JP" sz="1100" b="0" i="0" baseline="0">
              <a:effectLst/>
              <a:latin typeface="+mn-lt"/>
              <a:ea typeface="+mn-ea"/>
              <a:cs typeface="+mn-cs"/>
            </a:rPr>
            <a:t>Ｒをメールにて承っております。</a:t>
          </a:r>
          <a:endParaRPr lang="ja-JP" altLang="ja-JP">
            <a:effectLst/>
          </a:endParaRPr>
        </a:p>
        <a:p>
          <a:pPr rtl="0"/>
          <a:r>
            <a:rPr lang="ja-JP" altLang="ja-JP" sz="1100" b="0" i="0" baseline="0">
              <a:effectLst/>
              <a:latin typeface="+mn-lt"/>
              <a:ea typeface="+mn-ea"/>
              <a:cs typeface="+mn-cs"/>
            </a:rPr>
            <a:t>　 タイトル欄に本船名</a:t>
          </a:r>
          <a:r>
            <a:rPr lang="en-US" altLang="ja-JP" sz="1100" b="0" i="0" baseline="0">
              <a:effectLst/>
              <a:latin typeface="+mn-lt"/>
              <a:ea typeface="+mn-ea"/>
              <a:cs typeface="+mn-cs"/>
            </a:rPr>
            <a:t>+BOOKING NO.</a:t>
          </a:r>
          <a:r>
            <a:rPr lang="ja-JP" altLang="ja-JP" sz="1100" b="0" i="0" baseline="0">
              <a:effectLst/>
              <a:latin typeface="+mn-lt"/>
              <a:ea typeface="+mn-ea"/>
              <a:cs typeface="+mn-cs"/>
            </a:rPr>
            <a:t>を御記載頂き、</a:t>
          </a:r>
          <a:endParaRPr lang="en-US" altLang="ja-JP" sz="1100" b="0" i="0" baseline="0">
            <a:effectLst/>
            <a:latin typeface="+mn-lt"/>
            <a:ea typeface="+mn-ea"/>
            <a:cs typeface="+mn-cs"/>
          </a:endParaRPr>
        </a:p>
        <a:p>
          <a:pPr rtl="0"/>
          <a:r>
            <a:rPr lang="ja-JP" altLang="en-US" sz="1100" b="0" i="0" baseline="0">
              <a:effectLst/>
              <a:latin typeface="+mn-lt"/>
              <a:ea typeface="+mn-ea"/>
              <a:cs typeface="+mn-cs"/>
            </a:rPr>
            <a:t>　</a:t>
          </a:r>
          <a:r>
            <a:rPr lang="ja-JP" altLang="ja-JP" sz="1100" b="0" i="0" baseline="0">
              <a:effectLst/>
              <a:latin typeface="+mn-lt"/>
              <a:ea typeface="+mn-ea"/>
              <a:cs typeface="+mn-cs"/>
            </a:rPr>
            <a:t>下記アドレスへご送付ください。</a:t>
          </a:r>
          <a:endParaRPr lang="ja-JP" altLang="ja-JP">
            <a:effectLst/>
          </a:endParaRPr>
        </a:p>
        <a:p>
          <a:pPr rtl="0"/>
          <a:r>
            <a:rPr lang="ja-JP" altLang="ja-JP" sz="1100" b="0" i="0" baseline="0">
              <a:effectLst/>
              <a:latin typeface="+mn-lt"/>
              <a:ea typeface="+mn-ea"/>
              <a:cs typeface="+mn-cs"/>
            </a:rPr>
            <a:t>   ・東京受け ： </a:t>
          </a:r>
          <a:r>
            <a:rPr lang="en-US" altLang="ja-JP" sz="1100" b="0" i="0" baseline="0">
              <a:effectLst/>
              <a:latin typeface="+mn-lt"/>
              <a:ea typeface="+mn-ea"/>
              <a:cs typeface="+mn-cs"/>
            </a:rPr>
            <a:t>nis_tkc@nisseigrp.co.jp </a:t>
          </a:r>
        </a:p>
        <a:p>
          <a:pPr rtl="0"/>
          <a:r>
            <a:rPr lang="en-US" altLang="ja-JP" sz="1100" b="0" i="0" baseline="0">
              <a:effectLst/>
              <a:latin typeface="+mn-lt"/>
              <a:ea typeface="+mn-ea"/>
              <a:cs typeface="+mn-cs"/>
            </a:rPr>
            <a:t> </a:t>
          </a:r>
          <a:r>
            <a:rPr lang="ja-JP" altLang="en-US" sz="1100" b="0" i="0" baseline="0">
              <a:effectLst/>
              <a:latin typeface="+mn-lt"/>
              <a:ea typeface="+mn-ea"/>
              <a:cs typeface="+mn-cs"/>
            </a:rPr>
            <a:t>  </a:t>
          </a:r>
          <a:r>
            <a:rPr lang="ja-JP" altLang="ja-JP" sz="1100" b="0" i="0" baseline="0">
              <a:effectLst/>
              <a:latin typeface="+mn-lt"/>
              <a:ea typeface="+mn-ea"/>
              <a:cs typeface="+mn-cs"/>
            </a:rPr>
            <a:t>・横浜受け ： </a:t>
          </a:r>
          <a:r>
            <a:rPr lang="en-US" altLang="ja-JP" sz="1100" b="0" i="0" baseline="0">
              <a:effectLst/>
              <a:latin typeface="+mn-lt"/>
              <a:ea typeface="+mn-ea"/>
              <a:cs typeface="+mn-cs"/>
            </a:rPr>
            <a:t>nissei-ykk@nisseigrp.co.jp</a:t>
          </a:r>
          <a:endParaRPr lang="ja-JP" altLang="ja-JP">
            <a:effectLst/>
          </a:endParaRPr>
        </a:p>
        <a:p>
          <a:pPr rtl="0"/>
          <a:r>
            <a:rPr lang="ja-JP" altLang="ja-JP" sz="1100" b="0" i="0" baseline="0">
              <a:effectLst/>
              <a:latin typeface="+mn-lt"/>
              <a:ea typeface="+mn-ea"/>
              <a:cs typeface="+mn-cs"/>
            </a:rPr>
            <a:t>   ・</a:t>
          </a:r>
          <a:r>
            <a:rPr lang="en-US" altLang="ja-JP" sz="1100" b="0" i="0" baseline="0">
              <a:effectLst/>
              <a:latin typeface="+mn-lt"/>
              <a:ea typeface="+mn-ea"/>
              <a:cs typeface="+mn-cs"/>
            </a:rPr>
            <a:t>VLS DR(CUT</a:t>
          </a:r>
          <a:r>
            <a:rPr lang="ja-JP" altLang="ja-JP" sz="1100" b="0" i="0" baseline="0">
              <a:effectLst/>
              <a:latin typeface="+mn-lt"/>
              <a:ea typeface="+mn-ea"/>
              <a:cs typeface="+mn-cs"/>
            </a:rPr>
            <a:t>日まで</a:t>
          </a:r>
          <a:r>
            <a:rPr lang="en-US" altLang="ja-JP" sz="1100" b="0" i="0" baseline="0">
              <a:effectLst/>
              <a:latin typeface="+mn-lt"/>
              <a:ea typeface="+mn-ea"/>
              <a:cs typeface="+mn-cs"/>
            </a:rPr>
            <a:t>) : drjpn@vanguardlogistics.com</a:t>
          </a:r>
          <a:endParaRPr lang="ja-JP" altLang="ja-JP">
            <a:effectLst/>
          </a:endParaRPr>
        </a:p>
      </xdr:txBody>
    </xdr:sp>
    <xdr:clientData/>
  </xdr:oneCellAnchor>
  <xdr:twoCellAnchor editAs="oneCell">
    <xdr:from>
      <xdr:col>0</xdr:col>
      <xdr:colOff>484908</xdr:colOff>
      <xdr:row>0</xdr:row>
      <xdr:rowOff>103909</xdr:rowOff>
    </xdr:from>
    <xdr:to>
      <xdr:col>2</xdr:col>
      <xdr:colOff>44377</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CF436E15-2810-479B-A47A-880E987A3B85}"/>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908" y="103909"/>
          <a:ext cx="2797969" cy="841375"/>
        </a:xfrm>
        <a:prstGeom prst="rect">
          <a:avLst/>
        </a:prstGeom>
        <a:noFill/>
        <a:ln>
          <a:noFill/>
        </a:ln>
      </xdr:spPr>
    </xdr:pic>
    <xdr:clientData/>
  </xdr:twoCellAnchor>
  <xdr:twoCellAnchor editAs="oneCell">
    <xdr:from>
      <xdr:col>43</xdr:col>
      <xdr:colOff>432954</xdr:colOff>
      <xdr:row>0</xdr:row>
      <xdr:rowOff>103909</xdr:rowOff>
    </xdr:from>
    <xdr:to>
      <xdr:col>45</xdr:col>
      <xdr:colOff>1014196</xdr:colOff>
      <xdr:row>5</xdr:row>
      <xdr:rowOff>79375</xdr:rowOff>
    </xdr:to>
    <xdr:pic>
      <xdr:nvPicPr>
        <xdr:cNvPr id="7"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AD02B630-611D-4930-861F-CE635FD9BC86}"/>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54545" y="103909"/>
          <a:ext cx="2797969" cy="84137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935182</xdr:colOff>
      <xdr:row>1</xdr:row>
      <xdr:rowOff>86591</xdr:rowOff>
    </xdr:from>
    <xdr:to>
      <xdr:col>1</xdr:col>
      <xdr:colOff>875651</xdr:colOff>
      <xdr:row>5</xdr:row>
      <xdr:rowOff>165966</xdr:rowOff>
    </xdr:to>
    <xdr:pic>
      <xdr:nvPicPr>
        <xdr:cNvPr id="14"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69F8C786-B5C9-4ECE-AFBC-9092BA0C9BC8}"/>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182" y="277091"/>
          <a:ext cx="2797969" cy="841375"/>
        </a:xfrm>
        <a:prstGeom prst="rect">
          <a:avLst/>
        </a:prstGeom>
        <a:noFill/>
        <a:ln>
          <a:noFill/>
        </a:ln>
      </xdr:spPr>
    </xdr:pic>
    <xdr:clientData/>
  </xdr:twoCellAnchor>
  <xdr:oneCellAnchor>
    <xdr:from>
      <xdr:col>2</xdr:col>
      <xdr:colOff>519540</xdr:colOff>
      <xdr:row>21</xdr:row>
      <xdr:rowOff>34636</xdr:rowOff>
    </xdr:from>
    <xdr:ext cx="1402973" cy="396000"/>
    <xdr:pic>
      <xdr:nvPicPr>
        <xdr:cNvPr id="13" name="Picture 11"/>
        <xdr:cNvPicPr>
          <a:picLocks noChangeAspect="1"/>
        </xdr:cNvPicPr>
      </xdr:nvPicPr>
      <xdr:blipFill>
        <a:blip xmlns:r="http://schemas.openxmlformats.org/officeDocument/2006/relationships" r:embed="rId3"/>
        <a:stretch>
          <a:fillRect/>
        </a:stretch>
      </xdr:blipFill>
      <xdr:spPr>
        <a:xfrm>
          <a:off x="4586715" y="6473536"/>
          <a:ext cx="1402973" cy="396000"/>
        </a:xfrm>
        <a:prstGeom prst="rect">
          <a:avLst/>
        </a:prstGeom>
      </xdr:spPr>
    </xdr:pic>
    <xdr:clientData/>
  </xdr:oneCellAnchor>
  <xdr:oneCellAnchor>
    <xdr:from>
      <xdr:col>2</xdr:col>
      <xdr:colOff>519545</xdr:colOff>
      <xdr:row>22</xdr:row>
      <xdr:rowOff>34637</xdr:rowOff>
    </xdr:from>
    <xdr:ext cx="1402973" cy="396000"/>
    <xdr:pic>
      <xdr:nvPicPr>
        <xdr:cNvPr id="15" name="Picture 11"/>
        <xdr:cNvPicPr>
          <a:picLocks noChangeAspect="1"/>
        </xdr:cNvPicPr>
      </xdr:nvPicPr>
      <xdr:blipFill>
        <a:blip xmlns:r="http://schemas.openxmlformats.org/officeDocument/2006/relationships" r:embed="rId3"/>
        <a:stretch>
          <a:fillRect/>
        </a:stretch>
      </xdr:blipFill>
      <xdr:spPr>
        <a:xfrm>
          <a:off x="4586720" y="6930737"/>
          <a:ext cx="1402973" cy="396000"/>
        </a:xfrm>
        <a:prstGeom prst="rect">
          <a:avLst/>
        </a:prstGeom>
      </xdr:spPr>
    </xdr:pic>
    <xdr:clientData/>
  </xdr:oneCellAnchor>
  <xdr:oneCellAnchor>
    <xdr:from>
      <xdr:col>2</xdr:col>
      <xdr:colOff>519540</xdr:colOff>
      <xdr:row>24</xdr:row>
      <xdr:rowOff>17318</xdr:rowOff>
    </xdr:from>
    <xdr:ext cx="1402973" cy="396000"/>
    <xdr:pic>
      <xdr:nvPicPr>
        <xdr:cNvPr id="16" name="Picture 11"/>
        <xdr:cNvPicPr>
          <a:picLocks noChangeAspect="1"/>
        </xdr:cNvPicPr>
      </xdr:nvPicPr>
      <xdr:blipFill>
        <a:blip xmlns:r="http://schemas.openxmlformats.org/officeDocument/2006/relationships" r:embed="rId3"/>
        <a:stretch>
          <a:fillRect/>
        </a:stretch>
      </xdr:blipFill>
      <xdr:spPr>
        <a:xfrm>
          <a:off x="4586715" y="7827818"/>
          <a:ext cx="1402973" cy="396000"/>
        </a:xfrm>
        <a:prstGeom prst="rect">
          <a:avLst/>
        </a:prstGeom>
      </xdr:spPr>
    </xdr:pic>
    <xdr:clientData/>
  </xdr:oneCellAnchor>
  <xdr:oneCellAnchor>
    <xdr:from>
      <xdr:col>5</xdr:col>
      <xdr:colOff>519540</xdr:colOff>
      <xdr:row>21</xdr:row>
      <xdr:rowOff>34636</xdr:rowOff>
    </xdr:from>
    <xdr:ext cx="1402973" cy="396000"/>
    <xdr:pic>
      <xdr:nvPicPr>
        <xdr:cNvPr id="17" name="Picture 11"/>
        <xdr:cNvPicPr>
          <a:picLocks noChangeAspect="1"/>
        </xdr:cNvPicPr>
      </xdr:nvPicPr>
      <xdr:blipFill>
        <a:blip xmlns:r="http://schemas.openxmlformats.org/officeDocument/2006/relationships" r:embed="rId3"/>
        <a:stretch>
          <a:fillRect/>
        </a:stretch>
      </xdr:blipFill>
      <xdr:spPr>
        <a:xfrm>
          <a:off x="7082265" y="6473536"/>
          <a:ext cx="1402973" cy="396000"/>
        </a:xfrm>
        <a:prstGeom prst="rect">
          <a:avLst/>
        </a:prstGeom>
      </xdr:spPr>
    </xdr:pic>
    <xdr:clientData/>
  </xdr:oneCellAnchor>
  <xdr:oneCellAnchor>
    <xdr:from>
      <xdr:col>11</xdr:col>
      <xdr:colOff>519540</xdr:colOff>
      <xdr:row>22</xdr:row>
      <xdr:rowOff>34636</xdr:rowOff>
    </xdr:from>
    <xdr:ext cx="1402973" cy="396000"/>
    <xdr:pic>
      <xdr:nvPicPr>
        <xdr:cNvPr id="18" name="Picture 11"/>
        <xdr:cNvPicPr>
          <a:picLocks noChangeAspect="1"/>
        </xdr:cNvPicPr>
      </xdr:nvPicPr>
      <xdr:blipFill>
        <a:blip xmlns:r="http://schemas.openxmlformats.org/officeDocument/2006/relationships" r:embed="rId3"/>
        <a:stretch>
          <a:fillRect/>
        </a:stretch>
      </xdr:blipFill>
      <xdr:spPr>
        <a:xfrm>
          <a:off x="12749640" y="6930736"/>
          <a:ext cx="1402973" cy="396000"/>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editAs="oneCell">
    <xdr:from>
      <xdr:col>0</xdr:col>
      <xdr:colOff>1700893</xdr:colOff>
      <xdr:row>0</xdr:row>
      <xdr:rowOff>163286</xdr:rowOff>
    </xdr:from>
    <xdr:to>
      <xdr:col>3</xdr:col>
      <xdr:colOff>8505</xdr:colOff>
      <xdr:row>5</xdr:row>
      <xdr:rowOff>52161</xdr:rowOff>
    </xdr:to>
    <xdr:pic>
      <xdr:nvPicPr>
        <xdr:cNvPr id="12"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5620CF68-CF72-46CE-BBAC-5DE601EB17E3}"/>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00893" y="163286"/>
          <a:ext cx="2797969" cy="841375"/>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5</xdr:col>
      <xdr:colOff>21167</xdr:colOff>
      <xdr:row>18</xdr:row>
      <xdr:rowOff>15875</xdr:rowOff>
    </xdr:from>
    <xdr:to>
      <xdr:col>11</xdr:col>
      <xdr:colOff>47626</xdr:colOff>
      <xdr:row>18</xdr:row>
      <xdr:rowOff>15875</xdr:rowOff>
    </xdr:to>
    <xdr:pic>
      <xdr:nvPicPr>
        <xdr:cNvPr id="10" name="Picture 9">
          <a:extLst>
            <a:ext uri="{FF2B5EF4-FFF2-40B4-BE49-F238E27FC236}">
              <a16:creationId xmlns="" xmlns:a16="http://schemas.microsoft.com/office/drawing/2014/main" id="{00000000-0008-0000-2000-00000A000000}"/>
            </a:ext>
          </a:extLst>
        </xdr:cNvPr>
        <xdr:cNvPicPr>
          <a:picLocks noChangeAspect="1"/>
        </xdr:cNvPicPr>
      </xdr:nvPicPr>
      <xdr:blipFill>
        <a:blip xmlns:r="http://schemas.openxmlformats.org/officeDocument/2006/relationships" r:embed="rId1"/>
        <a:stretch>
          <a:fillRect/>
        </a:stretch>
      </xdr:blipFill>
      <xdr:spPr>
        <a:xfrm>
          <a:off x="3742267" y="3273425"/>
          <a:ext cx="5208059" cy="457200"/>
        </a:xfrm>
        <a:prstGeom prst="rect">
          <a:avLst/>
        </a:prstGeom>
      </xdr:spPr>
    </xdr:pic>
    <xdr:clientData/>
  </xdr:twoCellAnchor>
  <xdr:twoCellAnchor editAs="oneCell">
    <xdr:from>
      <xdr:col>1</xdr:col>
      <xdr:colOff>221288</xdr:colOff>
      <xdr:row>1</xdr:row>
      <xdr:rowOff>115454</xdr:rowOff>
    </xdr:from>
    <xdr:to>
      <xdr:col>4</xdr:col>
      <xdr:colOff>577394</xdr:colOff>
      <xdr:row>4</xdr:row>
      <xdr:rowOff>229466</xdr:rowOff>
    </xdr:to>
    <xdr:pic>
      <xdr:nvPicPr>
        <xdr:cNvPr id="15" name="Imagen 1" descr="説明: https://www.vanguardlogistics.com/imgs/vgl_logo.png?language_id=1">
          <a:hlinkClick xmlns:r="http://schemas.openxmlformats.org/officeDocument/2006/relationships" r:id="rId2"/>
          <a:extLst>
            <a:ext uri="{FF2B5EF4-FFF2-40B4-BE49-F238E27FC236}">
              <a16:creationId xmlns="" xmlns:a16="http://schemas.microsoft.com/office/drawing/2014/main" id="{6A513049-E782-4289-9E3C-73BD8D11F185}"/>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3152" y="357909"/>
          <a:ext cx="2797969" cy="841375"/>
        </a:xfrm>
        <a:prstGeom prst="rect">
          <a:avLst/>
        </a:prstGeom>
        <a:noFill/>
        <a:ln>
          <a:noFill/>
        </a:ln>
      </xdr:spPr>
    </xdr:pic>
    <xdr:clientData/>
  </xdr:twoCellAnchor>
  <xdr:oneCellAnchor>
    <xdr:from>
      <xdr:col>2</xdr:col>
      <xdr:colOff>519540</xdr:colOff>
      <xdr:row>25</xdr:row>
      <xdr:rowOff>34636</xdr:rowOff>
    </xdr:from>
    <xdr:ext cx="1402973" cy="396000"/>
    <xdr:pic>
      <xdr:nvPicPr>
        <xdr:cNvPr id="16" name="Picture 11"/>
        <xdr:cNvPicPr>
          <a:picLocks noChangeAspect="1"/>
        </xdr:cNvPicPr>
      </xdr:nvPicPr>
      <xdr:blipFill>
        <a:blip xmlns:r="http://schemas.openxmlformats.org/officeDocument/2006/relationships" r:embed="rId4"/>
        <a:stretch>
          <a:fillRect/>
        </a:stretch>
      </xdr:blipFill>
      <xdr:spPr>
        <a:xfrm>
          <a:off x="4586715" y="6473536"/>
          <a:ext cx="1402973" cy="396000"/>
        </a:xfrm>
        <a:prstGeom prst="rect">
          <a:avLst/>
        </a:prstGeom>
      </xdr:spPr>
    </xdr:pic>
    <xdr:clientData/>
  </xdr:oneCellAnchor>
  <xdr:oneCellAnchor>
    <xdr:from>
      <xdr:col>2</xdr:col>
      <xdr:colOff>519545</xdr:colOff>
      <xdr:row>26</xdr:row>
      <xdr:rowOff>34637</xdr:rowOff>
    </xdr:from>
    <xdr:ext cx="1402973" cy="396000"/>
    <xdr:pic>
      <xdr:nvPicPr>
        <xdr:cNvPr id="17" name="Picture 11"/>
        <xdr:cNvPicPr>
          <a:picLocks noChangeAspect="1"/>
        </xdr:cNvPicPr>
      </xdr:nvPicPr>
      <xdr:blipFill>
        <a:blip xmlns:r="http://schemas.openxmlformats.org/officeDocument/2006/relationships" r:embed="rId4"/>
        <a:stretch>
          <a:fillRect/>
        </a:stretch>
      </xdr:blipFill>
      <xdr:spPr>
        <a:xfrm>
          <a:off x="4586720" y="6930737"/>
          <a:ext cx="1402973" cy="396000"/>
        </a:xfrm>
        <a:prstGeom prst="rect">
          <a:avLst/>
        </a:prstGeom>
      </xdr:spPr>
    </xdr:pic>
    <xdr:clientData/>
  </xdr:oneCellAnchor>
  <xdr:oneCellAnchor>
    <xdr:from>
      <xdr:col>2</xdr:col>
      <xdr:colOff>519540</xdr:colOff>
      <xdr:row>28</xdr:row>
      <xdr:rowOff>34636</xdr:rowOff>
    </xdr:from>
    <xdr:ext cx="1402973" cy="396000"/>
    <xdr:pic>
      <xdr:nvPicPr>
        <xdr:cNvPr id="18" name="Picture 11"/>
        <xdr:cNvPicPr>
          <a:picLocks noChangeAspect="1"/>
        </xdr:cNvPicPr>
      </xdr:nvPicPr>
      <xdr:blipFill>
        <a:blip xmlns:r="http://schemas.openxmlformats.org/officeDocument/2006/relationships" r:embed="rId4"/>
        <a:stretch>
          <a:fillRect/>
        </a:stretch>
      </xdr:blipFill>
      <xdr:spPr>
        <a:xfrm>
          <a:off x="3775358" y="8520545"/>
          <a:ext cx="1402973" cy="396000"/>
        </a:xfrm>
        <a:prstGeom prst="rect">
          <a:avLst/>
        </a:prstGeom>
      </xdr:spPr>
    </xdr:pic>
    <xdr:clientData/>
  </xdr:oneCellAnchor>
  <xdr:oneCellAnchor>
    <xdr:from>
      <xdr:col>5</xdr:col>
      <xdr:colOff>519540</xdr:colOff>
      <xdr:row>25</xdr:row>
      <xdr:rowOff>34636</xdr:rowOff>
    </xdr:from>
    <xdr:ext cx="1402973" cy="396000"/>
    <xdr:pic>
      <xdr:nvPicPr>
        <xdr:cNvPr id="19" name="Picture 11"/>
        <xdr:cNvPicPr>
          <a:picLocks noChangeAspect="1"/>
        </xdr:cNvPicPr>
      </xdr:nvPicPr>
      <xdr:blipFill>
        <a:blip xmlns:r="http://schemas.openxmlformats.org/officeDocument/2006/relationships" r:embed="rId4"/>
        <a:stretch>
          <a:fillRect/>
        </a:stretch>
      </xdr:blipFill>
      <xdr:spPr>
        <a:xfrm>
          <a:off x="7082265" y="6473536"/>
          <a:ext cx="1402973" cy="396000"/>
        </a:xfrm>
        <a:prstGeom prst="rect">
          <a:avLst/>
        </a:prstGeom>
      </xdr:spPr>
    </xdr:pic>
    <xdr:clientData/>
  </xdr:oneCellAnchor>
  <xdr:oneCellAnchor>
    <xdr:from>
      <xdr:col>11</xdr:col>
      <xdr:colOff>519540</xdr:colOff>
      <xdr:row>26</xdr:row>
      <xdr:rowOff>34636</xdr:rowOff>
    </xdr:from>
    <xdr:ext cx="1402973" cy="396000"/>
    <xdr:pic>
      <xdr:nvPicPr>
        <xdr:cNvPr id="20" name="Picture 11"/>
        <xdr:cNvPicPr>
          <a:picLocks noChangeAspect="1"/>
        </xdr:cNvPicPr>
      </xdr:nvPicPr>
      <xdr:blipFill>
        <a:blip xmlns:r="http://schemas.openxmlformats.org/officeDocument/2006/relationships" r:embed="rId4"/>
        <a:stretch>
          <a:fillRect/>
        </a:stretch>
      </xdr:blipFill>
      <xdr:spPr>
        <a:xfrm>
          <a:off x="12749640" y="6930736"/>
          <a:ext cx="1402973" cy="396000"/>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editAs="oneCell">
    <xdr:from>
      <xdr:col>1</xdr:col>
      <xdr:colOff>277091</xdr:colOff>
      <xdr:row>1</xdr:row>
      <xdr:rowOff>86590</xdr:rowOff>
    </xdr:from>
    <xdr:to>
      <xdr:col>3</xdr:col>
      <xdr:colOff>754424</xdr:colOff>
      <xdr:row>4</xdr:row>
      <xdr:rowOff>200602</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2C3D408E-50C1-4075-8D8F-3674BDD47833}"/>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9455" y="329045"/>
          <a:ext cx="2797969" cy="841375"/>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1864178</xdr:colOff>
      <xdr:row>0</xdr:row>
      <xdr:rowOff>95250</xdr:rowOff>
    </xdr:from>
    <xdr:to>
      <xdr:col>5</xdr:col>
      <xdr:colOff>539749</xdr:colOff>
      <xdr:row>5</xdr:row>
      <xdr:rowOff>52161</xdr:rowOff>
    </xdr:to>
    <xdr:pic>
      <xdr:nvPicPr>
        <xdr:cNvPr id="23"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C7A6996F-2117-45FC-8EDA-0D26A13E0CDC}"/>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08464" y="95250"/>
          <a:ext cx="2771321" cy="841375"/>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1564821</xdr:colOff>
      <xdr:row>0</xdr:row>
      <xdr:rowOff>81643</xdr:rowOff>
    </xdr:from>
    <xdr:to>
      <xdr:col>3</xdr:col>
      <xdr:colOff>231321</xdr:colOff>
      <xdr:row>4</xdr:row>
      <xdr:rowOff>104559</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E5C17DAF-FBA9-4B43-B598-5808EEC288A5}"/>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64821" y="81643"/>
          <a:ext cx="2585357" cy="784916"/>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672353</xdr:colOff>
      <xdr:row>12</xdr:row>
      <xdr:rowOff>22411</xdr:rowOff>
    </xdr:from>
    <xdr:to>
      <xdr:col>13</xdr:col>
      <xdr:colOff>24813</xdr:colOff>
      <xdr:row>13</xdr:row>
      <xdr:rowOff>0</xdr:rowOff>
    </xdr:to>
    <xdr:sp macro="" textlink="">
      <xdr:nvSpPr>
        <xdr:cNvPr id="10" name="正方形/長方形 9">
          <a:extLst>
            <a:ext uri="{FF2B5EF4-FFF2-40B4-BE49-F238E27FC236}">
              <a16:creationId xmlns="" xmlns:a16="http://schemas.microsoft.com/office/drawing/2014/main" id="{00000000-0008-0000-2400-00000A000000}"/>
            </a:ext>
          </a:extLst>
        </xdr:cNvPr>
        <xdr:cNvSpPr/>
      </xdr:nvSpPr>
      <xdr:spPr bwMode="auto">
        <a:xfrm>
          <a:off x="9200029" y="2442882"/>
          <a:ext cx="719578" cy="179294"/>
        </a:xfrm>
        <a:prstGeom prst="rect">
          <a:avLst/>
        </a:prstGeom>
        <a:solidFill>
          <a:srgbClr val="FFFF9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en-US" altLang="ja-JP" sz="1100"/>
            <a:t>        3/6     </a:t>
          </a:r>
          <a:endParaRPr kumimoji="1" lang="ja-JP" altLang="en-US" sz="1100"/>
        </a:p>
      </xdr:txBody>
    </xdr:sp>
    <xdr:clientData/>
  </xdr:twoCellAnchor>
  <xdr:twoCellAnchor editAs="oneCell">
    <xdr:from>
      <xdr:col>0</xdr:col>
      <xdr:colOff>201705</xdr:colOff>
      <xdr:row>0</xdr:row>
      <xdr:rowOff>112059</xdr:rowOff>
    </xdr:from>
    <xdr:to>
      <xdr:col>2</xdr:col>
      <xdr:colOff>608585</xdr:colOff>
      <xdr:row>5</xdr:row>
      <xdr:rowOff>112993</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3B752474-C161-4E77-9FFC-BE5A03A04B03}"/>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705" y="112059"/>
          <a:ext cx="2771321" cy="841375"/>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381000</xdr:colOff>
      <xdr:row>0</xdr:row>
      <xdr:rowOff>95250</xdr:rowOff>
    </xdr:from>
    <xdr:to>
      <xdr:col>2</xdr:col>
      <xdr:colOff>72571</xdr:colOff>
      <xdr:row>5</xdr:row>
      <xdr:rowOff>63500</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2D94DC77-9A98-4021-AD75-8A16B0D452B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95250"/>
          <a:ext cx="2771321" cy="841375"/>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444500</xdr:colOff>
      <xdr:row>0</xdr:row>
      <xdr:rowOff>79375</xdr:rowOff>
    </xdr:from>
    <xdr:to>
      <xdr:col>2</xdr:col>
      <xdr:colOff>548821</xdr:colOff>
      <xdr:row>5</xdr:row>
      <xdr:rowOff>47625</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473D03DF-5716-4DB1-9F56-2F01C00F97D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0" y="79375"/>
          <a:ext cx="2771321" cy="8413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492125</xdr:colOff>
      <xdr:row>0</xdr:row>
      <xdr:rowOff>127000</xdr:rowOff>
    </xdr:from>
    <xdr:to>
      <xdr:col>9</xdr:col>
      <xdr:colOff>178594</xdr:colOff>
      <xdr:row>5</xdr:row>
      <xdr:rowOff>15875</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BEFD9A4F-C3B8-45E3-B9AB-70869007B929}"/>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70375" y="127000"/>
          <a:ext cx="2797969" cy="841375"/>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1071563</xdr:colOff>
      <xdr:row>0</xdr:row>
      <xdr:rowOff>130969</xdr:rowOff>
    </xdr:from>
    <xdr:to>
      <xdr:col>2</xdr:col>
      <xdr:colOff>479136</xdr:colOff>
      <xdr:row>4</xdr:row>
      <xdr:rowOff>175707</xdr:rowOff>
    </xdr:to>
    <xdr:pic>
      <xdr:nvPicPr>
        <xdr:cNvPr id="12"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4B0CBA25-D6B4-4B7C-9B7F-DD1AE9827F92}"/>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1563" y="130969"/>
          <a:ext cx="2765136" cy="80673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109303</xdr:colOff>
      <xdr:row>0</xdr:row>
      <xdr:rowOff>124918</xdr:rowOff>
    </xdr:from>
    <xdr:to>
      <xdr:col>11</xdr:col>
      <xdr:colOff>330838</xdr:colOff>
      <xdr:row>5</xdr:row>
      <xdr:rowOff>29408</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A249FD52-A2B0-4CF0-AF04-5B367ACBBDD5}"/>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2705" y="124918"/>
          <a:ext cx="2797969" cy="8413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225137</xdr:colOff>
      <xdr:row>0</xdr:row>
      <xdr:rowOff>155864</xdr:rowOff>
    </xdr:from>
    <xdr:to>
      <xdr:col>14</xdr:col>
      <xdr:colOff>148287</xdr:colOff>
      <xdr:row>5</xdr:row>
      <xdr:rowOff>44739</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AAF1EB19-D532-49D3-9E56-BE8E899EE61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40682" y="155864"/>
          <a:ext cx="2797969" cy="84137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9</xdr:col>
      <xdr:colOff>539750</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6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33875" y="190500"/>
          <a:ext cx="2762250" cy="8413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13</xdr:col>
      <xdr:colOff>539750</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7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6375" y="190500"/>
          <a:ext cx="2762250" cy="84137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13</xdr:col>
      <xdr:colOff>545522</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8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98227" y="190500"/>
          <a:ext cx="2762250" cy="8413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okyosv01\&#21942;&#26989;&#37096;\&#65405;&#65401;&#65404;&#65438;&#65389;&#65392;&#65433;%20&#20316;&#25104;\&#20316;&#25104;&#12418;&#12392;\USA%20CONSOLI%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SSEL"/>
      <sheetName val="PSW京浜・阪神"/>
      <sheetName val="PSW名古屋・博多"/>
      <sheetName val="PNW全ポート"/>
    </sheetNames>
    <sheetDataSet>
      <sheetData sheetId="0" refreshError="1">
        <row r="1">
          <cell r="A1" t="str">
            <v>ALBR</v>
          </cell>
          <cell r="B1" t="str">
            <v>ALLIGATOR BRAVERY</v>
          </cell>
        </row>
        <row r="2">
          <cell r="A2" t="str">
            <v>ALCO</v>
          </cell>
          <cell r="B2" t="str">
            <v>ALLIGATOR COLUMBUS</v>
          </cell>
        </row>
        <row r="3">
          <cell r="A3" t="str">
            <v>ALDS</v>
          </cell>
          <cell r="B3" t="str">
            <v>ALLIGATOR DISCOVERY</v>
          </cell>
        </row>
        <row r="4">
          <cell r="A4" t="str">
            <v>ALFO</v>
          </cell>
          <cell r="B4" t="str">
            <v>ALLIGATOR FORTUNE</v>
          </cell>
        </row>
        <row r="5">
          <cell r="A5" t="str">
            <v>ALGL</v>
          </cell>
          <cell r="B5" t="str">
            <v>ALLIGATOR GLORY</v>
          </cell>
        </row>
        <row r="6">
          <cell r="A6" t="str">
            <v>ALHO</v>
          </cell>
          <cell r="B6" t="str">
            <v>ALLIGATOR HOPE</v>
          </cell>
        </row>
        <row r="7">
          <cell r="A7" t="str">
            <v>ALIN</v>
          </cell>
          <cell r="B7" t="str">
            <v>ALLIGATOR INDEPENDENCE</v>
          </cell>
        </row>
        <row r="8">
          <cell r="A8" t="str">
            <v>ALLI</v>
          </cell>
          <cell r="B8" t="str">
            <v>ALLIGATOR LIBERTY</v>
          </cell>
        </row>
        <row r="9">
          <cell r="A9" t="str">
            <v>ALMI</v>
          </cell>
          <cell r="B9" t="str">
            <v>ALLIGATOR MIRACLE</v>
          </cell>
        </row>
        <row r="10">
          <cell r="A10" t="str">
            <v>ALPR</v>
          </cell>
          <cell r="B10" t="str">
            <v>ALLIGATOR PRIDE</v>
          </cell>
        </row>
        <row r="11">
          <cell r="A11" t="str">
            <v>ALRL</v>
          </cell>
          <cell r="B11" t="str">
            <v>ALLIGATOR RELIANCE</v>
          </cell>
        </row>
        <row r="12">
          <cell r="A12" t="str">
            <v>ALST</v>
          </cell>
          <cell r="B12" t="str">
            <v>ALLIGATOR STRENGTH</v>
          </cell>
        </row>
        <row r="13">
          <cell r="A13" t="str">
            <v>ALTR</v>
          </cell>
          <cell r="B13" t="str">
            <v>ALLIGATOR TRIUMPH</v>
          </cell>
        </row>
        <row r="14">
          <cell r="A14" t="str">
            <v>ALVI</v>
          </cell>
          <cell r="B14" t="str">
            <v>ALLIGATOR VICTORY</v>
          </cell>
        </row>
        <row r="15">
          <cell r="A15" t="str">
            <v>ALVI</v>
          </cell>
          <cell r="B15" t="str">
            <v>ALLIGATOR VICTORY</v>
          </cell>
        </row>
        <row r="16">
          <cell r="A16" t="str">
            <v>ALWI</v>
          </cell>
          <cell r="B16" t="str">
            <v>ALLIGATOR WISDOM</v>
          </cell>
        </row>
        <row r="17">
          <cell r="A17" t="str">
            <v>ASRU</v>
          </cell>
          <cell r="B17" t="str">
            <v>ASTRID SCHULTE</v>
          </cell>
        </row>
        <row r="18">
          <cell r="A18" t="str">
            <v>BRV</v>
          </cell>
          <cell r="B18" t="str">
            <v>BEAUTY RIVER</v>
          </cell>
        </row>
        <row r="19">
          <cell r="A19" t="str">
            <v>CHH</v>
          </cell>
          <cell r="B19" t="str">
            <v>CHUAN HE</v>
          </cell>
        </row>
        <row r="20">
          <cell r="A20" t="str">
            <v>CTML</v>
          </cell>
          <cell r="B20" t="str">
            <v>CHETUMAL</v>
          </cell>
        </row>
        <row r="21">
          <cell r="A21" t="str">
            <v>CYAT</v>
          </cell>
          <cell r="B21" t="str">
            <v>CHOYANG ATLAS</v>
          </cell>
        </row>
        <row r="22">
          <cell r="A22" t="str">
            <v>DON</v>
          </cell>
          <cell r="B22" t="str">
            <v>DONG HE</v>
          </cell>
        </row>
        <row r="23">
          <cell r="A23" t="str">
            <v>DRV</v>
          </cell>
          <cell r="B23" t="str">
            <v>DAINTY RIVER</v>
          </cell>
        </row>
        <row r="24">
          <cell r="A24" t="str">
            <v>GAO</v>
          </cell>
          <cell r="B24" t="str">
            <v>GAO HE</v>
          </cell>
        </row>
        <row r="25">
          <cell r="A25" t="str">
            <v>HAHI</v>
          </cell>
          <cell r="B25" t="str">
            <v>MAHIMAHI</v>
          </cell>
        </row>
        <row r="26">
          <cell r="A26" t="str">
            <v>HBC</v>
          </cell>
          <cell r="B26" t="str">
            <v>HANJIN BARCELONA</v>
          </cell>
        </row>
        <row r="27">
          <cell r="A27" t="str">
            <v>HCB</v>
          </cell>
          <cell r="B27" t="str">
            <v>HANJIN COLOMBO</v>
          </cell>
        </row>
        <row r="28">
          <cell r="A28" t="str">
            <v>HEL</v>
          </cell>
          <cell r="B28" t="str">
            <v>HANJI  ELIZABETH</v>
          </cell>
        </row>
        <row r="29">
          <cell r="A29" t="str">
            <v>HFL</v>
          </cell>
          <cell r="B29" t="str">
            <v>HANJIN FELIXSTOWE</v>
          </cell>
        </row>
        <row r="30">
          <cell r="A30" t="str">
            <v>HHK</v>
          </cell>
          <cell r="B30" t="str">
            <v>HANJIN HONG KONG</v>
          </cell>
        </row>
        <row r="31">
          <cell r="A31" t="str">
            <v>HHM</v>
          </cell>
          <cell r="B31" t="str">
            <v>HANJIN HAMBURG</v>
          </cell>
        </row>
        <row r="32">
          <cell r="A32" t="str">
            <v>HKA</v>
          </cell>
          <cell r="B32" t="str">
            <v>HANJIN KAOHSIUNG</v>
          </cell>
        </row>
        <row r="33">
          <cell r="A33" t="str">
            <v>HKB</v>
          </cell>
          <cell r="B33" t="str">
            <v>HANJIN KOBE</v>
          </cell>
        </row>
        <row r="34">
          <cell r="A34" t="str">
            <v>HMR</v>
          </cell>
          <cell r="B34" t="str">
            <v>HANJIN MARSEILLES</v>
          </cell>
        </row>
        <row r="35">
          <cell r="A35" t="str">
            <v>HNG</v>
          </cell>
          <cell r="B35" t="str">
            <v>HANJIN NAGOYA</v>
          </cell>
        </row>
        <row r="36">
          <cell r="A36" t="str">
            <v>HOS</v>
          </cell>
          <cell r="B36" t="str">
            <v>HANJIN OSAKA</v>
          </cell>
        </row>
        <row r="37">
          <cell r="A37" t="str">
            <v>HPT</v>
          </cell>
          <cell r="B37" t="str">
            <v>HANJIN PORTLAND</v>
          </cell>
        </row>
        <row r="38">
          <cell r="A38" t="str">
            <v>HRV</v>
          </cell>
          <cell r="B38" t="str">
            <v>HONOR RIVER</v>
          </cell>
        </row>
        <row r="39">
          <cell r="A39" t="str">
            <v>HSF</v>
          </cell>
          <cell r="B39" t="str">
            <v>HANJIN SANFRANCISCO</v>
          </cell>
        </row>
        <row r="40">
          <cell r="A40" t="str">
            <v>HSH</v>
          </cell>
          <cell r="B40" t="str">
            <v>HANJIN SHANGHAI</v>
          </cell>
        </row>
        <row r="41">
          <cell r="A41" t="str">
            <v>HTK</v>
          </cell>
          <cell r="B41" t="str">
            <v>HANJIN TOKYO</v>
          </cell>
        </row>
        <row r="42">
          <cell r="A42" t="str">
            <v>HVL</v>
          </cell>
          <cell r="B42" t="str">
            <v>HANJIN VALENCIA</v>
          </cell>
        </row>
        <row r="43">
          <cell r="A43" t="str">
            <v>HWL</v>
          </cell>
          <cell r="B43" t="str">
            <v>HANJIN WILMINGTON</v>
          </cell>
        </row>
        <row r="44">
          <cell r="A44" t="str">
            <v>JIH</v>
          </cell>
          <cell r="B44" t="str">
            <v>JIN HE</v>
          </cell>
        </row>
        <row r="45">
          <cell r="A45" t="str">
            <v>LAS</v>
          </cell>
          <cell r="B45" t="str">
            <v>LA SEINE</v>
          </cell>
        </row>
        <row r="46">
          <cell r="A46" t="str">
            <v>LAU</v>
          </cell>
          <cell r="B46" t="str">
            <v>EVER LAUREL</v>
          </cell>
        </row>
        <row r="47">
          <cell r="A47" t="str">
            <v>LEV</v>
          </cell>
          <cell r="B47" t="str">
            <v>EVER LEVEL</v>
          </cell>
        </row>
        <row r="48">
          <cell r="A48" t="str">
            <v>LIV</v>
          </cell>
          <cell r="B48" t="str">
            <v>EVER LIVING</v>
          </cell>
        </row>
        <row r="49">
          <cell r="A49" t="str">
            <v>LOA</v>
          </cell>
          <cell r="B49" t="str">
            <v>EVER LOADING</v>
          </cell>
        </row>
        <row r="50">
          <cell r="A50" t="str">
            <v>LUH</v>
          </cell>
          <cell r="B50" t="str">
            <v>LU HE</v>
          </cell>
        </row>
        <row r="51">
          <cell r="A51" t="str">
            <v>LYC</v>
          </cell>
          <cell r="B51" t="str">
            <v>EVER LYRIC</v>
          </cell>
        </row>
        <row r="52">
          <cell r="A52" t="str">
            <v>MAHI</v>
          </cell>
          <cell r="B52" t="str">
            <v>MAHIMAHI</v>
          </cell>
        </row>
        <row r="53">
          <cell r="A53" t="str">
            <v>MAM</v>
          </cell>
          <cell r="B53" t="str">
            <v>MING AMERICA</v>
          </cell>
        </row>
        <row r="54">
          <cell r="A54" t="str">
            <v>MAS</v>
          </cell>
          <cell r="B54" t="str">
            <v>MING ASIA</v>
          </cell>
        </row>
        <row r="55">
          <cell r="A55" t="str">
            <v>MEU</v>
          </cell>
          <cell r="B55" t="str">
            <v>MING EUROPE</v>
          </cell>
        </row>
        <row r="56">
          <cell r="A56" t="str">
            <v>MIN</v>
          </cell>
          <cell r="B56" t="str">
            <v>MIN HE</v>
          </cell>
        </row>
        <row r="57">
          <cell r="A57" t="str">
            <v>MNA</v>
          </cell>
          <cell r="B57" t="str">
            <v>MANOA</v>
          </cell>
        </row>
        <row r="58">
          <cell r="A58" t="str">
            <v>MOKI</v>
          </cell>
          <cell r="B58" t="str">
            <v>MOKIHANA</v>
          </cell>
        </row>
        <row r="59">
          <cell r="A59" t="str">
            <v>MOS</v>
          </cell>
          <cell r="B59" t="str">
            <v>MOSEL</v>
          </cell>
        </row>
        <row r="60">
          <cell r="A60" t="str">
            <v>MPMC</v>
          </cell>
          <cell r="B60" t="str">
            <v>MING PROMINENCE</v>
          </cell>
        </row>
        <row r="61">
          <cell r="A61" t="str">
            <v>MRV</v>
          </cell>
          <cell r="B61" t="str">
            <v xml:space="preserve">MAPLE RIVER </v>
          </cell>
        </row>
        <row r="62">
          <cell r="A62" t="str">
            <v>MSBS</v>
          </cell>
          <cell r="B62" t="str">
            <v>MSC BOSTON</v>
          </cell>
        </row>
        <row r="63">
          <cell r="A63" t="str">
            <v>MSCF</v>
          </cell>
          <cell r="B63" t="str">
            <v>MSC CALIFORNIA</v>
          </cell>
        </row>
        <row r="64">
          <cell r="A64" t="str">
            <v>MSNY</v>
          </cell>
          <cell r="B64" t="str">
            <v>MSC NEW YORK</v>
          </cell>
        </row>
        <row r="65">
          <cell r="A65" t="str">
            <v>MSOR</v>
          </cell>
          <cell r="B65" t="str">
            <v>MSC OREGON</v>
          </cell>
        </row>
        <row r="66">
          <cell r="A66" t="str">
            <v>MSPF</v>
          </cell>
          <cell r="B66" t="str">
            <v>MSC PACIFIC</v>
          </cell>
        </row>
        <row r="67">
          <cell r="A67" t="str">
            <v>MSRB</v>
          </cell>
          <cell r="B67" t="str">
            <v>MSC REBECCA</v>
          </cell>
        </row>
        <row r="68">
          <cell r="A68" t="str">
            <v>MZNL</v>
          </cell>
          <cell r="B68" t="str">
            <v>MANZANILLO</v>
          </cell>
        </row>
        <row r="69">
          <cell r="A69" t="str">
            <v>NEU</v>
          </cell>
          <cell r="B69" t="str">
            <v>MING EUROPE</v>
          </cell>
        </row>
        <row r="70">
          <cell r="A70" t="str">
            <v>PARIS</v>
          </cell>
          <cell r="B70" t="str">
            <v>PARIS</v>
          </cell>
        </row>
        <row r="71">
          <cell r="A71" t="str">
            <v>PDSN</v>
          </cell>
          <cell r="B71" t="str">
            <v>PUDONG SENATOR</v>
          </cell>
        </row>
        <row r="72">
          <cell r="A72" t="str">
            <v>PGR</v>
          </cell>
          <cell r="B72" t="str">
            <v>PRESIDENT GRANT</v>
          </cell>
        </row>
        <row r="73">
          <cell r="A73" t="str">
            <v>PJSN</v>
          </cell>
          <cell r="B73" t="str">
            <v>PUNJAB SENATOR</v>
          </cell>
        </row>
        <row r="74">
          <cell r="A74" t="str">
            <v>PRV</v>
          </cell>
          <cell r="B74" t="str">
            <v>PRETTY RIVER</v>
          </cell>
        </row>
        <row r="75">
          <cell r="A75" t="str">
            <v>PSSN</v>
          </cell>
          <cell r="B75" t="str">
            <v>PUSAN SENATOR</v>
          </cell>
        </row>
        <row r="76">
          <cell r="A76" t="str">
            <v>PUH</v>
          </cell>
          <cell r="B76" t="str">
            <v>PU HE</v>
          </cell>
        </row>
        <row r="77">
          <cell r="A77" t="str">
            <v>PWL</v>
          </cell>
          <cell r="B77" t="str">
            <v>PRESIDENT WILSON</v>
          </cell>
        </row>
        <row r="78">
          <cell r="A78" t="str">
            <v>PWSN</v>
          </cell>
          <cell r="B78" t="str">
            <v>PUGWASH SENATOR</v>
          </cell>
        </row>
        <row r="79">
          <cell r="A79" t="str">
            <v>RCH</v>
          </cell>
          <cell r="B79" t="str">
            <v>EVER REACH</v>
          </cell>
        </row>
        <row r="80">
          <cell r="A80" t="str">
            <v>RCR</v>
          </cell>
          <cell r="B80" t="str">
            <v>RIVER CRYSTAL</v>
          </cell>
        </row>
        <row r="81">
          <cell r="A81" t="str">
            <v>REA</v>
          </cell>
          <cell r="B81" t="str">
            <v>EVER REACH</v>
          </cell>
        </row>
        <row r="82">
          <cell r="A82" t="str">
            <v>REF</v>
          </cell>
          <cell r="B82" t="str">
            <v>EVER REFINE</v>
          </cell>
        </row>
        <row r="83">
          <cell r="A83" t="str">
            <v>REN</v>
          </cell>
          <cell r="B83" t="str">
            <v>EVER RENOWN</v>
          </cell>
        </row>
        <row r="84">
          <cell r="A84" t="str">
            <v>REP</v>
          </cell>
          <cell r="B84" t="str">
            <v>EVER REPUTE</v>
          </cell>
        </row>
        <row r="85">
          <cell r="A85" t="str">
            <v>RES</v>
          </cell>
          <cell r="B85" t="str">
            <v>EVER RESULT</v>
          </cell>
        </row>
        <row r="86">
          <cell r="A86" t="str">
            <v>REW</v>
          </cell>
          <cell r="B86" t="str">
            <v>EVER REWARD</v>
          </cell>
        </row>
        <row r="87">
          <cell r="A87" t="str">
            <v>RIG</v>
          </cell>
          <cell r="B87" t="str">
            <v>EVER RIGHT</v>
          </cell>
        </row>
        <row r="88">
          <cell r="A88" t="str">
            <v>RND</v>
          </cell>
          <cell r="B88" t="str">
            <v>EVER ROUND</v>
          </cell>
        </row>
        <row r="89">
          <cell r="A89" t="str">
            <v>RYL</v>
          </cell>
          <cell r="B89" t="str">
            <v>EVER ROYAL</v>
          </cell>
        </row>
        <row r="90">
          <cell r="A90" t="str">
            <v>SBRT</v>
          </cell>
          <cell r="B90" t="str">
            <v>SEA BRIGHT</v>
          </cell>
        </row>
        <row r="91">
          <cell r="A91" t="str">
            <v>SNLA</v>
          </cell>
          <cell r="B91" t="str">
            <v>SINALOA</v>
          </cell>
        </row>
        <row r="92">
          <cell r="A92" t="str">
            <v>TAI</v>
          </cell>
          <cell r="B92" t="str">
            <v>TAI HE</v>
          </cell>
        </row>
        <row r="93">
          <cell r="A93" t="str">
            <v>TRAP</v>
          </cell>
          <cell r="B93" t="str">
            <v>TRADE APOLLO</v>
          </cell>
        </row>
        <row r="94">
          <cell r="A94" t="str">
            <v>TRPY</v>
          </cell>
          <cell r="B94" t="str">
            <v>TROPHY</v>
          </cell>
        </row>
        <row r="95">
          <cell r="A95" t="str">
            <v>UNI</v>
          </cell>
          <cell r="B95" t="str">
            <v>EVER UNITY</v>
          </cell>
        </row>
        <row r="96">
          <cell r="A96" t="str">
            <v>UNON</v>
          </cell>
          <cell r="B96" t="str">
            <v>EVER UNION</v>
          </cell>
        </row>
        <row r="97">
          <cell r="A97" t="str">
            <v>URSL</v>
          </cell>
          <cell r="B97" t="str">
            <v>EVER URSULA</v>
          </cell>
        </row>
        <row r="98">
          <cell r="A98" t="str">
            <v>USN</v>
          </cell>
          <cell r="B98" t="str">
            <v>EVER UNISON</v>
          </cell>
        </row>
        <row r="99">
          <cell r="A99" t="str">
            <v>UTD</v>
          </cell>
          <cell r="B99" t="str">
            <v>EVER UNITED</v>
          </cell>
        </row>
        <row r="100">
          <cell r="A100" t="str">
            <v>WAH</v>
          </cell>
          <cell r="B100" t="str">
            <v>WAN HE</v>
          </cell>
        </row>
        <row r="101">
          <cell r="A101" t="str">
            <v>YGH</v>
          </cell>
          <cell r="B101" t="str">
            <v>YU GU HE</v>
          </cell>
        </row>
        <row r="102">
          <cell r="A102" t="str">
            <v>YUEH</v>
          </cell>
          <cell r="B102" t="str">
            <v>YUE HE</v>
          </cell>
        </row>
        <row r="103">
          <cell r="A103" t="str">
            <v>ZAS</v>
          </cell>
          <cell r="B103" t="str">
            <v>ZIM ASIA</v>
          </cell>
        </row>
        <row r="104">
          <cell r="A104" t="str">
            <v>ZCH</v>
          </cell>
          <cell r="B104" t="str">
            <v>ZIM CHINA</v>
          </cell>
        </row>
        <row r="105">
          <cell r="A105" t="str">
            <v>ZCN</v>
          </cell>
          <cell r="B105" t="str">
            <v>ZIM CANADA</v>
          </cell>
        </row>
        <row r="106">
          <cell r="A106" t="str">
            <v>ZEP</v>
          </cell>
          <cell r="B106" t="str">
            <v>ZIM EUROPA</v>
          </cell>
        </row>
        <row r="107">
          <cell r="A107" t="str">
            <v>ZIT</v>
          </cell>
          <cell r="B107" t="str">
            <v>ZIM ITALIA</v>
          </cell>
        </row>
        <row r="108">
          <cell r="A108" t="str">
            <v>ZJP</v>
          </cell>
          <cell r="B108" t="str">
            <v>ZIM JAPAN</v>
          </cell>
        </row>
        <row r="109">
          <cell r="A109" t="str">
            <v>ZKR</v>
          </cell>
          <cell r="B109" t="str">
            <v>ZIM KOREA</v>
          </cell>
        </row>
        <row r="110">
          <cell r="A110" t="str">
            <v>ZPA</v>
          </cell>
          <cell r="B110" t="str">
            <v>ZIM PACIFIC</v>
          </cell>
        </row>
        <row r="111">
          <cell r="A111" t="str">
            <v>ZUS</v>
          </cell>
          <cell r="B111" t="str">
            <v>ZIM USA</v>
          </cell>
        </row>
        <row r="112">
          <cell r="A112" t="str">
            <v>TRHV</v>
          </cell>
          <cell r="B112" t="str">
            <v>TRADE HARVEST</v>
          </cell>
        </row>
        <row r="113">
          <cell r="A113" t="str">
            <v>---</v>
          </cell>
          <cell r="B113" t="str">
            <v>---</v>
          </cell>
        </row>
        <row r="114">
          <cell r="A114" t="str">
            <v>ZJM</v>
          </cell>
          <cell r="B114" t="str">
            <v>ZIM JAMAICA</v>
          </cell>
        </row>
        <row r="115">
          <cell r="A115" t="str">
            <v>ZIB</v>
          </cell>
          <cell r="B115" t="str">
            <v>ZIM IBERIA</v>
          </cell>
        </row>
        <row r="116">
          <cell r="A116" t="str">
            <v>ZAM</v>
          </cell>
          <cell r="B116" t="str">
            <v>ZIM AMERICA</v>
          </cell>
        </row>
        <row r="117">
          <cell r="A117" t="str">
            <v>ZIS</v>
          </cell>
          <cell r="B117" t="str">
            <v>ZIM ISRAEL</v>
          </cell>
        </row>
        <row r="118">
          <cell r="A118" t="str">
            <v>ZAT</v>
          </cell>
          <cell r="B118" t="str">
            <v>ZIM ATLANTIC</v>
          </cell>
        </row>
        <row r="119">
          <cell r="A119" t="str">
            <v>RCE</v>
          </cell>
          <cell r="B119" t="str">
            <v>EVER RACER</v>
          </cell>
        </row>
        <row r="120">
          <cell r="A120" t="str">
            <v>LIN</v>
          </cell>
          <cell r="B120" t="str">
            <v>EVER LINKING</v>
          </cell>
        </row>
        <row r="121">
          <cell r="A121" t="str">
            <v>UNQE</v>
          </cell>
          <cell r="B121" t="str">
            <v>EVER UNIQUE</v>
          </cell>
        </row>
        <row r="122">
          <cell r="A122" t="str">
            <v>POHS</v>
          </cell>
          <cell r="B122" t="str">
            <v>POHANG SENATOR</v>
          </cell>
        </row>
        <row r="123">
          <cell r="A123" t="str">
            <v>PORS</v>
          </cell>
          <cell r="B123" t="str">
            <v>PORTUGAL SENATOR</v>
          </cell>
        </row>
        <row r="124">
          <cell r="A124" t="str">
            <v>CYAL</v>
          </cell>
          <cell r="B124" t="str">
            <v>CHOYANG ALPHA</v>
          </cell>
        </row>
        <row r="125">
          <cell r="A125" t="str">
            <v>CYAR</v>
          </cell>
          <cell r="B125" t="str">
            <v>CHOYANG ARK</v>
          </cell>
        </row>
        <row r="126">
          <cell r="A126" t="str">
            <v>MCLM</v>
          </cell>
          <cell r="B126" t="str">
            <v>MOL COLUMBUS</v>
          </cell>
        </row>
        <row r="127">
          <cell r="A127" t="str">
            <v>HPA</v>
          </cell>
          <cell r="B127" t="str">
            <v>HANJIN PARIS</v>
          </cell>
        </row>
        <row r="128">
          <cell r="A128" t="str">
            <v>HRME</v>
          </cell>
          <cell r="B128" t="str">
            <v>HANJIN ROME</v>
          </cell>
        </row>
        <row r="129">
          <cell r="A129" t="str">
            <v>PTLS</v>
          </cell>
          <cell r="B129" t="str">
            <v>PORTLAND SENATOR</v>
          </cell>
        </row>
        <row r="130">
          <cell r="A130" t="str">
            <v>YKSN</v>
          </cell>
          <cell r="B130" t="str">
            <v>YOKOHAMA SENATOR</v>
          </cell>
        </row>
        <row r="131">
          <cell r="A131" t="str">
            <v>PKSN</v>
          </cell>
          <cell r="B131" t="str">
            <v>PEKING SENATOR</v>
          </cell>
        </row>
        <row r="132">
          <cell r="A132" t="str">
            <v>PGSN</v>
          </cell>
          <cell r="B132" t="str">
            <v>PENANG SENATOR</v>
          </cell>
        </row>
        <row r="133">
          <cell r="A133" t="str">
            <v>MELB</v>
          </cell>
          <cell r="B133" t="str">
            <v>MOL ELBE</v>
          </cell>
        </row>
        <row r="134">
          <cell r="A134" t="str">
            <v>MBRV</v>
          </cell>
          <cell r="B134" t="str">
            <v>MOL BRAVERY</v>
          </cell>
        </row>
        <row r="135">
          <cell r="A135" t="str">
            <v>MDCV</v>
          </cell>
          <cell r="B135" t="str">
            <v>MOL DISCOVERY</v>
          </cell>
        </row>
        <row r="136">
          <cell r="A136" t="str">
            <v>MWDM</v>
          </cell>
          <cell r="B136" t="str">
            <v>MOL WISDOM</v>
          </cell>
        </row>
        <row r="137">
          <cell r="A137" t="str">
            <v>MSTN</v>
          </cell>
          <cell r="B137" t="str">
            <v>MOL STRENGTH</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showGridLines="0" tabSelected="1" zoomScale="60" zoomScaleNormal="60" workbookViewId="0">
      <selection activeCell="K11" sqref="K11"/>
    </sheetView>
  </sheetViews>
  <sheetFormatPr defaultColWidth="9" defaultRowHeight="13.8"/>
  <cols>
    <col min="1" max="2" width="25.6640625" style="51" customWidth="1"/>
    <col min="3" max="3" width="60.6640625" style="51" customWidth="1"/>
    <col min="4" max="4" width="10.6640625" style="314" customWidth="1"/>
    <col min="5" max="6" width="25.6640625" style="51" customWidth="1"/>
    <col min="7" max="7" width="60.6640625" style="51" customWidth="1"/>
    <col min="8" max="8" width="10.6640625" style="314" customWidth="1"/>
    <col min="9" max="9" width="16.88671875" style="51" customWidth="1"/>
    <col min="10" max="10" width="22.6640625" style="51" customWidth="1"/>
    <col min="11" max="11" width="89" style="51" customWidth="1"/>
    <col min="12" max="12" width="19.88671875" style="51" customWidth="1"/>
    <col min="13" max="13" width="2.109375" style="51" customWidth="1"/>
    <col min="14" max="16384" width="9" style="51"/>
  </cols>
  <sheetData>
    <row r="1" spans="1:14" ht="28.5" customHeight="1"/>
    <row r="2" spans="1:14">
      <c r="A2" s="1"/>
      <c r="B2" s="1"/>
      <c r="C2" s="1"/>
      <c r="D2" s="167"/>
      <c r="E2" s="1"/>
      <c r="F2" s="1"/>
      <c r="G2" s="1"/>
      <c r="H2" s="167"/>
      <c r="I2" s="1"/>
      <c r="J2" s="1"/>
    </row>
    <row r="3" spans="1:14">
      <c r="A3" s="1"/>
      <c r="B3" s="1"/>
      <c r="C3" s="107" t="s">
        <v>0</v>
      </c>
      <c r="E3" s="804" t="s">
        <v>1</v>
      </c>
      <c r="G3" s="107"/>
      <c r="H3" s="324"/>
      <c r="I3" s="1"/>
      <c r="J3" s="15"/>
    </row>
    <row r="4" spans="1:14">
      <c r="A4" s="1"/>
      <c r="B4" s="1"/>
      <c r="C4" s="107" t="s">
        <v>2</v>
      </c>
      <c r="E4" s="804" t="s">
        <v>3</v>
      </c>
      <c r="G4" s="107"/>
      <c r="H4" s="324"/>
      <c r="I4" s="1"/>
      <c r="J4" s="15"/>
    </row>
    <row r="5" spans="1:14">
      <c r="A5" s="1"/>
      <c r="B5" s="1"/>
      <c r="C5" s="202" t="s">
        <v>4</v>
      </c>
      <c r="E5" s="804" t="s">
        <v>5</v>
      </c>
      <c r="G5" s="107"/>
      <c r="H5" s="324"/>
      <c r="I5" s="1"/>
      <c r="J5" s="15"/>
    </row>
    <row r="6" spans="1:14">
      <c r="A6" s="1"/>
      <c r="B6" s="1"/>
      <c r="C6" s="107" t="s">
        <v>6</v>
      </c>
      <c r="E6" s="804" t="s">
        <v>7</v>
      </c>
      <c r="G6" s="107"/>
      <c r="H6" s="324"/>
      <c r="I6" s="1"/>
      <c r="J6" s="15"/>
    </row>
    <row r="7" spans="1:14">
      <c r="A7" s="1"/>
      <c r="B7" s="1"/>
      <c r="C7" s="1"/>
      <c r="D7" s="167"/>
      <c r="E7" s="1"/>
      <c r="F7" s="1"/>
      <c r="G7" s="1"/>
      <c r="H7" s="167"/>
      <c r="I7" s="1"/>
      <c r="J7" s="15"/>
    </row>
    <row r="8" spans="1:14" ht="14.4" thickBot="1">
      <c r="A8" s="1"/>
      <c r="B8" s="1"/>
      <c r="C8" s="1"/>
      <c r="D8" s="167"/>
      <c r="E8" s="1"/>
      <c r="F8" s="1"/>
      <c r="G8" s="1"/>
      <c r="H8" s="167"/>
      <c r="I8" s="1"/>
      <c r="J8" s="1"/>
    </row>
    <row r="9" spans="1:14" ht="32.25" customHeight="1" thickTop="1" thickBot="1">
      <c r="A9" s="2586" t="s">
        <v>8</v>
      </c>
      <c r="B9" s="2587"/>
      <c r="C9" s="2587"/>
      <c r="D9" s="2587"/>
      <c r="E9" s="2587"/>
      <c r="F9" s="2587"/>
      <c r="G9" s="2587"/>
      <c r="H9" s="2587"/>
      <c r="I9" s="110"/>
      <c r="J9" s="110"/>
      <c r="K9" s="110"/>
      <c r="L9" s="111"/>
      <c r="M9" s="112"/>
      <c r="N9" s="111"/>
    </row>
    <row r="10" spans="1:14" ht="17.399999999999999" thickTop="1" thickBot="1">
      <c r="A10" s="115"/>
      <c r="B10" s="116"/>
      <c r="C10" s="117"/>
      <c r="D10" s="315"/>
      <c r="E10" s="117"/>
      <c r="F10" s="117"/>
      <c r="G10" s="117"/>
      <c r="H10" s="315"/>
      <c r="I10" s="52"/>
      <c r="J10" s="52"/>
      <c r="K10" s="52"/>
      <c r="L10" s="53"/>
    </row>
    <row r="11" spans="1:14" ht="14.4" thickBot="1">
      <c r="A11" s="99" t="s">
        <v>9</v>
      </c>
      <c r="B11" s="132" t="s">
        <v>9</v>
      </c>
      <c r="C11" s="133" t="s">
        <v>10</v>
      </c>
      <c r="D11" s="316" t="s">
        <v>11</v>
      </c>
      <c r="E11" s="123" t="s">
        <v>12</v>
      </c>
      <c r="F11" s="344" t="s">
        <v>13</v>
      </c>
      <c r="G11" s="327" t="s">
        <v>14</v>
      </c>
      <c r="H11" s="347" t="s">
        <v>15</v>
      </c>
    </row>
    <row r="12" spans="1:14" ht="26.4">
      <c r="A12" s="182" t="s">
        <v>16</v>
      </c>
      <c r="B12" s="183" t="s">
        <v>16</v>
      </c>
      <c r="C12" s="184" t="s">
        <v>17</v>
      </c>
      <c r="D12" s="317" t="s">
        <v>18</v>
      </c>
      <c r="E12" s="124" t="s">
        <v>19</v>
      </c>
      <c r="F12" s="345"/>
      <c r="G12" s="871"/>
      <c r="H12" s="326"/>
    </row>
    <row r="13" spans="1:14" ht="106.2" thickBot="1">
      <c r="A13" s="118" t="s">
        <v>20</v>
      </c>
      <c r="B13" s="125" t="s">
        <v>21</v>
      </c>
      <c r="C13" s="119" t="s">
        <v>22</v>
      </c>
      <c r="D13" s="318" t="s">
        <v>18</v>
      </c>
      <c r="E13" s="126"/>
      <c r="F13" s="345" t="s">
        <v>23</v>
      </c>
      <c r="G13" s="871" t="s">
        <v>24</v>
      </c>
      <c r="H13" s="348" t="s">
        <v>25</v>
      </c>
    </row>
    <row r="14" spans="1:14">
      <c r="A14" s="99" t="s">
        <v>26</v>
      </c>
      <c r="B14" s="127" t="s">
        <v>26</v>
      </c>
      <c r="C14" s="120" t="s">
        <v>27</v>
      </c>
      <c r="D14" s="319" t="s">
        <v>28</v>
      </c>
      <c r="E14" s="126"/>
      <c r="F14" s="345" t="s">
        <v>29</v>
      </c>
      <c r="G14" s="871" t="s">
        <v>30</v>
      </c>
      <c r="H14" s="326"/>
    </row>
    <row r="15" spans="1:14">
      <c r="A15" s="872" t="s">
        <v>31</v>
      </c>
      <c r="B15" s="1114" t="s">
        <v>9</v>
      </c>
      <c r="C15" s="1115" t="s">
        <v>32</v>
      </c>
      <c r="D15" s="873" t="s">
        <v>33</v>
      </c>
      <c r="E15" s="126"/>
      <c r="F15" s="345" t="s">
        <v>34</v>
      </c>
      <c r="G15" s="871" t="s">
        <v>35</v>
      </c>
      <c r="H15" s="326"/>
    </row>
    <row r="16" spans="1:14">
      <c r="A16" s="100" t="s">
        <v>36</v>
      </c>
      <c r="B16" s="874" t="s">
        <v>16</v>
      </c>
      <c r="C16" s="121" t="s">
        <v>37</v>
      </c>
      <c r="D16" s="320"/>
      <c r="E16" s="1116"/>
      <c r="F16" s="1117" t="s">
        <v>38</v>
      </c>
      <c r="G16" s="1118" t="s">
        <v>39</v>
      </c>
      <c r="H16" s="1119"/>
    </row>
    <row r="17" spans="1:8">
      <c r="A17" s="1086"/>
      <c r="B17" s="1120" t="s">
        <v>40</v>
      </c>
      <c r="C17" s="1121" t="s">
        <v>41</v>
      </c>
      <c r="D17" s="1122"/>
      <c r="E17" s="875" t="s">
        <v>12</v>
      </c>
      <c r="F17" s="345" t="s">
        <v>42</v>
      </c>
      <c r="G17" s="871" t="s">
        <v>43</v>
      </c>
      <c r="H17" s="876" t="s">
        <v>44</v>
      </c>
    </row>
    <row r="18" spans="1:8">
      <c r="A18" s="100" t="s">
        <v>45</v>
      </c>
      <c r="B18" s="874" t="s">
        <v>46</v>
      </c>
      <c r="C18" s="121" t="s">
        <v>47</v>
      </c>
      <c r="D18" s="873" t="s">
        <v>48</v>
      </c>
      <c r="E18" s="126" t="s">
        <v>49</v>
      </c>
      <c r="F18" s="345" t="s">
        <v>13</v>
      </c>
      <c r="G18" s="871" t="s">
        <v>50</v>
      </c>
      <c r="H18" s="326"/>
    </row>
    <row r="19" spans="1:8">
      <c r="A19" s="100" t="s">
        <v>51</v>
      </c>
      <c r="B19" s="874" t="s">
        <v>52</v>
      </c>
      <c r="C19" s="121" t="s">
        <v>53</v>
      </c>
      <c r="D19" s="321"/>
      <c r="E19" s="126"/>
      <c r="F19" s="345" t="s">
        <v>54</v>
      </c>
      <c r="G19" s="871" t="s">
        <v>55</v>
      </c>
      <c r="H19" s="348" t="s">
        <v>56</v>
      </c>
    </row>
    <row r="20" spans="1:8">
      <c r="A20" s="106"/>
      <c r="B20" s="874" t="s">
        <v>57</v>
      </c>
      <c r="C20" s="121" t="s">
        <v>58</v>
      </c>
      <c r="D20" s="321"/>
      <c r="E20" s="126"/>
      <c r="F20" s="345" t="s">
        <v>59</v>
      </c>
      <c r="G20" s="871" t="s">
        <v>60</v>
      </c>
      <c r="H20" s="326"/>
    </row>
    <row r="21" spans="1:8">
      <c r="A21" s="106"/>
      <c r="B21" s="874" t="s">
        <v>61</v>
      </c>
      <c r="C21" s="121" t="s">
        <v>62</v>
      </c>
      <c r="D21" s="321"/>
      <c r="E21" s="126"/>
      <c r="F21" s="345" t="s">
        <v>63</v>
      </c>
      <c r="G21" s="871" t="s">
        <v>64</v>
      </c>
      <c r="H21" s="326"/>
    </row>
    <row r="22" spans="1:8">
      <c r="A22" s="100"/>
      <c r="B22" s="874" t="s">
        <v>65</v>
      </c>
      <c r="C22" s="121" t="s">
        <v>66</v>
      </c>
      <c r="D22" s="321"/>
      <c r="E22" s="126"/>
      <c r="F22" s="345" t="s">
        <v>67</v>
      </c>
      <c r="G22" s="871" t="s">
        <v>68</v>
      </c>
      <c r="H22" s="326"/>
    </row>
    <row r="23" spans="1:8">
      <c r="A23" s="100"/>
      <c r="B23" s="877" t="s">
        <v>69</v>
      </c>
      <c r="C23" s="121" t="s">
        <v>70</v>
      </c>
      <c r="D23" s="321"/>
      <c r="E23" s="126"/>
      <c r="F23" s="345" t="s">
        <v>71</v>
      </c>
      <c r="G23" s="871" t="s">
        <v>72</v>
      </c>
      <c r="H23" s="326"/>
    </row>
    <row r="24" spans="1:8">
      <c r="A24" s="100"/>
      <c r="B24" s="874" t="s">
        <v>73</v>
      </c>
      <c r="C24" s="121" t="s">
        <v>74</v>
      </c>
      <c r="D24" s="1123"/>
      <c r="E24" s="126"/>
      <c r="F24" s="345" t="s">
        <v>75</v>
      </c>
      <c r="G24" s="871" t="s">
        <v>76</v>
      </c>
      <c r="H24" s="326"/>
    </row>
    <row r="25" spans="1:8">
      <c r="A25" s="878" t="s">
        <v>77</v>
      </c>
      <c r="B25" s="1114" t="s">
        <v>78</v>
      </c>
      <c r="C25" s="1115" t="s">
        <v>79</v>
      </c>
      <c r="D25" s="320" t="s">
        <v>80</v>
      </c>
      <c r="E25" s="126"/>
      <c r="F25" s="345" t="s">
        <v>81</v>
      </c>
      <c r="G25" s="871" t="s">
        <v>82</v>
      </c>
      <c r="H25" s="326"/>
    </row>
    <row r="26" spans="1:8">
      <c r="A26" s="101" t="s">
        <v>51</v>
      </c>
      <c r="B26" s="874" t="s">
        <v>83</v>
      </c>
      <c r="C26" s="121" t="s">
        <v>84</v>
      </c>
      <c r="D26" s="321"/>
      <c r="E26" s="875" t="s">
        <v>85</v>
      </c>
      <c r="F26" s="1124" t="s">
        <v>86</v>
      </c>
      <c r="G26" s="1125" t="s">
        <v>87</v>
      </c>
      <c r="H26" s="876" t="s">
        <v>88</v>
      </c>
    </row>
    <row r="27" spans="1:8">
      <c r="A27" s="101"/>
      <c r="B27" s="874" t="s">
        <v>89</v>
      </c>
      <c r="C27" s="121" t="s">
        <v>90</v>
      </c>
      <c r="D27" s="321"/>
      <c r="E27" s="1116" t="s">
        <v>49</v>
      </c>
      <c r="F27" s="1117" t="s">
        <v>91</v>
      </c>
      <c r="G27" s="1118" t="s">
        <v>92</v>
      </c>
      <c r="H27" s="1126" t="s">
        <v>93</v>
      </c>
    </row>
    <row r="28" spans="1:8">
      <c r="A28" s="102"/>
      <c r="B28" s="874" t="s">
        <v>94</v>
      </c>
      <c r="C28" s="121" t="s">
        <v>95</v>
      </c>
      <c r="D28" s="321"/>
      <c r="E28" s="128" t="s">
        <v>96</v>
      </c>
      <c r="F28" s="345" t="s">
        <v>97</v>
      </c>
      <c r="G28" s="871" t="s">
        <v>98</v>
      </c>
      <c r="H28" s="876" t="s">
        <v>88</v>
      </c>
    </row>
    <row r="29" spans="1:8">
      <c r="A29" s="102"/>
      <c r="B29" s="874" t="s">
        <v>99</v>
      </c>
      <c r="C29" s="121" t="s">
        <v>100</v>
      </c>
      <c r="D29" s="321"/>
      <c r="E29" s="129" t="s">
        <v>49</v>
      </c>
      <c r="F29" s="345" t="s">
        <v>101</v>
      </c>
      <c r="G29" s="871" t="s">
        <v>102</v>
      </c>
      <c r="H29" s="326"/>
    </row>
    <row r="30" spans="1:8" ht="26.4">
      <c r="A30" s="879" t="s">
        <v>103</v>
      </c>
      <c r="B30" s="1114" t="s">
        <v>104</v>
      </c>
      <c r="C30" s="1115" t="s">
        <v>105</v>
      </c>
      <c r="D30" s="873" t="s">
        <v>106</v>
      </c>
      <c r="E30" s="129"/>
      <c r="F30" s="345" t="s">
        <v>107</v>
      </c>
      <c r="G30" s="871" t="s">
        <v>108</v>
      </c>
      <c r="H30" s="348" t="s">
        <v>93</v>
      </c>
    </row>
    <row r="31" spans="1:8">
      <c r="A31" s="103" t="s">
        <v>51</v>
      </c>
      <c r="B31" s="874" t="s">
        <v>109</v>
      </c>
      <c r="C31" s="121" t="s">
        <v>110</v>
      </c>
      <c r="D31" s="321"/>
      <c r="E31" s="1127"/>
      <c r="F31" s="1117" t="s">
        <v>111</v>
      </c>
      <c r="G31" s="1118" t="s">
        <v>112</v>
      </c>
      <c r="H31" s="1119"/>
    </row>
    <row r="32" spans="1:8">
      <c r="A32" s="100"/>
      <c r="B32" s="874" t="s">
        <v>113</v>
      </c>
      <c r="C32" s="121" t="s">
        <v>114</v>
      </c>
      <c r="D32" s="321"/>
      <c r="E32" s="126" t="s">
        <v>115</v>
      </c>
      <c r="F32" s="345" t="s">
        <v>116</v>
      </c>
      <c r="G32" s="871" t="s">
        <v>117</v>
      </c>
      <c r="H32" s="876" t="s">
        <v>118</v>
      </c>
    </row>
    <row r="33" spans="1:8">
      <c r="A33" s="1086"/>
      <c r="B33" s="1128" t="s">
        <v>119</v>
      </c>
      <c r="C33" s="1121" t="s">
        <v>120</v>
      </c>
      <c r="D33" s="1123"/>
      <c r="E33" s="126" t="s">
        <v>49</v>
      </c>
      <c r="F33" s="345" t="s">
        <v>121</v>
      </c>
      <c r="G33" s="871" t="s">
        <v>122</v>
      </c>
      <c r="H33" s="326"/>
    </row>
    <row r="34" spans="1:8">
      <c r="A34" s="100" t="s">
        <v>115</v>
      </c>
      <c r="B34" s="874" t="s">
        <v>116</v>
      </c>
      <c r="C34" s="121" t="s">
        <v>117</v>
      </c>
      <c r="D34" s="320" t="s">
        <v>123</v>
      </c>
      <c r="E34" s="126"/>
      <c r="F34" s="345" t="s">
        <v>124</v>
      </c>
      <c r="G34" s="871" t="s">
        <v>125</v>
      </c>
      <c r="H34" s="348" t="s">
        <v>126</v>
      </c>
    </row>
    <row r="35" spans="1:8">
      <c r="A35" s="104" t="s">
        <v>51</v>
      </c>
      <c r="B35" s="874" t="s">
        <v>121</v>
      </c>
      <c r="C35" s="121" t="s">
        <v>127</v>
      </c>
      <c r="D35" s="321"/>
      <c r="E35" s="126"/>
      <c r="F35" s="345" t="s">
        <v>128</v>
      </c>
      <c r="G35" s="871" t="s">
        <v>129</v>
      </c>
      <c r="H35" s="326"/>
    </row>
    <row r="36" spans="1:8">
      <c r="A36" s="104"/>
      <c r="B36" s="874" t="s">
        <v>130</v>
      </c>
      <c r="C36" s="121" t="s">
        <v>131</v>
      </c>
      <c r="D36" s="321"/>
      <c r="E36" s="126"/>
      <c r="F36" s="345" t="s">
        <v>132</v>
      </c>
      <c r="G36" s="871" t="s">
        <v>133</v>
      </c>
      <c r="H36" s="326"/>
    </row>
    <row r="37" spans="1:8">
      <c r="A37" s="104"/>
      <c r="B37" s="874" t="s">
        <v>134</v>
      </c>
      <c r="C37" s="121" t="s">
        <v>135</v>
      </c>
      <c r="D37" s="321"/>
      <c r="E37" s="126"/>
      <c r="F37" s="345" t="s">
        <v>136</v>
      </c>
      <c r="G37" s="871" t="s">
        <v>137</v>
      </c>
      <c r="H37" s="326"/>
    </row>
    <row r="38" spans="1:8">
      <c r="A38" s="106"/>
      <c r="B38" s="874" t="s">
        <v>138</v>
      </c>
      <c r="C38" s="121" t="s">
        <v>139</v>
      </c>
      <c r="D38" s="321"/>
      <c r="E38" s="126"/>
      <c r="F38" s="345" t="s">
        <v>140</v>
      </c>
      <c r="G38" s="871" t="s">
        <v>141</v>
      </c>
      <c r="H38" s="326"/>
    </row>
    <row r="39" spans="1:8">
      <c r="A39" s="1087"/>
      <c r="B39" s="1120" t="s">
        <v>136</v>
      </c>
      <c r="C39" s="1121" t="s">
        <v>142</v>
      </c>
      <c r="D39" s="1123"/>
      <c r="E39" s="126"/>
      <c r="F39" s="345" t="s">
        <v>138</v>
      </c>
      <c r="G39" s="871" t="s">
        <v>143</v>
      </c>
      <c r="H39" s="326"/>
    </row>
    <row r="40" spans="1:8" ht="26.4">
      <c r="A40" s="880" t="s">
        <v>144</v>
      </c>
      <c r="B40" s="1114" t="s">
        <v>101</v>
      </c>
      <c r="C40" s="1115" t="s">
        <v>102</v>
      </c>
      <c r="D40" s="873" t="s">
        <v>145</v>
      </c>
      <c r="E40" s="126"/>
      <c r="F40" s="345" t="s">
        <v>134</v>
      </c>
      <c r="G40" s="871" t="s">
        <v>135</v>
      </c>
      <c r="H40" s="326"/>
    </row>
    <row r="41" spans="1:8">
      <c r="A41" s="102" t="s">
        <v>51</v>
      </c>
      <c r="B41" s="874" t="s">
        <v>86</v>
      </c>
      <c r="C41" s="121" t="s">
        <v>87</v>
      </c>
      <c r="D41" s="321"/>
      <c r="E41" s="881" t="s">
        <v>146</v>
      </c>
      <c r="F41" s="1129" t="s">
        <v>147</v>
      </c>
      <c r="G41" s="1130" t="s">
        <v>148</v>
      </c>
      <c r="H41" s="876" t="s">
        <v>44</v>
      </c>
    </row>
    <row r="42" spans="1:8" ht="14.4" thickBot="1">
      <c r="A42" s="105"/>
      <c r="B42" s="130" t="s">
        <v>111</v>
      </c>
      <c r="C42" s="122" t="s">
        <v>112</v>
      </c>
      <c r="D42" s="322"/>
      <c r="E42" s="141"/>
      <c r="F42" s="388" t="s">
        <v>149</v>
      </c>
      <c r="G42" s="328"/>
      <c r="H42" s="349" t="s">
        <v>56</v>
      </c>
    </row>
    <row r="43" spans="1:8">
      <c r="A43" s="100"/>
      <c r="B43" s="882" t="s">
        <v>150</v>
      </c>
      <c r="C43" s="338" t="s">
        <v>151</v>
      </c>
      <c r="D43" s="325" t="s">
        <v>152</v>
      </c>
      <c r="E43" s="123" t="s">
        <v>153</v>
      </c>
      <c r="F43" s="203" t="s">
        <v>154</v>
      </c>
      <c r="G43" s="329" t="s">
        <v>155</v>
      </c>
      <c r="H43" s="350" t="s">
        <v>156</v>
      </c>
    </row>
    <row r="44" spans="1:8">
      <c r="A44" s="128" t="s">
        <v>157</v>
      </c>
      <c r="B44" s="339" t="s">
        <v>158</v>
      </c>
      <c r="C44" s="338"/>
      <c r="D44" s="325" t="s">
        <v>159</v>
      </c>
      <c r="E44" s="181"/>
      <c r="F44" s="203" t="s">
        <v>160</v>
      </c>
      <c r="G44" s="883" t="s">
        <v>161</v>
      </c>
      <c r="H44" s="351" t="s">
        <v>162</v>
      </c>
    </row>
    <row r="45" spans="1:8" ht="14.4" thickBot="1">
      <c r="A45" s="181"/>
      <c r="B45" s="1131" t="s">
        <v>163</v>
      </c>
      <c r="C45" s="1132"/>
      <c r="D45" s="346" t="s">
        <v>164</v>
      </c>
      <c r="E45" s="187"/>
      <c r="F45" s="188" t="s">
        <v>160</v>
      </c>
      <c r="G45" s="330" t="s">
        <v>155</v>
      </c>
      <c r="H45" s="352" t="s">
        <v>165</v>
      </c>
    </row>
    <row r="46" spans="1:8" ht="26.4">
      <c r="A46" s="884" t="s">
        <v>166</v>
      </c>
      <c r="B46" s="1133" t="s">
        <v>167</v>
      </c>
      <c r="C46" s="1130" t="s">
        <v>168</v>
      </c>
      <c r="D46" s="876" t="s">
        <v>169</v>
      </c>
      <c r="E46" s="140" t="s">
        <v>170</v>
      </c>
      <c r="F46" s="335" t="s">
        <v>171</v>
      </c>
      <c r="G46" s="336" t="s">
        <v>172</v>
      </c>
      <c r="H46" s="353" t="s">
        <v>173</v>
      </c>
    </row>
    <row r="47" spans="1:8">
      <c r="A47" s="1134"/>
      <c r="B47" s="1131"/>
      <c r="C47" s="1132" t="s">
        <v>174</v>
      </c>
      <c r="D47" s="1126" t="s">
        <v>175</v>
      </c>
      <c r="E47" s="1088"/>
      <c r="F47" s="1135" t="s">
        <v>176</v>
      </c>
      <c r="G47" s="1136"/>
      <c r="H47" s="353" t="s">
        <v>177</v>
      </c>
    </row>
    <row r="48" spans="1:8">
      <c r="A48" s="128" t="s">
        <v>45</v>
      </c>
      <c r="B48" s="339" t="s">
        <v>46</v>
      </c>
      <c r="C48" s="338" t="s">
        <v>178</v>
      </c>
      <c r="D48" s="346" t="s">
        <v>179</v>
      </c>
      <c r="E48" s="880" t="s">
        <v>12</v>
      </c>
      <c r="F48" s="1137" t="s">
        <v>180</v>
      </c>
      <c r="G48" s="1138" t="s">
        <v>181</v>
      </c>
      <c r="H48" s="885" t="s">
        <v>182</v>
      </c>
    </row>
    <row r="49" spans="1:13">
      <c r="A49" s="128" t="s">
        <v>49</v>
      </c>
      <c r="B49" s="339" t="s">
        <v>52</v>
      </c>
      <c r="C49" s="338" t="s">
        <v>183</v>
      </c>
      <c r="D49" s="326"/>
      <c r="E49" s="114" t="s">
        <v>184</v>
      </c>
      <c r="F49" s="337" t="s">
        <v>81</v>
      </c>
      <c r="G49" s="886" t="s">
        <v>185</v>
      </c>
      <c r="H49" s="333" t="s">
        <v>186</v>
      </c>
    </row>
    <row r="50" spans="1:13">
      <c r="A50" s="128"/>
      <c r="B50" s="339" t="s">
        <v>65</v>
      </c>
      <c r="C50" s="338" t="s">
        <v>187</v>
      </c>
      <c r="D50" s="346" t="s">
        <v>188</v>
      </c>
      <c r="E50" s="106"/>
      <c r="F50" s="337" t="s">
        <v>75</v>
      </c>
      <c r="G50" s="886" t="s">
        <v>189</v>
      </c>
      <c r="H50" s="353" t="s">
        <v>190</v>
      </c>
    </row>
    <row r="51" spans="1:13">
      <c r="A51" s="128"/>
      <c r="B51" s="340" t="s">
        <v>69</v>
      </c>
      <c r="C51" s="338" t="s">
        <v>191</v>
      </c>
      <c r="D51" s="326"/>
      <c r="E51" s="106"/>
      <c r="F51" s="337" t="s">
        <v>54</v>
      </c>
      <c r="G51" s="886" t="s">
        <v>55</v>
      </c>
      <c r="H51" s="334" t="s">
        <v>192</v>
      </c>
    </row>
    <row r="52" spans="1:13">
      <c r="A52" s="1139"/>
      <c r="B52" s="339" t="s">
        <v>73</v>
      </c>
      <c r="C52" s="338" t="s">
        <v>74</v>
      </c>
      <c r="D52" s="1119"/>
      <c r="E52" s="106"/>
      <c r="F52" s="337" t="s">
        <v>13</v>
      </c>
      <c r="G52" s="886" t="s">
        <v>50</v>
      </c>
      <c r="H52" s="333" t="s">
        <v>186</v>
      </c>
    </row>
    <row r="53" spans="1:13" ht="14.4" thickBot="1">
      <c r="A53" s="887" t="s">
        <v>193</v>
      </c>
      <c r="B53" s="1133" t="s">
        <v>42</v>
      </c>
      <c r="C53" s="1130" t="s">
        <v>43</v>
      </c>
      <c r="D53" s="346" t="s">
        <v>194</v>
      </c>
      <c r="E53" s="141"/>
      <c r="F53" s="337" t="s">
        <v>136</v>
      </c>
      <c r="G53" s="886" t="s">
        <v>195</v>
      </c>
      <c r="H53" s="353" t="s">
        <v>196</v>
      </c>
    </row>
    <row r="54" spans="1:13" ht="26.4">
      <c r="A54" s="124" t="s">
        <v>19</v>
      </c>
      <c r="B54" s="339" t="s">
        <v>197</v>
      </c>
      <c r="C54" s="338" t="s">
        <v>198</v>
      </c>
      <c r="D54" s="326"/>
      <c r="E54" s="140" t="s">
        <v>167</v>
      </c>
      <c r="F54" s="180" t="s">
        <v>199</v>
      </c>
      <c r="G54" s="331" t="s">
        <v>200</v>
      </c>
      <c r="H54" s="354" t="s">
        <v>201</v>
      </c>
    </row>
    <row r="55" spans="1:13">
      <c r="A55" s="181"/>
      <c r="B55" s="339" t="s">
        <v>202</v>
      </c>
      <c r="C55" s="338" t="s">
        <v>203</v>
      </c>
      <c r="D55" s="346" t="s">
        <v>204</v>
      </c>
      <c r="E55" s="106"/>
      <c r="F55" s="1140" t="s">
        <v>205</v>
      </c>
      <c r="G55" s="888"/>
      <c r="H55" s="355" t="s">
        <v>206</v>
      </c>
    </row>
    <row r="56" spans="1:13">
      <c r="A56" s="181"/>
      <c r="B56" s="339" t="s">
        <v>207</v>
      </c>
      <c r="C56" s="338" t="s">
        <v>208</v>
      </c>
      <c r="D56" s="326"/>
      <c r="E56" s="106"/>
      <c r="F56" s="1079" t="s">
        <v>209</v>
      </c>
      <c r="G56" s="1092" t="s">
        <v>210</v>
      </c>
      <c r="H56" s="889" t="s">
        <v>211</v>
      </c>
    </row>
    <row r="57" spans="1:13" ht="15.6">
      <c r="A57" s="126"/>
      <c r="B57" s="339" t="s">
        <v>212</v>
      </c>
      <c r="C57" s="338" t="s">
        <v>213</v>
      </c>
      <c r="D57" s="326"/>
      <c r="E57" s="106"/>
      <c r="F57" s="1079" t="s">
        <v>214</v>
      </c>
      <c r="G57" s="1092" t="s">
        <v>215</v>
      </c>
      <c r="H57" s="890" t="s">
        <v>216</v>
      </c>
      <c r="I57" s="108"/>
      <c r="J57" s="108"/>
      <c r="K57" s="108"/>
      <c r="L57" s="108"/>
      <c r="M57" s="109"/>
    </row>
    <row r="58" spans="1:13" ht="21.6" thickBot="1">
      <c r="A58" s="126"/>
      <c r="B58" s="339" t="s">
        <v>217</v>
      </c>
      <c r="C58" s="338" t="s">
        <v>218</v>
      </c>
      <c r="D58" s="326"/>
      <c r="E58" s="178"/>
      <c r="F58" s="179" t="s">
        <v>219</v>
      </c>
      <c r="G58" s="332" t="s">
        <v>220</v>
      </c>
      <c r="H58" s="356" t="s">
        <v>221</v>
      </c>
      <c r="I58" s="54"/>
      <c r="J58" s="54"/>
      <c r="K58" s="54"/>
      <c r="L58" s="55"/>
      <c r="M58" s="56"/>
    </row>
    <row r="59" spans="1:13" ht="20.399999999999999" thickBot="1">
      <c r="A59" s="126"/>
      <c r="B59" s="339" t="s">
        <v>222</v>
      </c>
      <c r="C59" s="338" t="s">
        <v>223</v>
      </c>
      <c r="D59" s="326"/>
      <c r="E59" s="392" t="s">
        <v>180</v>
      </c>
      <c r="F59" s="393" t="s">
        <v>180</v>
      </c>
      <c r="G59" s="394" t="s">
        <v>181</v>
      </c>
      <c r="H59" s="395" t="s">
        <v>224</v>
      </c>
      <c r="I59" s="57"/>
      <c r="J59" s="57"/>
      <c r="K59" s="58"/>
      <c r="L59" s="59"/>
      <c r="M59" s="56"/>
    </row>
    <row r="60" spans="1:13" ht="20.399999999999999" thickBot="1">
      <c r="A60" s="131"/>
      <c r="B60" s="341" t="s">
        <v>225</v>
      </c>
      <c r="C60" s="342" t="s">
        <v>226</v>
      </c>
      <c r="D60" s="343"/>
      <c r="E60" s="102"/>
      <c r="F60" s="389"/>
      <c r="G60" s="390"/>
      <c r="H60" s="391"/>
      <c r="I60" s="57"/>
      <c r="J60" s="57"/>
      <c r="K60" s="58"/>
      <c r="L60" s="59"/>
      <c r="M60" s="56"/>
    </row>
    <row r="61" spans="1:13" ht="19.8">
      <c r="F61" s="113"/>
      <c r="G61" s="113"/>
      <c r="H61" s="323"/>
      <c r="I61" s="57"/>
      <c r="J61" s="57"/>
      <c r="K61" s="58"/>
      <c r="L61" s="59"/>
      <c r="M61" s="56"/>
    </row>
    <row r="62" spans="1:13" ht="19.8">
      <c r="A62" s="2588" t="s">
        <v>227</v>
      </c>
      <c r="B62" s="2589"/>
      <c r="D62" s="323"/>
      <c r="E62" s="113"/>
      <c r="F62" s="113"/>
      <c r="G62" s="113"/>
      <c r="H62" s="323"/>
      <c r="I62" s="57"/>
      <c r="J62" s="57"/>
      <c r="K62" s="58"/>
      <c r="L62" s="59"/>
      <c r="M62" s="56"/>
    </row>
    <row r="63" spans="1:13" ht="19.8">
      <c r="A63" s="7" t="s">
        <v>228</v>
      </c>
      <c r="M63" s="56"/>
    </row>
    <row r="64" spans="1:13" ht="16.2">
      <c r="A64" s="7" t="s">
        <v>229</v>
      </c>
    </row>
    <row r="65" spans="1:1" ht="16.2">
      <c r="A65" s="7" t="s">
        <v>230</v>
      </c>
    </row>
    <row r="66" spans="1:1" ht="16.2">
      <c r="A66" s="7"/>
    </row>
  </sheetData>
  <sheetProtection insertHyperlinks="0" selectLockedCells="1" selectUnlockedCells="1"/>
  <mergeCells count="2">
    <mergeCell ref="A9:H9"/>
    <mergeCell ref="A62:B62"/>
  </mergeCells>
  <phoneticPr fontId="38"/>
  <hyperlinks>
    <hyperlink ref="D11" display="Page.1"/>
    <hyperlink ref="D12" display="Page.2"/>
    <hyperlink ref="D13" display="Page.2"/>
    <hyperlink ref="D14" display="Page.3"/>
    <hyperlink ref="D15" display="Page.4"/>
    <hyperlink ref="D18" display="Page.5"/>
    <hyperlink ref="D25" display="Page.6"/>
    <hyperlink ref="D30" display="Page.7"/>
    <hyperlink ref="D34" display="Page.8"/>
    <hyperlink ref="D40" display="Page.9"/>
    <hyperlink ref="D43" display="Page.10(KOB)"/>
    <hyperlink ref="D44" display="Page.11(NGO)"/>
    <hyperlink ref="D45" display="Page.12(TYO)"/>
    <hyperlink ref="D46" display="Page.13(KOB)"/>
    <hyperlink ref="D47" display="Page.14(TYO)"/>
    <hyperlink ref="D48" display="Page.15(KOB)"/>
    <hyperlink ref="D50" display="Page.16(TYO)"/>
    <hyperlink ref="D53" display="Page.17(KOB)"/>
    <hyperlink ref="D55" display="Page.18(TYO)"/>
    <hyperlink ref="H11" display="Page.19(KOB)"/>
    <hyperlink ref="H13" display="Page.20(TYO)"/>
    <hyperlink ref="H17" display="Page.21(KOB)"/>
    <hyperlink ref="H19" display="Page.22(TYO)"/>
    <hyperlink ref="H26" display="Page.23(KOB)"/>
    <hyperlink ref="H27" display="Page.24(TYO)"/>
    <hyperlink ref="H28" display="Page.23(KOB)"/>
    <hyperlink ref="H30" display="Page.24(TYO)"/>
    <hyperlink ref="H32" display="Page.25(KOB)"/>
    <hyperlink ref="H34" display="Page.26(TYO)"/>
    <hyperlink ref="H41" display="Page.21(KOB)"/>
    <hyperlink ref="H42" display="Page.22(TYO)"/>
    <hyperlink ref="H43" display="Page.27"/>
    <hyperlink ref="H44" display="Page.28"/>
    <hyperlink ref="H45" display="Page.29"/>
    <hyperlink ref="H46" display="Page.30"/>
    <hyperlink ref="H47" display="Page.31"/>
    <hyperlink ref="H50" display="Page.32"/>
    <hyperlink ref="H53" display="Page.33"/>
    <hyperlink ref="H54" display="Page.34"/>
    <hyperlink ref="H55" display="Page.35"/>
    <hyperlink ref="H56" display="Page.36"/>
    <hyperlink ref="H57" display="Page.37"/>
    <hyperlink ref="H58" display="Page.38"/>
    <hyperlink ref="H59" display="Page.39"/>
  </hyperlinks>
  <pageMargins left="0.56000000000000005" right="0.17" top="0.23" bottom="0.19" header="0.18" footer="0.17"/>
  <pageSetup paperSize="9" scale="57"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AJ71"/>
  <sheetViews>
    <sheetView showGridLines="0" showZeros="0" view="pageBreakPreview" topLeftCell="A20" zoomScale="55" zoomScaleNormal="60" zoomScaleSheetLayoutView="55" workbookViewId="0">
      <selection activeCell="B42" sqref="B42"/>
    </sheetView>
  </sheetViews>
  <sheetFormatPr defaultColWidth="9" defaultRowHeight="21.75" customHeight="1"/>
  <cols>
    <col min="1" max="1" width="25.6640625" style="1" customWidth="1"/>
    <col min="2" max="2" width="10.6640625" style="1" customWidth="1"/>
    <col min="3" max="3" width="8.6640625" style="1" customWidth="1"/>
    <col min="4" max="4" width="3.6640625" style="1" customWidth="1"/>
    <col min="5" max="6" width="8.44140625" style="1" customWidth="1"/>
    <col min="7" max="7" width="3.6640625" style="1" customWidth="1"/>
    <col min="8" max="11" width="8.44140625" style="1" customWidth="1"/>
    <col min="12" max="12" width="8.6640625" style="1" customWidth="1"/>
    <col min="13" max="13" width="3.6640625" style="1" customWidth="1"/>
    <col min="14" max="16" width="8.6640625" style="1" customWidth="1"/>
    <col min="17" max="17" width="3.6640625" style="1" customWidth="1"/>
    <col min="18" max="25" width="8.6640625" style="1" customWidth="1"/>
    <col min="26" max="34" width="8.6640625" style="1" hidden="1" customWidth="1"/>
    <col min="35" max="35" width="8.6640625" style="1" customWidth="1"/>
    <col min="36" max="36" width="9" style="42"/>
    <col min="37" max="16384" width="9" style="1"/>
  </cols>
  <sheetData>
    <row r="1" spans="1:36" ht="15" customHeight="1">
      <c r="AJ1" s="43"/>
    </row>
    <row r="2" spans="1:36" ht="15" customHeight="1">
      <c r="L2" s="5" t="s">
        <v>231</v>
      </c>
      <c r="M2" s="5"/>
      <c r="Q2" s="15"/>
      <c r="R2" s="804" t="s">
        <v>1</v>
      </c>
      <c r="AG2" s="15"/>
      <c r="AH2" s="15"/>
      <c r="AJ2" s="43"/>
    </row>
    <row r="3" spans="1:36" ht="15" customHeight="1">
      <c r="L3" s="5" t="s">
        <v>232</v>
      </c>
      <c r="M3" s="5"/>
      <c r="Q3" s="15"/>
      <c r="R3" s="804" t="s">
        <v>3</v>
      </c>
      <c r="AG3" s="15"/>
      <c r="AH3" s="15"/>
      <c r="AJ3" s="43"/>
    </row>
    <row r="4" spans="1:36" ht="15" customHeight="1">
      <c r="L4" s="516" t="s">
        <v>233</v>
      </c>
      <c r="M4" s="516"/>
      <c r="Q4" s="17"/>
      <c r="R4" s="804" t="s">
        <v>5</v>
      </c>
      <c r="AG4" s="15"/>
      <c r="AH4" s="15"/>
      <c r="AJ4" s="43"/>
    </row>
    <row r="5" spans="1:36" ht="15" customHeight="1">
      <c r="L5" s="5" t="s">
        <v>234</v>
      </c>
      <c r="M5" s="5"/>
      <c r="Q5" s="15"/>
      <c r="R5" s="804" t="s">
        <v>7</v>
      </c>
      <c r="AG5" s="15"/>
      <c r="AH5" s="15"/>
      <c r="AJ5" s="43"/>
    </row>
    <row r="6" spans="1:36" ht="15" customHeight="1">
      <c r="V6" s="26"/>
      <c r="W6" s="26"/>
      <c r="X6" s="26"/>
      <c r="Y6" s="2768">
        <f ca="1">TODAY()</f>
        <v>46038</v>
      </c>
      <c r="Z6" s="2768"/>
      <c r="AA6" s="2768"/>
      <c r="AB6" s="2768"/>
      <c r="AC6" s="2768"/>
      <c r="AD6" s="2768"/>
      <c r="AE6" s="2768"/>
      <c r="AF6" s="2768"/>
      <c r="AG6" s="2768"/>
      <c r="AH6" s="2768"/>
      <c r="AI6" s="2768"/>
    </row>
    <row r="7" spans="1:36" s="30" customFormat="1" ht="30" customHeight="1">
      <c r="A7" s="2702" t="s">
        <v>479</v>
      </c>
      <c r="B7" s="2757"/>
      <c r="C7" s="2757"/>
      <c r="D7" s="2757"/>
      <c r="E7" s="2757"/>
      <c r="F7" s="2757"/>
      <c r="G7" s="2757"/>
      <c r="H7" s="2757"/>
      <c r="I7" s="2757"/>
      <c r="J7" s="2757"/>
      <c r="K7" s="2757"/>
      <c r="L7" s="2757"/>
      <c r="M7" s="2757"/>
      <c r="N7" s="2757"/>
      <c r="O7" s="2757"/>
      <c r="P7" s="2757"/>
      <c r="Q7" s="2757"/>
      <c r="R7" s="2757"/>
      <c r="S7" s="2757"/>
      <c r="T7" s="2757"/>
      <c r="U7" s="2757"/>
      <c r="V7" s="2757"/>
      <c r="W7" s="2757"/>
      <c r="X7" s="2757"/>
      <c r="Y7" s="2757"/>
      <c r="Z7" s="2757"/>
      <c r="AA7" s="2757"/>
      <c r="AB7" s="2757"/>
      <c r="AC7" s="2757"/>
      <c r="AD7" s="2757"/>
      <c r="AE7" s="2757"/>
      <c r="AF7" s="2757"/>
      <c r="AG7" s="2757"/>
      <c r="AH7" s="2757"/>
      <c r="AI7" s="2757"/>
      <c r="AJ7" s="44"/>
    </row>
    <row r="8" spans="1:36" ht="20.100000000000001" customHeight="1"/>
    <row r="9" spans="1:36" ht="20.100000000000001" customHeight="1">
      <c r="A9" s="2656" t="s">
        <v>302</v>
      </c>
      <c r="B9" s="2656"/>
      <c r="C9" s="2656"/>
      <c r="D9" s="2656"/>
      <c r="E9" s="2656"/>
      <c r="F9" s="2656"/>
      <c r="G9" s="2656"/>
      <c r="H9" s="2656"/>
      <c r="I9" s="2656"/>
      <c r="J9" s="2656"/>
      <c r="K9" s="2656"/>
      <c r="L9" s="2656"/>
      <c r="M9" s="2656"/>
      <c r="N9" s="2656"/>
      <c r="O9" s="2656"/>
      <c r="P9" s="2656"/>
      <c r="Q9" s="2656"/>
      <c r="R9" s="2656"/>
      <c r="S9" s="2656"/>
      <c r="T9" s="2656"/>
      <c r="U9" s="2656"/>
      <c r="V9" s="2656"/>
      <c r="W9" s="2656"/>
      <c r="X9" s="2656"/>
      <c r="Y9" s="2656"/>
      <c r="Z9" s="2656"/>
      <c r="AA9" s="2656"/>
      <c r="AB9" s="2656"/>
      <c r="AC9" s="2656"/>
      <c r="AD9" s="2656"/>
      <c r="AE9" s="2656"/>
      <c r="AF9" s="2656"/>
      <c r="AG9" s="2656"/>
      <c r="AH9" s="2656"/>
      <c r="AI9" s="2738"/>
    </row>
    <row r="10" spans="1:36" ht="20.100000000000001" customHeight="1">
      <c r="A10" s="2716" t="s">
        <v>1300</v>
      </c>
      <c r="B10" s="2716"/>
      <c r="C10" s="2716"/>
      <c r="D10" s="2716"/>
      <c r="E10" s="2716"/>
      <c r="F10" s="2716"/>
      <c r="G10" s="2716"/>
      <c r="H10" s="2716"/>
      <c r="I10" s="2716"/>
      <c r="J10" s="2716"/>
      <c r="K10" s="2716"/>
      <c r="L10" s="2716"/>
      <c r="M10" s="2716"/>
      <c r="N10" s="2716"/>
      <c r="O10" s="2716"/>
      <c r="P10" s="2716"/>
      <c r="Q10" s="2716"/>
      <c r="R10" s="2716"/>
      <c r="S10" s="2716"/>
      <c r="T10" s="2716"/>
      <c r="U10" s="2716"/>
      <c r="V10" s="3"/>
      <c r="W10" s="3"/>
      <c r="X10" s="3"/>
      <c r="Y10" s="3"/>
      <c r="Z10" s="3"/>
      <c r="AA10" s="3"/>
      <c r="AB10" s="3"/>
      <c r="AC10" s="3"/>
      <c r="AD10" s="3"/>
      <c r="AE10" s="3"/>
      <c r="AF10" s="3"/>
      <c r="AG10" s="3"/>
      <c r="AH10" s="3"/>
      <c r="AI10" s="94"/>
    </row>
    <row r="11" spans="1:36" ht="20.100000000000001" customHeight="1">
      <c r="A11" s="1376" t="s">
        <v>1402</v>
      </c>
      <c r="B11" s="1376"/>
      <c r="C11" s="1376"/>
      <c r="D11" s="1376"/>
      <c r="E11" s="1376"/>
      <c r="F11" s="1376"/>
      <c r="G11" s="1376"/>
      <c r="H11" s="1376"/>
      <c r="I11" s="1376"/>
      <c r="J11" s="1376"/>
      <c r="K11" s="1376"/>
      <c r="L11" s="1376"/>
      <c r="M11" s="1376"/>
      <c r="N11" s="1376"/>
      <c r="O11" s="1376"/>
      <c r="P11" s="1376"/>
      <c r="Q11" s="1376"/>
      <c r="R11" s="1376"/>
      <c r="S11" s="1376"/>
      <c r="T11" s="1376"/>
      <c r="U11" s="1376"/>
      <c r="V11" s="3"/>
      <c r="W11" s="3"/>
      <c r="X11" s="3"/>
      <c r="Y11" s="3"/>
      <c r="Z11" s="3"/>
      <c r="AA11" s="3"/>
      <c r="AB11" s="3"/>
      <c r="AC11" s="3"/>
      <c r="AD11" s="3"/>
      <c r="AE11" s="3"/>
      <c r="AF11" s="3"/>
      <c r="AG11" s="3"/>
      <c r="AH11" s="3"/>
      <c r="AI11" s="94"/>
    </row>
    <row r="12" spans="1:36" ht="20.100000000000001" customHeight="1" thickBot="1">
      <c r="A12" s="1376"/>
      <c r="B12" s="1376"/>
      <c r="C12" s="1376"/>
      <c r="D12" s="1376"/>
      <c r="E12" s="1376"/>
      <c r="F12" s="1376"/>
      <c r="G12" s="1376"/>
      <c r="H12" s="1376"/>
      <c r="I12" s="1376"/>
      <c r="J12" s="1376"/>
      <c r="K12" s="1376"/>
      <c r="L12" s="1376"/>
      <c r="M12" s="1376"/>
      <c r="N12" s="1376"/>
      <c r="O12" s="1376"/>
      <c r="P12" s="1376"/>
      <c r="Q12" s="1376"/>
      <c r="R12" s="1376"/>
      <c r="S12" s="1376"/>
      <c r="T12" s="1376"/>
      <c r="U12" s="1376"/>
      <c r="V12" s="3"/>
      <c r="W12" s="3"/>
      <c r="X12" s="3"/>
      <c r="Y12" s="3"/>
      <c r="Z12" s="3"/>
      <c r="AA12" s="5"/>
      <c r="AB12" s="5"/>
      <c r="AC12" s="5"/>
      <c r="AD12" s="5"/>
      <c r="AE12" s="5"/>
      <c r="AF12" s="5"/>
      <c r="AG12" s="3"/>
      <c r="AH12" s="3"/>
      <c r="AI12" s="5"/>
    </row>
    <row r="13" spans="1:36" ht="20.100000000000001" hidden="1" customHeight="1">
      <c r="A13" s="107"/>
      <c r="B13" s="3"/>
      <c r="C13" s="3"/>
      <c r="D13" s="3"/>
      <c r="E13" s="3"/>
      <c r="F13" s="3"/>
      <c r="G13" s="3"/>
      <c r="H13" s="3"/>
      <c r="I13" s="3"/>
      <c r="J13" s="3"/>
      <c r="K13" s="3"/>
      <c r="L13" s="3"/>
      <c r="M13" s="3"/>
      <c r="N13" s="3"/>
      <c r="O13" s="3"/>
      <c r="P13" s="3"/>
      <c r="Q13" s="3"/>
      <c r="R13" s="3"/>
      <c r="S13" s="3"/>
      <c r="T13" s="3"/>
      <c r="U13" s="3" t="s">
        <v>398</v>
      </c>
      <c r="V13" s="3">
        <v>49</v>
      </c>
      <c r="W13" s="3">
        <v>54</v>
      </c>
      <c r="X13" s="3">
        <v>57</v>
      </c>
      <c r="Y13" s="3">
        <v>57</v>
      </c>
      <c r="Z13" s="3">
        <v>37</v>
      </c>
      <c r="AA13" s="5"/>
      <c r="AB13" s="5">
        <v>43</v>
      </c>
      <c r="AC13" s="5"/>
      <c r="AD13" s="5"/>
      <c r="AE13" s="5"/>
      <c r="AF13" s="5"/>
      <c r="AG13" s="3"/>
      <c r="AH13" s="3"/>
      <c r="AI13" s="5">
        <v>53</v>
      </c>
    </row>
    <row r="14" spans="1:36" ht="20.100000000000001" hidden="1" customHeight="1">
      <c r="A14" s="7"/>
      <c r="B14" s="3"/>
      <c r="C14" s="3"/>
      <c r="D14" s="3"/>
      <c r="E14" s="3"/>
      <c r="F14" s="3"/>
      <c r="G14" s="3"/>
      <c r="H14" s="3"/>
      <c r="I14" s="3"/>
      <c r="J14" s="3"/>
      <c r="K14" s="3"/>
      <c r="L14" s="3"/>
      <c r="M14" s="3"/>
      <c r="N14" s="3"/>
      <c r="O14" s="3"/>
      <c r="P14" s="3"/>
      <c r="Q14" s="3"/>
      <c r="R14" s="3"/>
      <c r="S14" s="3"/>
      <c r="T14" s="3"/>
      <c r="U14" s="3"/>
      <c r="V14" s="3">
        <v>48</v>
      </c>
      <c r="W14" s="3">
        <v>53</v>
      </c>
      <c r="X14" s="3">
        <v>55</v>
      </c>
      <c r="Y14" s="3">
        <v>55</v>
      </c>
      <c r="Z14" s="3">
        <v>38</v>
      </c>
      <c r="AA14" s="5"/>
      <c r="AB14" s="5">
        <v>34</v>
      </c>
      <c r="AC14" s="5"/>
      <c r="AD14" s="5"/>
      <c r="AE14" s="5"/>
      <c r="AF14" s="5"/>
      <c r="AG14" s="3">
        <v>48</v>
      </c>
      <c r="AH14" s="3">
        <v>48</v>
      </c>
      <c r="AI14" s="5">
        <v>39</v>
      </c>
    </row>
    <row r="15" spans="1:36" ht="20.100000000000001" hidden="1" customHeight="1">
      <c r="A15" s="7"/>
      <c r="B15" s="3"/>
      <c r="C15" s="3"/>
      <c r="D15" s="3"/>
      <c r="E15" s="3"/>
      <c r="F15" s="3"/>
      <c r="G15" s="3"/>
      <c r="H15" s="3"/>
      <c r="I15" s="3"/>
      <c r="J15" s="3"/>
      <c r="K15" s="3"/>
      <c r="L15" s="3"/>
      <c r="M15" s="3"/>
      <c r="N15" s="3"/>
      <c r="O15" s="3"/>
      <c r="P15" s="3"/>
      <c r="Q15" s="3"/>
      <c r="R15" s="3"/>
      <c r="S15" s="3"/>
      <c r="T15" s="3"/>
      <c r="U15" s="3" t="s">
        <v>400</v>
      </c>
      <c r="V15" s="3">
        <v>46</v>
      </c>
      <c r="W15" s="3">
        <v>51</v>
      </c>
      <c r="X15" s="3">
        <v>54</v>
      </c>
      <c r="Y15" s="3">
        <v>54</v>
      </c>
      <c r="Z15" s="3">
        <v>36</v>
      </c>
      <c r="AA15" s="5"/>
      <c r="AB15" s="5">
        <v>42</v>
      </c>
      <c r="AC15" s="5"/>
      <c r="AD15" s="5"/>
      <c r="AE15" s="5"/>
      <c r="AF15" s="5"/>
      <c r="AG15" s="3">
        <v>47</v>
      </c>
      <c r="AH15" s="3">
        <v>47</v>
      </c>
      <c r="AI15" s="5">
        <v>50</v>
      </c>
    </row>
    <row r="16" spans="1:36" ht="15" hidden="1" customHeight="1" thickBot="1">
      <c r="A16" s="7"/>
      <c r="B16" s="3"/>
      <c r="C16" s="3"/>
      <c r="D16" s="3"/>
      <c r="E16" s="3"/>
      <c r="F16" s="3"/>
      <c r="G16" s="3"/>
      <c r="H16" s="3"/>
      <c r="I16" s="3"/>
      <c r="J16" s="3"/>
      <c r="K16" s="3"/>
      <c r="L16" s="3"/>
      <c r="M16" s="3"/>
      <c r="N16" s="3"/>
      <c r="O16" s="3"/>
      <c r="P16" s="3"/>
      <c r="Q16" s="3"/>
      <c r="R16" s="3"/>
      <c r="S16" s="3"/>
      <c r="T16" s="3"/>
      <c r="U16" s="3" t="s">
        <v>401</v>
      </c>
      <c r="V16" s="225">
        <v>51</v>
      </c>
      <c r="W16" s="225">
        <v>56</v>
      </c>
      <c r="X16" s="225">
        <v>59</v>
      </c>
      <c r="Y16" s="225">
        <v>59</v>
      </c>
      <c r="Z16" s="225">
        <v>45</v>
      </c>
      <c r="AA16" s="225"/>
      <c r="AB16" s="225">
        <v>45</v>
      </c>
      <c r="AC16" s="225"/>
      <c r="AD16" s="225"/>
      <c r="AE16" s="225"/>
      <c r="AF16" s="225"/>
      <c r="AG16" s="225">
        <v>45</v>
      </c>
      <c r="AH16" s="225">
        <v>45</v>
      </c>
      <c r="AI16" s="225">
        <v>48</v>
      </c>
    </row>
    <row r="17" spans="1:36" ht="20.100000000000001" customHeight="1">
      <c r="A17" s="669"/>
      <c r="B17" s="2711" t="s">
        <v>351</v>
      </c>
      <c r="C17" s="2705" t="s">
        <v>402</v>
      </c>
      <c r="D17" s="2706"/>
      <c r="E17" s="2707"/>
      <c r="F17" s="2711" t="s">
        <v>403</v>
      </c>
      <c r="G17" s="2706"/>
      <c r="H17" s="2707"/>
      <c r="I17" s="2713" t="s">
        <v>353</v>
      </c>
      <c r="J17" s="2714"/>
      <c r="K17" s="2715"/>
      <c r="L17" s="2705" t="s">
        <v>352</v>
      </c>
      <c r="M17" s="2706"/>
      <c r="N17" s="2707"/>
      <c r="O17" s="670" t="s">
        <v>353</v>
      </c>
      <c r="P17" s="2705" t="s">
        <v>404</v>
      </c>
      <c r="Q17" s="2706"/>
      <c r="R17" s="2707"/>
      <c r="S17" s="671" t="s">
        <v>353</v>
      </c>
      <c r="T17" s="672"/>
      <c r="U17" s="2705" t="s">
        <v>405</v>
      </c>
      <c r="V17" s="2759" t="s">
        <v>480</v>
      </c>
      <c r="W17" s="2761"/>
      <c r="X17" s="2759" t="s">
        <v>481</v>
      </c>
      <c r="Y17" s="2761"/>
      <c r="Z17" s="909" t="s">
        <v>482</v>
      </c>
      <c r="AA17" s="1193" t="s">
        <v>483</v>
      </c>
      <c r="AB17" s="1193" t="s">
        <v>484</v>
      </c>
      <c r="AC17" s="2759" t="s">
        <v>485</v>
      </c>
      <c r="AD17" s="2761"/>
      <c r="AE17" s="1193" t="s">
        <v>486</v>
      </c>
      <c r="AF17" s="1193" t="s">
        <v>487</v>
      </c>
      <c r="AG17" s="2759" t="s">
        <v>488</v>
      </c>
      <c r="AH17" s="2761"/>
      <c r="AI17" s="1193" t="s">
        <v>489</v>
      </c>
    </row>
    <row r="18" spans="1:36" ht="20.100000000000001" customHeight="1">
      <c r="A18" s="1149"/>
      <c r="B18" s="2712"/>
      <c r="C18" s="2708"/>
      <c r="D18" s="2709"/>
      <c r="E18" s="2710"/>
      <c r="F18" s="2712"/>
      <c r="G18" s="2709"/>
      <c r="H18" s="2710"/>
      <c r="I18" s="1150" t="s">
        <v>246</v>
      </c>
      <c r="J18" s="666" t="s">
        <v>409</v>
      </c>
      <c r="K18" s="667" t="s">
        <v>410</v>
      </c>
      <c r="L18" s="2708"/>
      <c r="M18" s="2709"/>
      <c r="N18" s="2710"/>
      <c r="O18" s="896" t="s">
        <v>357</v>
      </c>
      <c r="P18" s="2708"/>
      <c r="Q18" s="2709"/>
      <c r="R18" s="2710"/>
      <c r="S18" s="1151" t="s">
        <v>411</v>
      </c>
      <c r="T18" s="668" t="s">
        <v>412</v>
      </c>
      <c r="U18" s="2708"/>
      <c r="V18" s="1193" t="s">
        <v>490</v>
      </c>
      <c r="W18" s="908" t="s">
        <v>491</v>
      </c>
      <c r="X18" s="1193" t="s">
        <v>492</v>
      </c>
      <c r="Y18" s="909" t="s">
        <v>493</v>
      </c>
      <c r="Z18" s="909" t="s">
        <v>494</v>
      </c>
      <c r="AA18" s="1193" t="s">
        <v>495</v>
      </c>
      <c r="AB18" s="1193" t="s">
        <v>496</v>
      </c>
      <c r="AC18" s="923" t="s">
        <v>497</v>
      </c>
      <c r="AD18" s="909" t="s">
        <v>498</v>
      </c>
      <c r="AE18" s="1193" t="s">
        <v>499</v>
      </c>
      <c r="AF18" s="1193" t="s">
        <v>500</v>
      </c>
      <c r="AG18" s="1175" t="s">
        <v>501</v>
      </c>
      <c r="AH18" s="594" t="s">
        <v>502</v>
      </c>
      <c r="AI18" s="1178" t="s">
        <v>503</v>
      </c>
    </row>
    <row r="19" spans="1:36" s="29" customFormat="1" ht="26.25" customHeight="1">
      <c r="A19" s="1706" t="s">
        <v>1185</v>
      </c>
      <c r="B19" s="1707"/>
      <c r="C19" s="1887">
        <v>45661</v>
      </c>
      <c r="D19" s="1888" t="s">
        <v>376</v>
      </c>
      <c r="E19" s="1889">
        <f>C19+1</f>
        <v>45662</v>
      </c>
      <c r="F19" s="2381"/>
      <c r="G19" s="1888"/>
      <c r="H19" s="1890"/>
      <c r="I19" s="2355">
        <f>C19-5</f>
        <v>45656</v>
      </c>
      <c r="J19" s="2356">
        <f>C19-4</f>
        <v>45657</v>
      </c>
      <c r="K19" s="2357">
        <f>C19-3</f>
        <v>45658</v>
      </c>
      <c r="L19" s="2199"/>
      <c r="M19" s="1896"/>
      <c r="N19" s="2054"/>
      <c r="O19" s="2200"/>
      <c r="P19" s="1895"/>
      <c r="Q19" s="1896"/>
      <c r="R19" s="2054"/>
      <c r="S19" s="2202"/>
      <c r="T19" s="2358"/>
      <c r="U19" s="1898">
        <f>E19+7</f>
        <v>45669</v>
      </c>
      <c r="V19" s="1719">
        <f>U19+$V$15</f>
        <v>45715</v>
      </c>
      <c r="W19" s="1718">
        <f>U19+$W$15</f>
        <v>45720</v>
      </c>
      <c r="X19" s="1719">
        <f>U19+$X$15</f>
        <v>45723</v>
      </c>
      <c r="Y19" s="1722">
        <f>U19+$Y$15</f>
        <v>45723</v>
      </c>
      <c r="Z19" s="1722">
        <f>U19+$V$16</f>
        <v>45720</v>
      </c>
      <c r="AA19" s="1719"/>
      <c r="AB19" s="1719">
        <f>U19+$AB$15</f>
        <v>45711</v>
      </c>
      <c r="AC19" s="1717"/>
      <c r="AD19" s="1716"/>
      <c r="AE19" s="1719"/>
      <c r="AF19" s="1719"/>
      <c r="AG19" s="1717">
        <f>U19+$AG$16</f>
        <v>45714</v>
      </c>
      <c r="AH19" s="1716">
        <f>U19+$AH$16</f>
        <v>45714</v>
      </c>
      <c r="AI19" s="1719">
        <f>U19+$AI$15</f>
        <v>45719</v>
      </c>
      <c r="AJ19" s="45"/>
    </row>
    <row r="20" spans="1:36" s="29" customFormat="1" ht="26.25" customHeight="1">
      <c r="A20" s="1706" t="s">
        <v>1185</v>
      </c>
      <c r="B20" s="1707"/>
      <c r="C20" s="1887"/>
      <c r="D20" s="1888"/>
      <c r="E20" s="1889"/>
      <c r="F20" s="2381"/>
      <c r="G20" s="1888"/>
      <c r="H20" s="1890"/>
      <c r="I20" s="2187"/>
      <c r="J20" s="1891"/>
      <c r="K20" s="1892"/>
      <c r="L20" s="1893"/>
      <c r="M20" s="1888"/>
      <c r="N20" s="1890"/>
      <c r="O20" s="1894"/>
      <c r="P20" s="1895">
        <v>45664</v>
      </c>
      <c r="Q20" s="1896" t="s">
        <v>376</v>
      </c>
      <c r="R20" s="2054">
        <f>P20</f>
        <v>45664</v>
      </c>
      <c r="S20" s="2382">
        <f>P20-5</f>
        <v>45659</v>
      </c>
      <c r="T20" s="1897">
        <f>P20-2</f>
        <v>45662</v>
      </c>
      <c r="U20" s="1898">
        <f>R20+7</f>
        <v>45671</v>
      </c>
      <c r="V20" s="1719">
        <f>U20+$V$16</f>
        <v>45722</v>
      </c>
      <c r="W20" s="1718">
        <f>U20+$W$16</f>
        <v>45727</v>
      </c>
      <c r="X20" s="1719">
        <f>U20+$X$16</f>
        <v>45730</v>
      </c>
      <c r="Y20" s="1722">
        <f>U20+$Y$16</f>
        <v>45730</v>
      </c>
      <c r="Z20" s="1722">
        <f>U20+$Z$16</f>
        <v>45716</v>
      </c>
      <c r="AA20" s="1719"/>
      <c r="AB20" s="1719">
        <f>U20+$AB$16</f>
        <v>45716</v>
      </c>
      <c r="AC20" s="1717"/>
      <c r="AD20" s="1716"/>
      <c r="AE20" s="1719"/>
      <c r="AF20" s="1719"/>
      <c r="AG20" s="1717">
        <f>U20+$AG$16</f>
        <v>45716</v>
      </c>
      <c r="AH20" s="1716">
        <f>U20+$AH$16</f>
        <v>45716</v>
      </c>
      <c r="AI20" s="1719">
        <f>U20+$AI$16</f>
        <v>45719</v>
      </c>
      <c r="AJ20" s="45"/>
    </row>
    <row r="21" spans="1:36" s="29" customFormat="1" ht="26.25" customHeight="1">
      <c r="A21" s="2194" t="s">
        <v>1184</v>
      </c>
      <c r="B21" s="2195"/>
      <c r="C21" s="1895"/>
      <c r="D21" s="1896"/>
      <c r="E21" s="2196"/>
      <c r="F21" s="2197" t="e">
        <f>F17+7</f>
        <v>#VALUE!</v>
      </c>
      <c r="G21" s="1896" t="s">
        <v>376</v>
      </c>
      <c r="H21" s="2054" t="e">
        <f>F21+1</f>
        <v>#VALUE!</v>
      </c>
      <c r="I21" s="2382" t="e">
        <f>F21-5</f>
        <v>#VALUE!</v>
      </c>
      <c r="J21" s="2198" t="e">
        <f>F21-4</f>
        <v>#VALUE!</v>
      </c>
      <c r="K21" s="1897" t="e">
        <f>J21</f>
        <v>#VALUE!</v>
      </c>
      <c r="L21" s="2199"/>
      <c r="M21" s="1896"/>
      <c r="N21" s="2054"/>
      <c r="O21" s="2200"/>
      <c r="P21" s="1895"/>
      <c r="Q21" s="1896"/>
      <c r="R21" s="2054"/>
      <c r="S21" s="2201"/>
      <c r="T21" s="1897"/>
      <c r="U21" s="1898" t="e">
        <f>H21+11</f>
        <v>#VALUE!</v>
      </c>
      <c r="V21" s="1719"/>
      <c r="W21" s="1718"/>
      <c r="X21" s="1719"/>
      <c r="Y21" s="1722"/>
      <c r="Z21" s="1722"/>
      <c r="AA21" s="1719"/>
      <c r="AB21" s="1719"/>
      <c r="AC21" s="1717"/>
      <c r="AD21" s="1716"/>
      <c r="AE21" s="1719"/>
      <c r="AF21" s="1719"/>
      <c r="AG21" s="1717"/>
      <c r="AH21" s="1716"/>
      <c r="AI21" s="1719"/>
      <c r="AJ21" s="465"/>
    </row>
    <row r="22" spans="1:36" s="29" customFormat="1" ht="26.25" customHeight="1">
      <c r="A22" s="2359" t="s">
        <v>1396</v>
      </c>
      <c r="B22" s="2387"/>
      <c r="C22" s="2360"/>
      <c r="D22" s="2361"/>
      <c r="E22" s="2362"/>
      <c r="F22" s="2388"/>
      <c r="G22" s="2361"/>
      <c r="H22" s="2363"/>
      <c r="I22" s="2389"/>
      <c r="J22" s="2364"/>
      <c r="K22" s="2365"/>
      <c r="L22" s="2366">
        <v>45665</v>
      </c>
      <c r="M22" s="2367" t="s">
        <v>376</v>
      </c>
      <c r="N22" s="2368">
        <f>L22</f>
        <v>45665</v>
      </c>
      <c r="O22" s="2369">
        <f>L22-2</f>
        <v>45663</v>
      </c>
      <c r="P22" s="2370">
        <v>45666</v>
      </c>
      <c r="Q22" s="2367" t="s">
        <v>376</v>
      </c>
      <c r="R22" s="2368">
        <f>P22</f>
        <v>45666</v>
      </c>
      <c r="S22" s="2390">
        <f>P22-3</f>
        <v>45663</v>
      </c>
      <c r="T22" s="2371">
        <f>P22-2</f>
        <v>45664</v>
      </c>
      <c r="U22" s="2372">
        <f>R22+7</f>
        <v>45673</v>
      </c>
      <c r="V22" s="2391">
        <f>U22+$V$13</f>
        <v>45722</v>
      </c>
      <c r="W22" s="2392">
        <f>U22+$W$13</f>
        <v>45727</v>
      </c>
      <c r="X22" s="2393">
        <f>U22+$X$13</f>
        <v>45730</v>
      </c>
      <c r="Y22" s="2394">
        <f>U22+$Y$13</f>
        <v>45730</v>
      </c>
      <c r="Z22" s="2394">
        <f>U22+$Z$13</f>
        <v>45710</v>
      </c>
      <c r="AA22" s="2393"/>
      <c r="AB22" s="2393">
        <f>U22+$AB$13</f>
        <v>45716</v>
      </c>
      <c r="AC22" s="2395"/>
      <c r="AD22" s="2396"/>
      <c r="AE22" s="2393"/>
      <c r="AF22" s="2393"/>
      <c r="AG22" s="2395">
        <f>U22+$AG$14</f>
        <v>45721</v>
      </c>
      <c r="AH22" s="2396">
        <f>U22+$AH$14</f>
        <v>45721</v>
      </c>
      <c r="AI22" s="2393">
        <f>U22+$AI$13</f>
        <v>45726</v>
      </c>
      <c r="AJ22" s="45"/>
    </row>
    <row r="23" spans="1:36" s="29" customFormat="1" ht="26.25" customHeight="1">
      <c r="A23" s="2059" t="s">
        <v>1403</v>
      </c>
      <c r="B23" s="2060" t="s">
        <v>1384</v>
      </c>
      <c r="C23" s="1727">
        <f>C19+7</f>
        <v>45668</v>
      </c>
      <c r="D23" s="1633" t="s">
        <v>376</v>
      </c>
      <c r="E23" s="1624">
        <f>C23+1</f>
        <v>45669</v>
      </c>
      <c r="F23" s="2380"/>
      <c r="G23" s="1633"/>
      <c r="H23" s="1377"/>
      <c r="I23" s="2185">
        <f>C23-5</f>
        <v>45663</v>
      </c>
      <c r="J23" s="2186">
        <f>C23-4</f>
        <v>45664</v>
      </c>
      <c r="K23" s="1378">
        <f>C23-3</f>
        <v>45665</v>
      </c>
      <c r="L23" s="2052"/>
      <c r="M23" s="1379"/>
      <c r="N23" s="2053"/>
      <c r="O23" s="1380"/>
      <c r="P23" s="1381"/>
      <c r="Q23" s="1379"/>
      <c r="R23" s="2053"/>
      <c r="S23" s="1382"/>
      <c r="T23" s="1383"/>
      <c r="U23" s="1899">
        <v>45678</v>
      </c>
      <c r="V23" s="2348">
        <f>U23+$V$15</f>
        <v>45724</v>
      </c>
      <c r="W23" s="1180">
        <f>U23+$W$15</f>
        <v>45729</v>
      </c>
      <c r="X23" s="2348">
        <f>U23+$X$15</f>
        <v>45732</v>
      </c>
      <c r="Y23" s="2350">
        <f>U23+$Y$15</f>
        <v>45732</v>
      </c>
      <c r="Z23" s="2350">
        <f>U23+$V$16</f>
        <v>45729</v>
      </c>
      <c r="AA23" s="2348"/>
      <c r="AB23" s="2348">
        <f>U23+$AB$15</f>
        <v>45720</v>
      </c>
      <c r="AC23" s="2351"/>
      <c r="AD23" s="2352"/>
      <c r="AE23" s="2348"/>
      <c r="AF23" s="2348"/>
      <c r="AG23" s="2351">
        <f>U23+$AG$16</f>
        <v>45723</v>
      </c>
      <c r="AH23" s="2352">
        <f>U23+$AH$16</f>
        <v>45723</v>
      </c>
      <c r="AI23" s="2348">
        <f>U23+$AI$15</f>
        <v>45728</v>
      </c>
      <c r="AJ23" s="45"/>
    </row>
    <row r="24" spans="1:36" s="29" customFormat="1" ht="26.25" customHeight="1">
      <c r="A24" s="1706" t="s">
        <v>1185</v>
      </c>
      <c r="B24" s="1707"/>
      <c r="C24" s="1887"/>
      <c r="D24" s="1888"/>
      <c r="E24" s="1889"/>
      <c r="F24" s="2381"/>
      <c r="G24" s="1888"/>
      <c r="H24" s="1890"/>
      <c r="I24" s="2187"/>
      <c r="J24" s="1891"/>
      <c r="K24" s="1892"/>
      <c r="L24" s="1893"/>
      <c r="M24" s="1888"/>
      <c r="N24" s="1890"/>
      <c r="O24" s="1894"/>
      <c r="P24" s="1895">
        <f>P20+7</f>
        <v>45671</v>
      </c>
      <c r="Q24" s="1896" t="s">
        <v>376</v>
      </c>
      <c r="R24" s="2054">
        <f>P24</f>
        <v>45671</v>
      </c>
      <c r="S24" s="2382">
        <f>P24-5</f>
        <v>45666</v>
      </c>
      <c r="T24" s="1897">
        <f>P24-2</f>
        <v>45669</v>
      </c>
      <c r="U24" s="1898">
        <f>R24+7</f>
        <v>45678</v>
      </c>
      <c r="V24" s="1719">
        <f>U24+$V$16</f>
        <v>45729</v>
      </c>
      <c r="W24" s="1718">
        <f>U24+$W$16</f>
        <v>45734</v>
      </c>
      <c r="X24" s="1719">
        <f>U24+$X$16</f>
        <v>45737</v>
      </c>
      <c r="Y24" s="1722">
        <f>U24+$Y$16</f>
        <v>45737</v>
      </c>
      <c r="Z24" s="1722">
        <f>U24+$Z$16</f>
        <v>45723</v>
      </c>
      <c r="AA24" s="1719"/>
      <c r="AB24" s="1719">
        <f>U24+$AB$16</f>
        <v>45723</v>
      </c>
      <c r="AC24" s="1717"/>
      <c r="AD24" s="1716"/>
      <c r="AE24" s="1719"/>
      <c r="AF24" s="1719"/>
      <c r="AG24" s="1717">
        <f>U24+$AG$16</f>
        <v>45723</v>
      </c>
      <c r="AH24" s="1716">
        <f>U24+$AH$16</f>
        <v>45723</v>
      </c>
      <c r="AI24" s="1719">
        <f>U24+$AI$16</f>
        <v>45726</v>
      </c>
      <c r="AJ24" s="45"/>
    </row>
    <row r="25" spans="1:36" s="29" customFormat="1" ht="26.25" customHeight="1">
      <c r="A25" s="1027" t="s">
        <v>1184</v>
      </c>
      <c r="B25" s="2188"/>
      <c r="C25" s="1386"/>
      <c r="D25" s="820"/>
      <c r="E25" s="2055"/>
      <c r="F25" s="2189" t="e">
        <f>F21+7</f>
        <v>#VALUE!</v>
      </c>
      <c r="G25" s="821" t="s">
        <v>376</v>
      </c>
      <c r="H25" s="2056" t="e">
        <f>F25+1</f>
        <v>#VALUE!</v>
      </c>
      <c r="I25" s="2375" t="e">
        <f>F25-5</f>
        <v>#VALUE!</v>
      </c>
      <c r="J25" s="680" t="e">
        <f>F25-4</f>
        <v>#VALUE!</v>
      </c>
      <c r="K25" s="681" t="e">
        <f>J25</f>
        <v>#VALUE!</v>
      </c>
      <c r="L25" s="2058"/>
      <c r="M25" s="821"/>
      <c r="N25" s="2056"/>
      <c r="O25" s="822"/>
      <c r="P25" s="1387"/>
      <c r="Q25" s="821"/>
      <c r="R25" s="2056"/>
      <c r="S25" s="2190"/>
      <c r="T25" s="681"/>
      <c r="U25" s="1388" t="e">
        <f>H25+11</f>
        <v>#VALUE!</v>
      </c>
      <c r="V25" s="1185"/>
      <c r="W25" s="1154"/>
      <c r="X25" s="1185"/>
      <c r="Y25" s="1195"/>
      <c r="Z25" s="1195"/>
      <c r="AA25" s="1185"/>
      <c r="AB25" s="1185"/>
      <c r="AC25" s="825"/>
      <c r="AD25" s="826"/>
      <c r="AE25" s="1185"/>
      <c r="AF25" s="1185"/>
      <c r="AG25" s="825"/>
      <c r="AH25" s="826"/>
      <c r="AI25" s="1185"/>
      <c r="AJ25" s="45"/>
    </row>
    <row r="26" spans="1:36" s="29" customFormat="1" ht="26.25" customHeight="1">
      <c r="A26" s="2203" t="s">
        <v>1310</v>
      </c>
      <c r="B26" s="2376" t="s">
        <v>1311</v>
      </c>
      <c r="C26" s="1389"/>
      <c r="D26" s="676"/>
      <c r="E26" s="1390"/>
      <c r="F26" s="2377"/>
      <c r="G26" s="676"/>
      <c r="H26" s="1391"/>
      <c r="I26" s="2378"/>
      <c r="J26" s="677"/>
      <c r="K26" s="678"/>
      <c r="L26" s="1392">
        <f>L22+7</f>
        <v>45672</v>
      </c>
      <c r="M26" s="675" t="s">
        <v>376</v>
      </c>
      <c r="N26" s="1393">
        <f>L26</f>
        <v>45672</v>
      </c>
      <c r="O26" s="823">
        <f>L26-2</f>
        <v>45670</v>
      </c>
      <c r="P26" s="1394">
        <f>P22+7</f>
        <v>45673</v>
      </c>
      <c r="Q26" s="675" t="s">
        <v>376</v>
      </c>
      <c r="R26" s="1393">
        <f>P26</f>
        <v>45673</v>
      </c>
      <c r="S26" s="2379">
        <f>P26-3</f>
        <v>45670</v>
      </c>
      <c r="T26" s="674">
        <f>P26-2</f>
        <v>45671</v>
      </c>
      <c r="U26" s="1395">
        <f>R26+7</f>
        <v>45680</v>
      </c>
      <c r="V26" s="1541">
        <f>U26+$V$13</f>
        <v>45729</v>
      </c>
      <c r="W26" s="1154">
        <f>U26+$W$13</f>
        <v>45734</v>
      </c>
      <c r="X26" s="1185">
        <f>U26+$X$13</f>
        <v>45737</v>
      </c>
      <c r="Y26" s="1195">
        <f>U26+$Y$13</f>
        <v>45737</v>
      </c>
      <c r="Z26" s="1195">
        <f>U26+$Z$13</f>
        <v>45717</v>
      </c>
      <c r="AA26" s="1185"/>
      <c r="AB26" s="1185">
        <f>U26+$AB$13</f>
        <v>45723</v>
      </c>
      <c r="AC26" s="825"/>
      <c r="AD26" s="826"/>
      <c r="AE26" s="1185"/>
      <c r="AF26" s="1185"/>
      <c r="AG26" s="825">
        <f>U26+$AG$14</f>
        <v>45728</v>
      </c>
      <c r="AH26" s="826">
        <f>U26+$AH$14</f>
        <v>45728</v>
      </c>
      <c r="AI26" s="1185">
        <f>U26+$AI$13</f>
        <v>45733</v>
      </c>
      <c r="AJ26" s="45"/>
    </row>
    <row r="27" spans="1:36" s="29" customFormat="1" ht="26.25" customHeight="1">
      <c r="A27" s="1404" t="s">
        <v>1303</v>
      </c>
      <c r="B27" s="1405" t="s">
        <v>1304</v>
      </c>
      <c r="C27" s="1727">
        <f>C23+7</f>
        <v>45675</v>
      </c>
      <c r="D27" s="1633" t="s">
        <v>376</v>
      </c>
      <c r="E27" s="1624">
        <f>C27+1</f>
        <v>45676</v>
      </c>
      <c r="F27" s="2380"/>
      <c r="G27" s="1633"/>
      <c r="H27" s="1377"/>
      <c r="I27" s="2185">
        <f>C27-5</f>
        <v>45670</v>
      </c>
      <c r="J27" s="2186">
        <f>C27-4</f>
        <v>45671</v>
      </c>
      <c r="K27" s="1378">
        <f>C27-3</f>
        <v>45672</v>
      </c>
      <c r="L27" s="2052"/>
      <c r="M27" s="1379"/>
      <c r="N27" s="2053"/>
      <c r="O27" s="1380"/>
      <c r="P27" s="1381"/>
      <c r="Q27" s="1379"/>
      <c r="R27" s="2053"/>
      <c r="S27" s="1382"/>
      <c r="T27" s="1383"/>
      <c r="U27" s="1384">
        <f>E27+7</f>
        <v>45683</v>
      </c>
      <c r="V27" s="2209">
        <f>U27+$V$15</f>
        <v>45729</v>
      </c>
      <c r="W27" s="1180">
        <f>U27+$W$15</f>
        <v>45734</v>
      </c>
      <c r="X27" s="2209">
        <f>U27+$X$15</f>
        <v>45737</v>
      </c>
      <c r="Y27" s="2210">
        <f>U27+$Y$15</f>
        <v>45737</v>
      </c>
      <c r="Z27" s="2210">
        <f>U27+$V$16</f>
        <v>45734</v>
      </c>
      <c r="AA27" s="2209"/>
      <c r="AB27" s="2209">
        <f>U27+$AB$15</f>
        <v>45725</v>
      </c>
      <c r="AC27" s="2212"/>
      <c r="AD27" s="2213"/>
      <c r="AE27" s="2209"/>
      <c r="AF27" s="2209"/>
      <c r="AG27" s="2212">
        <f>U27+$AG$16</f>
        <v>45728</v>
      </c>
      <c r="AH27" s="2213">
        <f>U27+$AH$16</f>
        <v>45728</v>
      </c>
      <c r="AI27" s="2209">
        <f>U27+$AI$15</f>
        <v>45733</v>
      </c>
      <c r="AJ27" s="45"/>
    </row>
    <row r="28" spans="1:36" s="29" customFormat="1" ht="26.25" customHeight="1">
      <c r="A28" s="2059" t="s">
        <v>1404</v>
      </c>
      <c r="B28" s="2060" t="s">
        <v>1290</v>
      </c>
      <c r="C28" s="1396"/>
      <c r="D28" s="1397"/>
      <c r="E28" s="1398"/>
      <c r="F28" s="2373"/>
      <c r="G28" s="1397"/>
      <c r="H28" s="1399"/>
      <c r="I28" s="2191"/>
      <c r="J28" s="1400"/>
      <c r="K28" s="1401"/>
      <c r="L28" s="1402"/>
      <c r="M28" s="1397"/>
      <c r="N28" s="1399"/>
      <c r="O28" s="1403"/>
      <c r="P28" s="1381">
        <f>P24+7</f>
        <v>45678</v>
      </c>
      <c r="Q28" s="1379" t="s">
        <v>376</v>
      </c>
      <c r="R28" s="2053">
        <f>P28</f>
        <v>45678</v>
      </c>
      <c r="S28" s="2374">
        <f>P28-5</f>
        <v>45673</v>
      </c>
      <c r="T28" s="1385">
        <f>P28-2</f>
        <v>45676</v>
      </c>
      <c r="U28" s="1384">
        <f>R28+7</f>
        <v>45685</v>
      </c>
      <c r="V28" s="2348">
        <f>U28+$V$16</f>
        <v>45736</v>
      </c>
      <c r="W28" s="1180">
        <f>U28+$W$16</f>
        <v>45741</v>
      </c>
      <c r="X28" s="2348">
        <f>U28+$X$16</f>
        <v>45744</v>
      </c>
      <c r="Y28" s="2350">
        <f>U28+$Y$16</f>
        <v>45744</v>
      </c>
      <c r="Z28" s="2350">
        <f>U28+$Z$16</f>
        <v>45730</v>
      </c>
      <c r="AA28" s="2348"/>
      <c r="AB28" s="2348">
        <f>U28+$AB$16</f>
        <v>45730</v>
      </c>
      <c r="AC28" s="2351"/>
      <c r="AD28" s="2352"/>
      <c r="AE28" s="2348"/>
      <c r="AF28" s="2348"/>
      <c r="AG28" s="2351">
        <f>U28+$AG$16</f>
        <v>45730</v>
      </c>
      <c r="AH28" s="2352">
        <f>U28+$AH$16</f>
        <v>45730</v>
      </c>
      <c r="AI28" s="2348">
        <f>U28+$AI$16</f>
        <v>45733</v>
      </c>
      <c r="AJ28" s="45"/>
    </row>
    <row r="29" spans="1:36" s="29" customFormat="1" ht="26.25" customHeight="1">
      <c r="A29" s="1027" t="s">
        <v>1184</v>
      </c>
      <c r="B29" s="2188"/>
      <c r="C29" s="1386"/>
      <c r="D29" s="820"/>
      <c r="E29" s="2055"/>
      <c r="F29" s="2189" t="e">
        <f>F25+7</f>
        <v>#VALUE!</v>
      </c>
      <c r="G29" s="821" t="s">
        <v>376</v>
      </c>
      <c r="H29" s="2056" t="e">
        <f>F29+1</f>
        <v>#VALUE!</v>
      </c>
      <c r="I29" s="2375" t="e">
        <f>F29-5</f>
        <v>#VALUE!</v>
      </c>
      <c r="J29" s="680" t="e">
        <f>F29-4</f>
        <v>#VALUE!</v>
      </c>
      <c r="K29" s="681" t="e">
        <f>J29</f>
        <v>#VALUE!</v>
      </c>
      <c r="L29" s="2057"/>
      <c r="M29" s="821"/>
      <c r="N29" s="2056"/>
      <c r="O29" s="822"/>
      <c r="P29" s="1387"/>
      <c r="Q29" s="821"/>
      <c r="R29" s="2056"/>
      <c r="S29" s="2190"/>
      <c r="T29" s="681"/>
      <c r="U29" s="1388" t="e">
        <f>H29+11</f>
        <v>#VALUE!</v>
      </c>
      <c r="V29" s="1185"/>
      <c r="W29" s="1154"/>
      <c r="X29" s="1185"/>
      <c r="Y29" s="1195"/>
      <c r="Z29" s="1195"/>
      <c r="AA29" s="1185"/>
      <c r="AB29" s="1185"/>
      <c r="AC29" s="825"/>
      <c r="AD29" s="826"/>
      <c r="AE29" s="1185"/>
      <c r="AF29" s="1185"/>
      <c r="AG29" s="825"/>
      <c r="AH29" s="826"/>
      <c r="AI29" s="1185"/>
      <c r="AJ29" s="45"/>
    </row>
    <row r="30" spans="1:36" s="29" customFormat="1" ht="26.25" customHeight="1">
      <c r="A30" s="2203" t="s">
        <v>1313</v>
      </c>
      <c r="B30" s="2376" t="s">
        <v>1314</v>
      </c>
      <c r="C30" s="1389"/>
      <c r="D30" s="676"/>
      <c r="E30" s="1390"/>
      <c r="F30" s="2377"/>
      <c r="G30" s="676"/>
      <c r="H30" s="1391"/>
      <c r="I30" s="2378"/>
      <c r="J30" s="677"/>
      <c r="K30" s="678"/>
      <c r="L30" s="1392">
        <f>L26+7</f>
        <v>45679</v>
      </c>
      <c r="M30" s="675" t="s">
        <v>376</v>
      </c>
      <c r="N30" s="1393">
        <f>L30</f>
        <v>45679</v>
      </c>
      <c r="O30" s="823">
        <f>L30-2</f>
        <v>45677</v>
      </c>
      <c r="P30" s="1394">
        <f>P26+7</f>
        <v>45680</v>
      </c>
      <c r="Q30" s="675" t="s">
        <v>376</v>
      </c>
      <c r="R30" s="1393">
        <f>P30</f>
        <v>45680</v>
      </c>
      <c r="S30" s="2379">
        <f>P30-3</f>
        <v>45677</v>
      </c>
      <c r="T30" s="674">
        <f>P30-2</f>
        <v>45678</v>
      </c>
      <c r="U30" s="1395">
        <f>R30+7</f>
        <v>45687</v>
      </c>
      <c r="V30" s="1541">
        <f>U30+$V$13</f>
        <v>45736</v>
      </c>
      <c r="W30" s="1154">
        <f>U30+$W$13</f>
        <v>45741</v>
      </c>
      <c r="X30" s="1185">
        <f>U30+$X$13</f>
        <v>45744</v>
      </c>
      <c r="Y30" s="1195">
        <f>U30+$Y$13</f>
        <v>45744</v>
      </c>
      <c r="Z30" s="1195">
        <f>U30+$Z$13</f>
        <v>45724</v>
      </c>
      <c r="AA30" s="1185"/>
      <c r="AB30" s="1185">
        <f>U30+$AB$13</f>
        <v>45730</v>
      </c>
      <c r="AC30" s="825"/>
      <c r="AD30" s="826"/>
      <c r="AE30" s="1185"/>
      <c r="AF30" s="1185"/>
      <c r="AG30" s="825">
        <f>U30+$AG$14</f>
        <v>45735</v>
      </c>
      <c r="AH30" s="826">
        <f>U30+$AH$14</f>
        <v>45735</v>
      </c>
      <c r="AI30" s="1185">
        <f>U30+$AI$13</f>
        <v>45740</v>
      </c>
      <c r="AJ30" s="45"/>
    </row>
    <row r="31" spans="1:36" s="29" customFormat="1" ht="26.25" customHeight="1">
      <c r="A31" s="1404" t="s">
        <v>1205</v>
      </c>
      <c r="B31" s="1405" t="s">
        <v>1315</v>
      </c>
      <c r="C31" s="1727">
        <f>C27+7</f>
        <v>45682</v>
      </c>
      <c r="D31" s="1633" t="s">
        <v>376</v>
      </c>
      <c r="E31" s="1624">
        <f>C31+1</f>
        <v>45683</v>
      </c>
      <c r="F31" s="2380"/>
      <c r="G31" s="1633"/>
      <c r="H31" s="1377"/>
      <c r="I31" s="2185">
        <f>C31-5</f>
        <v>45677</v>
      </c>
      <c r="J31" s="2186">
        <f>C31-4</f>
        <v>45678</v>
      </c>
      <c r="K31" s="1378">
        <f>C31-3</f>
        <v>45679</v>
      </c>
      <c r="L31" s="2052"/>
      <c r="M31" s="1379"/>
      <c r="N31" s="2053"/>
      <c r="O31" s="1380"/>
      <c r="P31" s="1381"/>
      <c r="Q31" s="1379"/>
      <c r="R31" s="2053"/>
      <c r="S31" s="1382"/>
      <c r="T31" s="1383"/>
      <c r="U31" s="1384">
        <f>E31+7</f>
        <v>45690</v>
      </c>
      <c r="V31" s="2348">
        <f>U31+$V$15</f>
        <v>45736</v>
      </c>
      <c r="W31" s="1180">
        <f>U31+$W$15</f>
        <v>45741</v>
      </c>
      <c r="X31" s="2348">
        <f>U31+$X$15</f>
        <v>45744</v>
      </c>
      <c r="Y31" s="2350">
        <f>U31+$Y$15</f>
        <v>45744</v>
      </c>
      <c r="Z31" s="2350">
        <f>U31+$V$16</f>
        <v>45741</v>
      </c>
      <c r="AA31" s="2348"/>
      <c r="AB31" s="2348">
        <f>U31+$AB$15</f>
        <v>45732</v>
      </c>
      <c r="AC31" s="2351"/>
      <c r="AD31" s="2352"/>
      <c r="AE31" s="2348"/>
      <c r="AF31" s="2348"/>
      <c r="AG31" s="2351">
        <f>U31+$AG$16</f>
        <v>45735</v>
      </c>
      <c r="AH31" s="2352">
        <f>U31+$AH$16</f>
        <v>45735</v>
      </c>
      <c r="AI31" s="2348">
        <f>U31+$AI$15</f>
        <v>45740</v>
      </c>
      <c r="AJ31" s="45"/>
    </row>
    <row r="32" spans="1:36" s="29" customFormat="1" ht="26.25" customHeight="1">
      <c r="A32" s="1404" t="s">
        <v>1302</v>
      </c>
      <c r="B32" s="1405" t="s">
        <v>1312</v>
      </c>
      <c r="C32" s="1396"/>
      <c r="D32" s="1397"/>
      <c r="E32" s="1398"/>
      <c r="F32" s="2373"/>
      <c r="G32" s="1397"/>
      <c r="H32" s="1399"/>
      <c r="I32" s="2191"/>
      <c r="J32" s="1400"/>
      <c r="K32" s="1401"/>
      <c r="L32" s="1402"/>
      <c r="M32" s="1397"/>
      <c r="N32" s="1399"/>
      <c r="O32" s="1403"/>
      <c r="P32" s="1381">
        <f>P28+7</f>
        <v>45685</v>
      </c>
      <c r="Q32" s="1379" t="s">
        <v>376</v>
      </c>
      <c r="R32" s="2053">
        <f>P32</f>
        <v>45685</v>
      </c>
      <c r="S32" s="2374">
        <f>P32-5</f>
        <v>45680</v>
      </c>
      <c r="T32" s="1385">
        <f>P32-2</f>
        <v>45683</v>
      </c>
      <c r="U32" s="1384">
        <f>R32+7</f>
        <v>45692</v>
      </c>
      <c r="V32" s="2348">
        <f>U32+$V$16</f>
        <v>45743</v>
      </c>
      <c r="W32" s="1180">
        <f>U32+$W$16</f>
        <v>45748</v>
      </c>
      <c r="X32" s="2348">
        <f>U32+$X$16</f>
        <v>45751</v>
      </c>
      <c r="Y32" s="2350">
        <f>U32+$Y$16</f>
        <v>45751</v>
      </c>
      <c r="Z32" s="2350">
        <f>U32+$Z$16</f>
        <v>45737</v>
      </c>
      <c r="AA32" s="2348"/>
      <c r="AB32" s="2348">
        <f>U32+$AB$16</f>
        <v>45737</v>
      </c>
      <c r="AC32" s="2351"/>
      <c r="AD32" s="2352"/>
      <c r="AE32" s="2348"/>
      <c r="AF32" s="2348"/>
      <c r="AG32" s="2351">
        <f>U32+$AG$16</f>
        <v>45737</v>
      </c>
      <c r="AH32" s="2352">
        <f>U32+$AH$16</f>
        <v>45737</v>
      </c>
      <c r="AI32" s="2348">
        <f>U32+$AI$16</f>
        <v>45740</v>
      </c>
      <c r="AJ32" s="45"/>
    </row>
    <row r="33" spans="1:36" s="29" customFormat="1" ht="26.25" customHeight="1">
      <c r="A33" s="1027" t="s">
        <v>1184</v>
      </c>
      <c r="B33" s="2188"/>
      <c r="C33" s="1386"/>
      <c r="D33" s="820"/>
      <c r="E33" s="2055"/>
      <c r="F33" s="2189" t="e">
        <f>F29+7</f>
        <v>#VALUE!</v>
      </c>
      <c r="G33" s="821" t="s">
        <v>376</v>
      </c>
      <c r="H33" s="2056" t="e">
        <f>F33+1</f>
        <v>#VALUE!</v>
      </c>
      <c r="I33" s="2375" t="e">
        <f>F33-5</f>
        <v>#VALUE!</v>
      </c>
      <c r="J33" s="680" t="e">
        <f>F33-4</f>
        <v>#VALUE!</v>
      </c>
      <c r="K33" s="681" t="e">
        <f>J33</f>
        <v>#VALUE!</v>
      </c>
      <c r="L33" s="2058"/>
      <c r="M33" s="821"/>
      <c r="N33" s="2056"/>
      <c r="O33" s="822"/>
      <c r="P33" s="1387"/>
      <c r="Q33" s="821"/>
      <c r="R33" s="2056"/>
      <c r="S33" s="2190"/>
      <c r="T33" s="681"/>
      <c r="U33" s="1388" t="e">
        <f>H33+11</f>
        <v>#VALUE!</v>
      </c>
      <c r="V33" s="1185"/>
      <c r="W33" s="1154"/>
      <c r="X33" s="1185"/>
      <c r="Y33" s="1195"/>
      <c r="Z33" s="1195"/>
      <c r="AA33" s="1185"/>
      <c r="AB33" s="1185"/>
      <c r="AC33" s="825"/>
      <c r="AD33" s="826"/>
      <c r="AE33" s="1185"/>
      <c r="AF33" s="1185"/>
      <c r="AG33" s="825"/>
      <c r="AH33" s="826"/>
      <c r="AI33" s="1185"/>
      <c r="AJ33" s="45"/>
    </row>
    <row r="34" spans="1:36" s="29" customFormat="1" ht="26.25" customHeight="1">
      <c r="A34" s="2203" t="s">
        <v>1385</v>
      </c>
      <c r="B34" s="2376" t="s">
        <v>1386</v>
      </c>
      <c r="C34" s="1389"/>
      <c r="D34" s="676"/>
      <c r="E34" s="1390"/>
      <c r="F34" s="2377"/>
      <c r="G34" s="676"/>
      <c r="H34" s="1391"/>
      <c r="I34" s="2378"/>
      <c r="J34" s="677"/>
      <c r="K34" s="678"/>
      <c r="L34" s="1392">
        <f>L30+7</f>
        <v>45686</v>
      </c>
      <c r="M34" s="675" t="s">
        <v>376</v>
      </c>
      <c r="N34" s="1393">
        <f>L34</f>
        <v>45686</v>
      </c>
      <c r="O34" s="823">
        <f>L34-2</f>
        <v>45684</v>
      </c>
      <c r="P34" s="1394">
        <f>P30+7</f>
        <v>45687</v>
      </c>
      <c r="Q34" s="675" t="s">
        <v>376</v>
      </c>
      <c r="R34" s="1393">
        <f>P34</f>
        <v>45687</v>
      </c>
      <c r="S34" s="2379">
        <f>P34-3</f>
        <v>45684</v>
      </c>
      <c r="T34" s="674">
        <f>P34-2</f>
        <v>45685</v>
      </c>
      <c r="U34" s="1395">
        <f>R34+7</f>
        <v>45694</v>
      </c>
      <c r="V34" s="1541">
        <f>U34+$V$13</f>
        <v>45743</v>
      </c>
      <c r="W34" s="1154">
        <f>U34+$W$13</f>
        <v>45748</v>
      </c>
      <c r="X34" s="1185">
        <f>U34+$X$13</f>
        <v>45751</v>
      </c>
      <c r="Y34" s="1195">
        <f>U34+$Y$13</f>
        <v>45751</v>
      </c>
      <c r="Z34" s="1195">
        <f>U34+$Z$13</f>
        <v>45731</v>
      </c>
      <c r="AA34" s="1185"/>
      <c r="AB34" s="1185">
        <f>U34+$AB$13</f>
        <v>45737</v>
      </c>
      <c r="AC34" s="825"/>
      <c r="AD34" s="826"/>
      <c r="AE34" s="1185"/>
      <c r="AF34" s="1185"/>
      <c r="AG34" s="825">
        <f>U34+$AG$14</f>
        <v>45742</v>
      </c>
      <c r="AH34" s="826">
        <f>U34+$AH$14</f>
        <v>45742</v>
      </c>
      <c r="AI34" s="1185">
        <f>U34+$AI$13</f>
        <v>45747</v>
      </c>
      <c r="AJ34" s="45"/>
    </row>
    <row r="35" spans="1:36" s="29" customFormat="1" ht="26.25" customHeight="1">
      <c r="A35" s="1404" t="s">
        <v>1335</v>
      </c>
      <c r="B35" s="1405" t="s">
        <v>1387</v>
      </c>
      <c r="C35" s="1727">
        <f>C31+7</f>
        <v>45689</v>
      </c>
      <c r="D35" s="1633" t="s">
        <v>376</v>
      </c>
      <c r="E35" s="1624">
        <f>C35+1</f>
        <v>45690</v>
      </c>
      <c r="F35" s="2380"/>
      <c r="G35" s="1633"/>
      <c r="H35" s="1377"/>
      <c r="I35" s="2192">
        <f>C35-5</f>
        <v>45684</v>
      </c>
      <c r="J35" s="2186">
        <f>C35-4</f>
        <v>45685</v>
      </c>
      <c r="K35" s="1378">
        <f>C35-3</f>
        <v>45686</v>
      </c>
      <c r="L35" s="2052"/>
      <c r="M35" s="1379"/>
      <c r="N35" s="2053"/>
      <c r="O35" s="1380"/>
      <c r="P35" s="1381"/>
      <c r="Q35" s="1379"/>
      <c r="R35" s="2053"/>
      <c r="S35" s="1382"/>
      <c r="T35" s="1383"/>
      <c r="U35" s="1384">
        <f>E35+7</f>
        <v>45697</v>
      </c>
      <c r="V35" s="827">
        <f>U35+$V$15</f>
        <v>45743</v>
      </c>
      <c r="W35" s="806">
        <f>U35+$W$15</f>
        <v>45748</v>
      </c>
      <c r="X35" s="2349">
        <f>U35+$X$15</f>
        <v>45751</v>
      </c>
      <c r="Y35" s="810">
        <f>U35+$Y$15</f>
        <v>45751</v>
      </c>
      <c r="Z35" s="810">
        <f>U35+$V$16</f>
        <v>45748</v>
      </c>
      <c r="AA35" s="2349"/>
      <c r="AB35" s="2349">
        <f>U35+$AB$15</f>
        <v>45739</v>
      </c>
      <c r="AC35" s="816"/>
      <c r="AD35" s="421"/>
      <c r="AE35" s="2349"/>
      <c r="AF35" s="2349"/>
      <c r="AG35" s="816">
        <f>U35+$AG$16</f>
        <v>45742</v>
      </c>
      <c r="AH35" s="421">
        <f>U35+$AH$16</f>
        <v>45742</v>
      </c>
      <c r="AI35" s="2349">
        <f>U35+$AI$15</f>
        <v>45747</v>
      </c>
      <c r="AJ35" s="45"/>
    </row>
    <row r="36" spans="1:36" s="29" customFormat="1" ht="26.25" customHeight="1">
      <c r="A36" s="1404" t="s">
        <v>1301</v>
      </c>
      <c r="B36" s="1405" t="s">
        <v>1388</v>
      </c>
      <c r="C36" s="1396"/>
      <c r="D36" s="1397"/>
      <c r="E36" s="1398"/>
      <c r="F36" s="2373"/>
      <c r="G36" s="1397"/>
      <c r="H36" s="1399"/>
      <c r="I36" s="2191"/>
      <c r="J36" s="1400"/>
      <c r="K36" s="1401"/>
      <c r="L36" s="1402"/>
      <c r="M36" s="1397"/>
      <c r="N36" s="1399"/>
      <c r="O36" s="1403"/>
      <c r="P36" s="1381">
        <f>P32+7</f>
        <v>45692</v>
      </c>
      <c r="Q36" s="1379" t="s">
        <v>376</v>
      </c>
      <c r="R36" s="2053">
        <f>P36</f>
        <v>45692</v>
      </c>
      <c r="S36" s="2374">
        <f>P36-5</f>
        <v>45687</v>
      </c>
      <c r="T36" s="1385">
        <f>P36-2</f>
        <v>45690</v>
      </c>
      <c r="U36" s="1384">
        <f>R36+7</f>
        <v>45699</v>
      </c>
      <c r="V36" s="2348">
        <f>U36+$V$16</f>
        <v>45750</v>
      </c>
      <c r="W36" s="1180">
        <f>U36+$W$16</f>
        <v>45755</v>
      </c>
      <c r="X36" s="2348">
        <f>U36+$X$16</f>
        <v>45758</v>
      </c>
      <c r="Y36" s="2350">
        <f>U36+$Y$16</f>
        <v>45758</v>
      </c>
      <c r="Z36" s="2350">
        <f>U36+$Z$16</f>
        <v>45744</v>
      </c>
      <c r="AA36" s="2348"/>
      <c r="AB36" s="2348">
        <f>U36+$AB$16</f>
        <v>45744</v>
      </c>
      <c r="AC36" s="2351"/>
      <c r="AD36" s="2352"/>
      <c r="AE36" s="2348"/>
      <c r="AF36" s="2348"/>
      <c r="AG36" s="2351">
        <f>U36+$AG$16</f>
        <v>45744</v>
      </c>
      <c r="AH36" s="2352">
        <f>U36+$AH$16</f>
        <v>45744</v>
      </c>
      <c r="AI36" s="2348">
        <f>U36+$AI$16</f>
        <v>45747</v>
      </c>
      <c r="AJ36" s="45"/>
    </row>
    <row r="37" spans="1:36" s="29" customFormat="1" ht="26.25" customHeight="1">
      <c r="A37" s="1027" t="s">
        <v>1184</v>
      </c>
      <c r="B37" s="2188"/>
      <c r="C37" s="1386"/>
      <c r="D37" s="820"/>
      <c r="E37" s="2055"/>
      <c r="F37" s="2189" t="e">
        <f>F33+7</f>
        <v>#VALUE!</v>
      </c>
      <c r="G37" s="821" t="s">
        <v>376</v>
      </c>
      <c r="H37" s="2056" t="e">
        <f>F37+1</f>
        <v>#VALUE!</v>
      </c>
      <c r="I37" s="2375" t="e">
        <f>F37-5</f>
        <v>#VALUE!</v>
      </c>
      <c r="J37" s="680" t="e">
        <f>F37-4</f>
        <v>#VALUE!</v>
      </c>
      <c r="K37" s="681" t="e">
        <f>J37</f>
        <v>#VALUE!</v>
      </c>
      <c r="L37" s="2057"/>
      <c r="M37" s="821"/>
      <c r="N37" s="2056"/>
      <c r="O37" s="822"/>
      <c r="P37" s="1387"/>
      <c r="Q37" s="821"/>
      <c r="R37" s="2056"/>
      <c r="S37" s="2190"/>
      <c r="T37" s="681"/>
      <c r="U37" s="1388" t="e">
        <f>H37+11</f>
        <v>#VALUE!</v>
      </c>
      <c r="V37" s="1185"/>
      <c r="W37" s="1154"/>
      <c r="X37" s="1185"/>
      <c r="Y37" s="1195"/>
      <c r="Z37" s="1195"/>
      <c r="AA37" s="1185"/>
      <c r="AB37" s="1185"/>
      <c r="AC37" s="825"/>
      <c r="AD37" s="826"/>
      <c r="AE37" s="1185"/>
      <c r="AF37" s="1185"/>
      <c r="AG37" s="825"/>
      <c r="AH37" s="826"/>
      <c r="AI37" s="1185"/>
      <c r="AJ37" s="45"/>
    </row>
    <row r="38" spans="1:36" s="29" customFormat="1" ht="26.25" customHeight="1">
      <c r="A38" s="2203" t="s">
        <v>1389</v>
      </c>
      <c r="B38" s="2376" t="s">
        <v>1390</v>
      </c>
      <c r="C38" s="1389"/>
      <c r="D38" s="676"/>
      <c r="E38" s="1390"/>
      <c r="F38" s="2377"/>
      <c r="G38" s="676"/>
      <c r="H38" s="1391"/>
      <c r="I38" s="2378"/>
      <c r="J38" s="677"/>
      <c r="K38" s="678"/>
      <c r="L38" s="1392">
        <f>L34+7</f>
        <v>45693</v>
      </c>
      <c r="M38" s="675" t="s">
        <v>376</v>
      </c>
      <c r="N38" s="1393">
        <f>L38</f>
        <v>45693</v>
      </c>
      <c r="O38" s="823">
        <f>L38-2</f>
        <v>45691</v>
      </c>
      <c r="P38" s="1394">
        <f>P34+7</f>
        <v>45694</v>
      </c>
      <c r="Q38" s="675" t="s">
        <v>376</v>
      </c>
      <c r="R38" s="1393">
        <f>P38</f>
        <v>45694</v>
      </c>
      <c r="S38" s="2379">
        <f>P38-3</f>
        <v>45691</v>
      </c>
      <c r="T38" s="674">
        <f>P38-2</f>
        <v>45692</v>
      </c>
      <c r="U38" s="1395">
        <f>R38+7</f>
        <v>45701</v>
      </c>
      <c r="V38" s="1541">
        <f>U38+$V$13</f>
        <v>45750</v>
      </c>
      <c r="W38" s="1154">
        <f>U38+$W$13</f>
        <v>45755</v>
      </c>
      <c r="X38" s="1185">
        <f>U38+$X$13</f>
        <v>45758</v>
      </c>
      <c r="Y38" s="1195">
        <f>U38+$Y$13</f>
        <v>45758</v>
      </c>
      <c r="Z38" s="1195">
        <f>U38+$Z$13</f>
        <v>45738</v>
      </c>
      <c r="AA38" s="1185"/>
      <c r="AB38" s="1185">
        <f>U38+$AB$13</f>
        <v>45744</v>
      </c>
      <c r="AC38" s="825"/>
      <c r="AD38" s="826"/>
      <c r="AE38" s="1185"/>
      <c r="AF38" s="1185"/>
      <c r="AG38" s="825">
        <f>U38+$AG$14</f>
        <v>45749</v>
      </c>
      <c r="AH38" s="826">
        <f>U38+$AH$14</f>
        <v>45749</v>
      </c>
      <c r="AI38" s="1185">
        <f>U38+$AI$13</f>
        <v>45754</v>
      </c>
      <c r="AJ38" s="45"/>
    </row>
    <row r="39" spans="1:36" s="29" customFormat="1" ht="26.25" customHeight="1">
      <c r="A39" s="1404" t="s">
        <v>1405</v>
      </c>
      <c r="B39" s="1405" t="s">
        <v>1406</v>
      </c>
      <c r="C39" s="1727">
        <f>C35+7</f>
        <v>45696</v>
      </c>
      <c r="D39" s="1633" t="s">
        <v>376</v>
      </c>
      <c r="E39" s="1624">
        <f>C39+1</f>
        <v>45697</v>
      </c>
      <c r="F39" s="2380"/>
      <c r="G39" s="1633"/>
      <c r="H39" s="1377"/>
      <c r="I39" s="2185">
        <f>C39-5</f>
        <v>45691</v>
      </c>
      <c r="J39" s="2186">
        <f>C39-4</f>
        <v>45692</v>
      </c>
      <c r="K39" s="1378">
        <f>C39-3</f>
        <v>45693</v>
      </c>
      <c r="L39" s="2052"/>
      <c r="M39" s="1379"/>
      <c r="N39" s="2053"/>
      <c r="O39" s="1380"/>
      <c r="P39" s="1381"/>
      <c r="Q39" s="1379"/>
      <c r="R39" s="2053"/>
      <c r="S39" s="1382"/>
      <c r="T39" s="1383"/>
      <c r="U39" s="1384">
        <f>E39+7</f>
        <v>45704</v>
      </c>
      <c r="V39" s="2312">
        <f>U39+$V$15</f>
        <v>45750</v>
      </c>
      <c r="W39" s="1180">
        <f>U39+$W$15</f>
        <v>45755</v>
      </c>
      <c r="X39" s="2312">
        <f>U39+$X$15</f>
        <v>45758</v>
      </c>
      <c r="Y39" s="2313">
        <f>U39+$Y$15</f>
        <v>45758</v>
      </c>
      <c r="Z39" s="2313">
        <f>U39+$V$16</f>
        <v>45755</v>
      </c>
      <c r="AA39" s="2312"/>
      <c r="AB39" s="2312">
        <f>U39+$AB$15</f>
        <v>45746</v>
      </c>
      <c r="AC39" s="2314"/>
      <c r="AD39" s="2315"/>
      <c r="AE39" s="2312"/>
      <c r="AF39" s="2312"/>
      <c r="AG39" s="2314">
        <f>U39+$AG$16</f>
        <v>45749</v>
      </c>
      <c r="AH39" s="2315">
        <f>U39+$AH$16</f>
        <v>45749</v>
      </c>
      <c r="AI39" s="2312">
        <f>U39+$AI$15</f>
        <v>45754</v>
      </c>
      <c r="AJ39" s="45"/>
    </row>
    <row r="40" spans="1:36" s="29" customFormat="1" ht="26.25" customHeight="1">
      <c r="A40" s="1706" t="s">
        <v>1185</v>
      </c>
      <c r="B40" s="1707"/>
      <c r="C40" s="1887"/>
      <c r="D40" s="1888"/>
      <c r="E40" s="1889"/>
      <c r="F40" s="2381"/>
      <c r="G40" s="1888"/>
      <c r="H40" s="1890"/>
      <c r="I40" s="2187"/>
      <c r="J40" s="1891"/>
      <c r="K40" s="1892"/>
      <c r="L40" s="1893"/>
      <c r="M40" s="1888"/>
      <c r="N40" s="1890"/>
      <c r="O40" s="1894"/>
      <c r="P40" s="1895">
        <f>P36+7</f>
        <v>45699</v>
      </c>
      <c r="Q40" s="1896" t="s">
        <v>376</v>
      </c>
      <c r="R40" s="2054">
        <f>P40</f>
        <v>45699</v>
      </c>
      <c r="S40" s="2382">
        <f>P40-5</f>
        <v>45694</v>
      </c>
      <c r="T40" s="1897">
        <f>P40-2</f>
        <v>45697</v>
      </c>
      <c r="U40" s="1898">
        <f>R40+7</f>
        <v>45706</v>
      </c>
      <c r="V40" s="1719">
        <f>U40+$V$16</f>
        <v>45757</v>
      </c>
      <c r="W40" s="1718">
        <f>U40+$W$16</f>
        <v>45762</v>
      </c>
      <c r="X40" s="1719">
        <f>U40+$X$16</f>
        <v>45765</v>
      </c>
      <c r="Y40" s="1722">
        <f>U40+$Y$16</f>
        <v>45765</v>
      </c>
      <c r="Z40" s="1722">
        <f>U40+$Z$16</f>
        <v>45751</v>
      </c>
      <c r="AA40" s="1719"/>
      <c r="AB40" s="1719">
        <f>U40+$AB$16</f>
        <v>45751</v>
      </c>
      <c r="AC40" s="1717"/>
      <c r="AD40" s="1716"/>
      <c r="AE40" s="1719"/>
      <c r="AF40" s="1719"/>
      <c r="AG40" s="1717">
        <f>U40+$AG$16</f>
        <v>45751</v>
      </c>
      <c r="AH40" s="1716">
        <f>U40+$AH$16</f>
        <v>45751</v>
      </c>
      <c r="AI40" s="1719">
        <f>U40+$AI$16</f>
        <v>45754</v>
      </c>
      <c r="AJ40" s="45"/>
    </row>
    <row r="41" spans="1:36" s="29" customFormat="1" ht="26.25" customHeight="1">
      <c r="A41" s="1027" t="s">
        <v>1184</v>
      </c>
      <c r="B41" s="2188"/>
      <c r="C41" s="1386"/>
      <c r="D41" s="820"/>
      <c r="E41" s="2055"/>
      <c r="F41" s="2189" t="e">
        <f>F37+7</f>
        <v>#VALUE!</v>
      </c>
      <c r="G41" s="821" t="s">
        <v>376</v>
      </c>
      <c r="H41" s="2056" t="e">
        <f>F41+1</f>
        <v>#VALUE!</v>
      </c>
      <c r="I41" s="2375" t="e">
        <f>F41-5</f>
        <v>#VALUE!</v>
      </c>
      <c r="J41" s="680" t="e">
        <f>F41-4</f>
        <v>#VALUE!</v>
      </c>
      <c r="K41" s="681" t="e">
        <f>J41</f>
        <v>#VALUE!</v>
      </c>
      <c r="L41" s="2058"/>
      <c r="M41" s="821"/>
      <c r="N41" s="2056"/>
      <c r="O41" s="822"/>
      <c r="P41" s="1387"/>
      <c r="Q41" s="821"/>
      <c r="R41" s="2056"/>
      <c r="S41" s="2190"/>
      <c r="T41" s="681"/>
      <c r="U41" s="1388" t="e">
        <f>H41+11</f>
        <v>#VALUE!</v>
      </c>
      <c r="V41" s="1185"/>
      <c r="W41" s="1154"/>
      <c r="X41" s="1185"/>
      <c r="Y41" s="1195"/>
      <c r="Z41" s="1195"/>
      <c r="AA41" s="1185"/>
      <c r="AB41" s="1185"/>
      <c r="AC41" s="825"/>
      <c r="AD41" s="826"/>
      <c r="AE41" s="1185"/>
      <c r="AF41" s="1185"/>
      <c r="AG41" s="825"/>
      <c r="AH41" s="826"/>
      <c r="AI41" s="1185"/>
      <c r="AJ41" s="45"/>
    </row>
    <row r="42" spans="1:36" s="29" customFormat="1" ht="26.25" customHeight="1">
      <c r="A42" s="2203" t="s">
        <v>1310</v>
      </c>
      <c r="B42" s="2376" t="s">
        <v>1411</v>
      </c>
      <c r="C42" s="1389"/>
      <c r="D42" s="676"/>
      <c r="E42" s="1390"/>
      <c r="F42" s="2377"/>
      <c r="G42" s="676"/>
      <c r="H42" s="1391"/>
      <c r="I42" s="2378"/>
      <c r="J42" s="677"/>
      <c r="K42" s="678"/>
      <c r="L42" s="1392">
        <f>L38+7</f>
        <v>45700</v>
      </c>
      <c r="M42" s="675" t="s">
        <v>376</v>
      </c>
      <c r="N42" s="1393">
        <f>L42</f>
        <v>45700</v>
      </c>
      <c r="O42" s="2383">
        <f>L42-2-1</f>
        <v>45697</v>
      </c>
      <c r="P42" s="1394">
        <f>P38+7</f>
        <v>45701</v>
      </c>
      <c r="Q42" s="675" t="s">
        <v>376</v>
      </c>
      <c r="R42" s="1393">
        <f>P42</f>
        <v>45701</v>
      </c>
      <c r="S42" s="2384">
        <f>P42-3-1</f>
        <v>45697</v>
      </c>
      <c r="T42" s="2385">
        <f>P42-2-1</f>
        <v>45698</v>
      </c>
      <c r="U42" s="1395">
        <f>R42+7</f>
        <v>45708</v>
      </c>
      <c r="V42" s="1541">
        <f>U42+$V$13</f>
        <v>45757</v>
      </c>
      <c r="W42" s="1154">
        <f>U42+$W$13</f>
        <v>45762</v>
      </c>
      <c r="X42" s="1185">
        <f>U42+$X$13</f>
        <v>45765</v>
      </c>
      <c r="Y42" s="1195">
        <f>U42+$Y$13</f>
        <v>45765</v>
      </c>
      <c r="Z42" s="1195">
        <f>U42+$Z$13</f>
        <v>45745</v>
      </c>
      <c r="AA42" s="1185"/>
      <c r="AB42" s="1185">
        <f>U42+$AB$13</f>
        <v>45751</v>
      </c>
      <c r="AC42" s="825"/>
      <c r="AD42" s="826"/>
      <c r="AE42" s="1185"/>
      <c r="AF42" s="1185"/>
      <c r="AG42" s="825">
        <f>U42+$AG$14</f>
        <v>45756</v>
      </c>
      <c r="AH42" s="826">
        <f>U42+$AH$14</f>
        <v>45756</v>
      </c>
      <c r="AI42" s="1185">
        <f>U42+$AI$13</f>
        <v>45761</v>
      </c>
      <c r="AJ42" s="45"/>
    </row>
    <row r="43" spans="1:36" s="29" customFormat="1" ht="26.25" customHeight="1">
      <c r="A43" s="1404" t="s">
        <v>1336</v>
      </c>
      <c r="B43" s="1405" t="s">
        <v>1250</v>
      </c>
      <c r="C43" s="1727">
        <f>C39+7</f>
        <v>45703</v>
      </c>
      <c r="D43" s="1633" t="s">
        <v>376</v>
      </c>
      <c r="E43" s="1624">
        <f>C43+1</f>
        <v>45704</v>
      </c>
      <c r="F43" s="2380"/>
      <c r="G43" s="1633"/>
      <c r="H43" s="1377"/>
      <c r="I43" s="2192">
        <f>C43-5</f>
        <v>45698</v>
      </c>
      <c r="J43" s="2193">
        <f>C43-4-1</f>
        <v>45698</v>
      </c>
      <c r="K43" s="1378">
        <f>C43-3</f>
        <v>45700</v>
      </c>
      <c r="L43" s="2052"/>
      <c r="M43" s="1379"/>
      <c r="N43" s="2053"/>
      <c r="O43" s="1380"/>
      <c r="P43" s="1381"/>
      <c r="Q43" s="1379"/>
      <c r="R43" s="2053"/>
      <c r="S43" s="1382"/>
      <c r="T43" s="1383"/>
      <c r="U43" s="1384">
        <f>E43+7</f>
        <v>45711</v>
      </c>
      <c r="V43" s="2312">
        <f>U43+$V$15</f>
        <v>45757</v>
      </c>
      <c r="W43" s="1180">
        <f>U43+$W$15</f>
        <v>45762</v>
      </c>
      <c r="X43" s="2312">
        <f>U43+$X$15</f>
        <v>45765</v>
      </c>
      <c r="Y43" s="2313">
        <f>U43+$Y$15</f>
        <v>45765</v>
      </c>
      <c r="Z43" s="2313">
        <f>U43+$V$16</f>
        <v>45762</v>
      </c>
      <c r="AA43" s="2312"/>
      <c r="AB43" s="2312">
        <f>U43+$AB$15</f>
        <v>45753</v>
      </c>
      <c r="AC43" s="2314"/>
      <c r="AD43" s="2315"/>
      <c r="AE43" s="2312"/>
      <c r="AF43" s="2312"/>
      <c r="AG43" s="2314">
        <f>U43+$AG$16</f>
        <v>45756</v>
      </c>
      <c r="AH43" s="2315">
        <f>U43+$AH$16</f>
        <v>45756</v>
      </c>
      <c r="AI43" s="2312">
        <f>U43+$AI$15</f>
        <v>45761</v>
      </c>
      <c r="AJ43" s="45"/>
    </row>
    <row r="44" spans="1:36" s="29" customFormat="1" ht="26.25" customHeight="1">
      <c r="A44" s="1404" t="s">
        <v>1207</v>
      </c>
      <c r="B44" s="1405" t="s">
        <v>1395</v>
      </c>
      <c r="C44" s="1396"/>
      <c r="D44" s="1397"/>
      <c r="E44" s="1398"/>
      <c r="F44" s="2373"/>
      <c r="G44" s="1397"/>
      <c r="H44" s="1399"/>
      <c r="I44" s="2191"/>
      <c r="J44" s="1400"/>
      <c r="K44" s="1401"/>
      <c r="L44" s="1402"/>
      <c r="M44" s="1397"/>
      <c r="N44" s="1399"/>
      <c r="O44" s="1403"/>
      <c r="P44" s="1381">
        <f>P40+7</f>
        <v>45706</v>
      </c>
      <c r="Q44" s="1379" t="s">
        <v>376</v>
      </c>
      <c r="R44" s="2053">
        <f>P44</f>
        <v>45706</v>
      </c>
      <c r="S44" s="2374">
        <f>P44-5</f>
        <v>45701</v>
      </c>
      <c r="T44" s="1385">
        <f>P44-2</f>
        <v>45704</v>
      </c>
      <c r="U44" s="1384">
        <f>R44+7</f>
        <v>45713</v>
      </c>
      <c r="V44" s="2312">
        <f>U44+$V$16</f>
        <v>45764</v>
      </c>
      <c r="W44" s="1180">
        <f>U44+$W$16</f>
        <v>45769</v>
      </c>
      <c r="X44" s="2312">
        <f>U44+$X$16</f>
        <v>45772</v>
      </c>
      <c r="Y44" s="2313">
        <f>U44+$Y$16</f>
        <v>45772</v>
      </c>
      <c r="Z44" s="2313">
        <f>U44+$Z$16</f>
        <v>45758</v>
      </c>
      <c r="AA44" s="2312"/>
      <c r="AB44" s="2312">
        <f>U44+$AB$16</f>
        <v>45758</v>
      </c>
      <c r="AC44" s="2314"/>
      <c r="AD44" s="2315"/>
      <c r="AE44" s="2312"/>
      <c r="AF44" s="2312"/>
      <c r="AG44" s="2314">
        <f>U44+$AG$16</f>
        <v>45758</v>
      </c>
      <c r="AH44" s="2315">
        <f>U44+$AH$16</f>
        <v>45758</v>
      </c>
      <c r="AI44" s="2312">
        <f>U44+$AI$16</f>
        <v>45761</v>
      </c>
      <c r="AJ44" s="45"/>
    </row>
    <row r="45" spans="1:36" s="29" customFormat="1" ht="26.25" customHeight="1">
      <c r="A45" s="1027" t="s">
        <v>1184</v>
      </c>
      <c r="B45" s="2188"/>
      <c r="C45" s="1386"/>
      <c r="D45" s="820"/>
      <c r="E45" s="2055"/>
      <c r="F45" s="2189" t="e">
        <f>F41+7</f>
        <v>#VALUE!</v>
      </c>
      <c r="G45" s="821" t="s">
        <v>376</v>
      </c>
      <c r="H45" s="2056" t="e">
        <f>F45+1</f>
        <v>#VALUE!</v>
      </c>
      <c r="I45" s="2375" t="e">
        <f>F45-5</f>
        <v>#VALUE!</v>
      </c>
      <c r="J45" s="680" t="e">
        <f>F45-4</f>
        <v>#VALUE!</v>
      </c>
      <c r="K45" s="681" t="e">
        <f>J45</f>
        <v>#VALUE!</v>
      </c>
      <c r="L45" s="2058"/>
      <c r="M45" s="821"/>
      <c r="N45" s="2056"/>
      <c r="O45" s="822"/>
      <c r="P45" s="1387"/>
      <c r="Q45" s="821"/>
      <c r="R45" s="2056"/>
      <c r="S45" s="2190"/>
      <c r="T45" s="681"/>
      <c r="U45" s="1388" t="e">
        <f>H45+11</f>
        <v>#VALUE!</v>
      </c>
      <c r="V45" s="1185"/>
      <c r="W45" s="1154"/>
      <c r="X45" s="1185"/>
      <c r="Y45" s="1195"/>
      <c r="Z45" s="1195"/>
      <c r="AA45" s="1185"/>
      <c r="AB45" s="1185"/>
      <c r="AC45" s="825"/>
      <c r="AD45" s="826"/>
      <c r="AE45" s="1185"/>
      <c r="AF45" s="1185"/>
      <c r="AG45" s="825"/>
      <c r="AH45" s="826"/>
      <c r="AI45" s="1185"/>
      <c r="AJ45" s="45"/>
    </row>
    <row r="46" spans="1:36" s="29" customFormat="1" ht="26.25" customHeight="1">
      <c r="A46" s="2203" t="s">
        <v>1075</v>
      </c>
      <c r="B46" s="2376"/>
      <c r="C46" s="1389"/>
      <c r="D46" s="676"/>
      <c r="E46" s="1390"/>
      <c r="F46" s="2377"/>
      <c r="G46" s="676"/>
      <c r="H46" s="1391"/>
      <c r="I46" s="2378"/>
      <c r="J46" s="677"/>
      <c r="K46" s="678"/>
      <c r="L46" s="1392">
        <f>L42+7</f>
        <v>45707</v>
      </c>
      <c r="M46" s="675" t="s">
        <v>376</v>
      </c>
      <c r="N46" s="1393">
        <f>L46</f>
        <v>45707</v>
      </c>
      <c r="O46" s="823">
        <f>L46-2</f>
        <v>45705</v>
      </c>
      <c r="P46" s="1394">
        <f>P42+7</f>
        <v>45708</v>
      </c>
      <c r="Q46" s="675" t="s">
        <v>376</v>
      </c>
      <c r="R46" s="1393">
        <f>P46</f>
        <v>45708</v>
      </c>
      <c r="S46" s="2379">
        <f>P46-3</f>
        <v>45705</v>
      </c>
      <c r="T46" s="674">
        <f>P46-2</f>
        <v>45706</v>
      </c>
      <c r="U46" s="1395">
        <f>R46+7</f>
        <v>45715</v>
      </c>
      <c r="V46" s="1541">
        <f>U46+$V$13</f>
        <v>45764</v>
      </c>
      <c r="W46" s="1154">
        <f>U46+$W$13</f>
        <v>45769</v>
      </c>
      <c r="X46" s="1185">
        <f>U46+$X$13</f>
        <v>45772</v>
      </c>
      <c r="Y46" s="1195">
        <f>U46+$Y$13</f>
        <v>45772</v>
      </c>
      <c r="Z46" s="1195">
        <f>U46+$Z$13</f>
        <v>45752</v>
      </c>
      <c r="AA46" s="1185"/>
      <c r="AB46" s="1185">
        <f>U46+$AB$13</f>
        <v>45758</v>
      </c>
      <c r="AC46" s="825"/>
      <c r="AD46" s="826"/>
      <c r="AE46" s="1185"/>
      <c r="AF46" s="1185"/>
      <c r="AG46" s="825">
        <f>U46+$AG$14</f>
        <v>45763</v>
      </c>
      <c r="AH46" s="826">
        <f>U46+$AH$14</f>
        <v>45763</v>
      </c>
      <c r="AI46" s="1185">
        <f>U46+$AI$13</f>
        <v>45768</v>
      </c>
      <c r="AJ46" s="45"/>
    </row>
    <row r="47" spans="1:36" s="29" customFormat="1" ht="26.25" customHeight="1">
      <c r="A47" s="1404" t="s">
        <v>1337</v>
      </c>
      <c r="B47" s="1405" t="s">
        <v>1407</v>
      </c>
      <c r="C47" s="1727">
        <f>C43+7</f>
        <v>45710</v>
      </c>
      <c r="D47" s="1633" t="s">
        <v>376</v>
      </c>
      <c r="E47" s="1624">
        <f>C47+1</f>
        <v>45711</v>
      </c>
      <c r="F47" s="2380"/>
      <c r="G47" s="1633"/>
      <c r="H47" s="1377"/>
      <c r="I47" s="2192">
        <f>C47-5</f>
        <v>45705</v>
      </c>
      <c r="J47" s="2186">
        <f>C47-4</f>
        <v>45706</v>
      </c>
      <c r="K47" s="1378">
        <f>C47-3</f>
        <v>45707</v>
      </c>
      <c r="L47" s="2052"/>
      <c r="M47" s="1379"/>
      <c r="N47" s="2053"/>
      <c r="O47" s="1380"/>
      <c r="P47" s="1381"/>
      <c r="Q47" s="1379"/>
      <c r="R47" s="2053"/>
      <c r="S47" s="1382"/>
      <c r="T47" s="1383"/>
      <c r="U47" s="1384">
        <f>E47+7</f>
        <v>45718</v>
      </c>
      <c r="V47" s="827">
        <f>U47+$V$15</f>
        <v>45764</v>
      </c>
      <c r="W47" s="806">
        <f>U47+$W$15</f>
        <v>45769</v>
      </c>
      <c r="X47" s="2211">
        <f>U47+$X$15</f>
        <v>45772</v>
      </c>
      <c r="Y47" s="810">
        <f>U47+$Y$15</f>
        <v>45772</v>
      </c>
      <c r="Z47" s="810">
        <f>U47+$V$16</f>
        <v>45769</v>
      </c>
      <c r="AA47" s="2211"/>
      <c r="AB47" s="2211">
        <f>U47+$AB$15</f>
        <v>45760</v>
      </c>
      <c r="AC47" s="816"/>
      <c r="AD47" s="421"/>
      <c r="AE47" s="2211"/>
      <c r="AF47" s="2211"/>
      <c r="AG47" s="816">
        <f>U47+$AG$16</f>
        <v>45763</v>
      </c>
      <c r="AH47" s="421">
        <f>U47+$AH$16</f>
        <v>45763</v>
      </c>
      <c r="AI47" s="2211">
        <f>U47+$AI$15</f>
        <v>45768</v>
      </c>
      <c r="AJ47" s="45"/>
    </row>
    <row r="48" spans="1:36" s="29" customFormat="1" ht="26.25" customHeight="1">
      <c r="A48" s="1706" t="s">
        <v>1185</v>
      </c>
      <c r="B48" s="1707"/>
      <c r="C48" s="1887"/>
      <c r="D48" s="1888"/>
      <c r="E48" s="1889"/>
      <c r="F48" s="2381"/>
      <c r="G48" s="1888"/>
      <c r="H48" s="1890"/>
      <c r="I48" s="2187"/>
      <c r="J48" s="1891"/>
      <c r="K48" s="1892"/>
      <c r="L48" s="1893"/>
      <c r="M48" s="1888"/>
      <c r="N48" s="1890"/>
      <c r="O48" s="1894"/>
      <c r="P48" s="1895">
        <f>P44+7</f>
        <v>45713</v>
      </c>
      <c r="Q48" s="1896" t="s">
        <v>376</v>
      </c>
      <c r="R48" s="2054">
        <f>P48</f>
        <v>45713</v>
      </c>
      <c r="S48" s="2382">
        <f>P48-5</f>
        <v>45708</v>
      </c>
      <c r="T48" s="1897">
        <f>P48-2</f>
        <v>45711</v>
      </c>
      <c r="U48" s="1898">
        <f>R48+7</f>
        <v>45720</v>
      </c>
      <c r="V48" s="1719">
        <f>U48+$V$16</f>
        <v>45771</v>
      </c>
      <c r="W48" s="1718">
        <f>U48+$W$16</f>
        <v>45776</v>
      </c>
      <c r="X48" s="1719">
        <f>U48+$X$16</f>
        <v>45779</v>
      </c>
      <c r="Y48" s="1722">
        <f>U48+$Y$16</f>
        <v>45779</v>
      </c>
      <c r="Z48" s="1722">
        <f>U48+$Z$16</f>
        <v>45765</v>
      </c>
      <c r="AA48" s="1719"/>
      <c r="AB48" s="1719">
        <f>U48+$AB$16</f>
        <v>45765</v>
      </c>
      <c r="AC48" s="1717"/>
      <c r="AD48" s="1716"/>
      <c r="AE48" s="1719"/>
      <c r="AF48" s="1719"/>
      <c r="AG48" s="1717">
        <f>U48+$AG$16</f>
        <v>45765</v>
      </c>
      <c r="AH48" s="1716">
        <f>U48+$AH$16</f>
        <v>45765</v>
      </c>
      <c r="AI48" s="1719">
        <f>U48+$AI$16</f>
        <v>45768</v>
      </c>
      <c r="AJ48" s="45"/>
    </row>
    <row r="49" spans="1:36" s="29" customFormat="1" ht="26.25" customHeight="1">
      <c r="A49" s="1027" t="s">
        <v>1184</v>
      </c>
      <c r="B49" s="2188"/>
      <c r="C49" s="1386"/>
      <c r="D49" s="820"/>
      <c r="E49" s="2055"/>
      <c r="F49" s="2189" t="e">
        <f>F45+7</f>
        <v>#VALUE!</v>
      </c>
      <c r="G49" s="821" t="s">
        <v>376</v>
      </c>
      <c r="H49" s="2056" t="e">
        <f>F49+1</f>
        <v>#VALUE!</v>
      </c>
      <c r="I49" s="2375" t="e">
        <f>F49-5</f>
        <v>#VALUE!</v>
      </c>
      <c r="J49" s="680" t="e">
        <f>F49-4</f>
        <v>#VALUE!</v>
      </c>
      <c r="K49" s="681" t="e">
        <f>J49</f>
        <v>#VALUE!</v>
      </c>
      <c r="L49" s="2058"/>
      <c r="M49" s="821"/>
      <c r="N49" s="2056"/>
      <c r="O49" s="822"/>
      <c r="P49" s="1387"/>
      <c r="Q49" s="821"/>
      <c r="R49" s="2056"/>
      <c r="S49" s="2190"/>
      <c r="T49" s="681"/>
      <c r="U49" s="1388" t="e">
        <f>H49+11</f>
        <v>#VALUE!</v>
      </c>
      <c r="V49" s="1185"/>
      <c r="W49" s="1154"/>
      <c r="X49" s="1185"/>
      <c r="Y49" s="1195"/>
      <c r="Z49" s="1195"/>
      <c r="AA49" s="1185"/>
      <c r="AB49" s="1185"/>
      <c r="AC49" s="825"/>
      <c r="AD49" s="826"/>
      <c r="AE49" s="1185"/>
      <c r="AF49" s="1185"/>
      <c r="AG49" s="825"/>
      <c r="AH49" s="826"/>
      <c r="AI49" s="1185"/>
      <c r="AJ49" s="45"/>
    </row>
    <row r="50" spans="1:36" s="29" customFormat="1" ht="26.25" customHeight="1">
      <c r="A50" s="2203" t="s">
        <v>1313</v>
      </c>
      <c r="B50" s="2376" t="s">
        <v>1409</v>
      </c>
      <c r="C50" s="1389"/>
      <c r="D50" s="676"/>
      <c r="E50" s="1390"/>
      <c r="F50" s="2377"/>
      <c r="G50" s="676"/>
      <c r="H50" s="1391"/>
      <c r="I50" s="2378"/>
      <c r="J50" s="677"/>
      <c r="K50" s="678"/>
      <c r="L50" s="1392">
        <f>L46+7</f>
        <v>45714</v>
      </c>
      <c r="M50" s="675" t="s">
        <v>376</v>
      </c>
      <c r="N50" s="1393">
        <f>L50</f>
        <v>45714</v>
      </c>
      <c r="O50" s="823">
        <f>L50-2</f>
        <v>45712</v>
      </c>
      <c r="P50" s="1394">
        <f>P46+7</f>
        <v>45715</v>
      </c>
      <c r="Q50" s="675" t="s">
        <v>376</v>
      </c>
      <c r="R50" s="1393">
        <f>P50</f>
        <v>45715</v>
      </c>
      <c r="S50" s="2379">
        <f>P50-3</f>
        <v>45712</v>
      </c>
      <c r="T50" s="674">
        <f>P50-2</f>
        <v>45713</v>
      </c>
      <c r="U50" s="1395">
        <f>R50+7</f>
        <v>45722</v>
      </c>
      <c r="V50" s="1541">
        <f>U50+$V$13</f>
        <v>45771</v>
      </c>
      <c r="W50" s="1154">
        <f>U50+$W$13</f>
        <v>45776</v>
      </c>
      <c r="X50" s="1185">
        <f>U50+$X$13</f>
        <v>45779</v>
      </c>
      <c r="Y50" s="1195">
        <f>U50+$Y$13</f>
        <v>45779</v>
      </c>
      <c r="Z50" s="1195">
        <f>U50+$Z$13</f>
        <v>45759</v>
      </c>
      <c r="AA50" s="1185"/>
      <c r="AB50" s="1185">
        <f>U50+$AB$13</f>
        <v>45765</v>
      </c>
      <c r="AC50" s="825"/>
      <c r="AD50" s="826"/>
      <c r="AE50" s="1185"/>
      <c r="AF50" s="1185"/>
      <c r="AG50" s="825">
        <f>U50+$AG$14</f>
        <v>45770</v>
      </c>
      <c r="AH50" s="826">
        <f>U50+$AH$14</f>
        <v>45770</v>
      </c>
      <c r="AI50" s="1185">
        <f>U50+$AI$13</f>
        <v>45775</v>
      </c>
      <c r="AJ50" s="45"/>
    </row>
    <row r="51" spans="1:36" s="29" customFormat="1" ht="25.5" customHeight="1">
      <c r="A51" s="1404" t="s">
        <v>1339</v>
      </c>
      <c r="B51" s="1405" t="s">
        <v>1408</v>
      </c>
      <c r="C51" s="1727">
        <f>C47+7</f>
        <v>45717</v>
      </c>
      <c r="D51" s="1633" t="s">
        <v>376</v>
      </c>
      <c r="E51" s="1624">
        <f>C51+1</f>
        <v>45718</v>
      </c>
      <c r="F51" s="2380"/>
      <c r="G51" s="1633"/>
      <c r="H51" s="1377"/>
      <c r="I51" s="2204">
        <f>C51-5</f>
        <v>45712</v>
      </c>
      <c r="J51" s="2386">
        <f>C51-4</f>
        <v>45713</v>
      </c>
      <c r="K51" s="1523">
        <f>C51-3</f>
        <v>45714</v>
      </c>
      <c r="L51" s="1726"/>
      <c r="M51" s="1633"/>
      <c r="N51" s="1377"/>
      <c r="O51" s="1627"/>
      <c r="P51" s="1727"/>
      <c r="Q51" s="1633"/>
      <c r="R51" s="1377"/>
      <c r="S51" s="1382"/>
      <c r="T51" s="1406"/>
      <c r="U51" s="1384">
        <f>E51+7</f>
        <v>45725</v>
      </c>
      <c r="V51" s="827">
        <f>U51+$V$15</f>
        <v>45771</v>
      </c>
      <c r="W51" s="806">
        <f>U51+$W$15</f>
        <v>45776</v>
      </c>
      <c r="X51" s="1189">
        <f>U51+$X$15</f>
        <v>45779</v>
      </c>
      <c r="Y51" s="810">
        <f>U51+$Y$15</f>
        <v>45779</v>
      </c>
      <c r="Z51" s="810">
        <f>U51+$V$16</f>
        <v>45776</v>
      </c>
      <c r="AA51" s="1189"/>
      <c r="AB51" s="1189">
        <f>U51+$AB$15</f>
        <v>45767</v>
      </c>
      <c r="AC51" s="816"/>
      <c r="AD51" s="421"/>
      <c r="AE51" s="1189"/>
      <c r="AF51" s="1189"/>
      <c r="AG51" s="816">
        <f>U51+$AG$16</f>
        <v>45770</v>
      </c>
      <c r="AH51" s="421">
        <f>U51+$AH$16</f>
        <v>45770</v>
      </c>
      <c r="AI51" s="1189">
        <f>U51+$AI$15</f>
        <v>45775</v>
      </c>
      <c r="AJ51" s="45"/>
    </row>
    <row r="52" spans="1:36" s="460" customFormat="1" ht="24" hidden="1" customHeight="1">
      <c r="A52" s="1160"/>
      <c r="B52" s="1161"/>
      <c r="C52" s="552"/>
      <c r="D52" s="553"/>
      <c r="E52" s="154"/>
      <c r="F52" s="554"/>
      <c r="G52" s="553"/>
      <c r="H52" s="528"/>
      <c r="I52" s="555"/>
      <c r="J52" s="556"/>
      <c r="K52" s="557"/>
      <c r="L52" s="152"/>
      <c r="M52" s="553"/>
      <c r="N52" s="528"/>
      <c r="O52" s="1162"/>
      <c r="P52" s="552">
        <f>P48+7</f>
        <v>45720</v>
      </c>
      <c r="Q52" s="553" t="s">
        <v>376</v>
      </c>
      <c r="R52" s="528">
        <f>P52</f>
        <v>45720</v>
      </c>
      <c r="S52" s="1163">
        <f>P52-5-1</f>
        <v>45714</v>
      </c>
      <c r="T52" s="558">
        <f>P52-2-3</f>
        <v>45715</v>
      </c>
      <c r="U52" s="1080">
        <f>R52+7</f>
        <v>45727</v>
      </c>
      <c r="V52" s="527">
        <f>V48</f>
        <v>45771</v>
      </c>
      <c r="W52" s="527">
        <f>W48</f>
        <v>45776</v>
      </c>
      <c r="X52" s="527">
        <f>X48</f>
        <v>45779</v>
      </c>
      <c r="Y52" s="527">
        <f>Y48</f>
        <v>45779</v>
      </c>
      <c r="Z52" s="527">
        <f>U52+$Z$16</f>
        <v>45772</v>
      </c>
      <c r="AA52" s="526"/>
      <c r="AB52" s="526">
        <f>U52+$AB$16</f>
        <v>45772</v>
      </c>
      <c r="AC52" s="525"/>
      <c r="AD52" s="524"/>
      <c r="AE52" s="526"/>
      <c r="AF52" s="526"/>
      <c r="AG52" s="525">
        <f>U52+$AG$16</f>
        <v>45772</v>
      </c>
      <c r="AH52" s="524">
        <f>U52+$AH$16</f>
        <v>45772</v>
      </c>
      <c r="AI52" s="526">
        <f>U52+$AI$16</f>
        <v>45775</v>
      </c>
    </row>
    <row r="53" spans="1:36" s="460" customFormat="1" ht="24" hidden="1" customHeight="1">
      <c r="A53" s="1164" t="s">
        <v>421</v>
      </c>
      <c r="B53" s="1165" t="s">
        <v>422</v>
      </c>
      <c r="C53" s="897"/>
      <c r="D53" s="898"/>
      <c r="E53" s="1166"/>
      <c r="F53" s="1167" t="e">
        <f>F49+7</f>
        <v>#VALUE!</v>
      </c>
      <c r="G53" s="898" t="s">
        <v>376</v>
      </c>
      <c r="H53" s="1168" t="e">
        <f>F53</f>
        <v>#VALUE!</v>
      </c>
      <c r="I53" s="1169" t="e">
        <f>F53-5</f>
        <v>#VALUE!</v>
      </c>
      <c r="J53" s="466" t="e">
        <f>F53-4</f>
        <v>#VALUE!</v>
      </c>
      <c r="K53" s="467" t="e">
        <f>J53</f>
        <v>#VALUE!</v>
      </c>
      <c r="L53" s="1170"/>
      <c r="M53" s="898"/>
      <c r="N53" s="1168"/>
      <c r="O53" s="899"/>
      <c r="P53" s="897"/>
      <c r="Q53" s="898"/>
      <c r="R53" s="1168"/>
      <c r="S53" s="1171"/>
      <c r="T53" s="467"/>
      <c r="U53" s="1043" t="e">
        <f>H53+9</f>
        <v>#VALUE!</v>
      </c>
      <c r="V53" s="919">
        <f>V48</f>
        <v>45771</v>
      </c>
      <c r="W53" s="919">
        <f>W48</f>
        <v>45776</v>
      </c>
      <c r="X53" s="919">
        <f>X48</f>
        <v>45779</v>
      </c>
      <c r="Y53" s="919">
        <f>Y48</f>
        <v>45779</v>
      </c>
      <c r="Z53" s="919" t="e">
        <f>U53+$Z$14</f>
        <v>#VALUE!</v>
      </c>
      <c r="AA53" s="1192"/>
      <c r="AB53" s="1192" t="e">
        <f>U53+$AB$14</f>
        <v>#VALUE!</v>
      </c>
      <c r="AC53" s="917"/>
      <c r="AD53" s="916"/>
      <c r="AE53" s="1192"/>
      <c r="AF53" s="1192"/>
      <c r="AG53" s="917" t="e">
        <f>U53+$AG$14</f>
        <v>#VALUE!</v>
      </c>
      <c r="AH53" s="916" t="e">
        <f>U53+$AH$14</f>
        <v>#VALUE!</v>
      </c>
      <c r="AI53" s="1192" t="e">
        <f>U53+$AI$14</f>
        <v>#VALUE!</v>
      </c>
    </row>
    <row r="54" spans="1:36" ht="18" customHeight="1">
      <c r="A54" s="5" t="s">
        <v>504</v>
      </c>
      <c r="R54" s="16"/>
      <c r="S54" s="16"/>
      <c r="T54" s="22"/>
      <c r="U54" s="16"/>
      <c r="V54" s="154"/>
      <c r="W54" s="154"/>
      <c r="X54" s="154"/>
      <c r="Y54" s="154"/>
      <c r="Z54" s="16"/>
      <c r="AG54" s="16"/>
      <c r="AH54" s="16"/>
      <c r="AI54" s="16"/>
    </row>
    <row r="55" spans="1:36" ht="18" customHeight="1">
      <c r="A55" s="5"/>
      <c r="R55" s="16"/>
      <c r="S55" s="16"/>
      <c r="T55" s="22"/>
      <c r="U55" s="16"/>
      <c r="V55" s="154"/>
      <c r="W55" s="154"/>
      <c r="X55" s="154"/>
      <c r="Y55" s="154"/>
      <c r="Z55" s="16"/>
      <c r="AG55" s="16"/>
      <c r="AH55" s="16"/>
      <c r="AI55" s="16"/>
    </row>
    <row r="56" spans="1:36" s="13" customFormat="1" ht="17.25" customHeight="1">
      <c r="A56" s="21" t="s">
        <v>379</v>
      </c>
      <c r="B56" s="248"/>
      <c r="L56" s="21"/>
      <c r="M56" s="21"/>
      <c r="N56" s="248"/>
      <c r="R56" s="275"/>
      <c r="S56" s="275"/>
      <c r="AJ56" s="39"/>
    </row>
    <row r="57" spans="1:36" s="13" customFormat="1" ht="17.25" customHeight="1">
      <c r="A57" s="2021" t="s">
        <v>380</v>
      </c>
      <c r="B57" s="2678" t="s">
        <v>381</v>
      </c>
      <c r="C57" s="2688"/>
      <c r="D57" s="2688"/>
      <c r="E57" s="2688"/>
      <c r="F57" s="2688"/>
      <c r="G57" s="2688"/>
      <c r="H57" s="2688"/>
      <c r="I57" s="2688"/>
      <c r="J57" s="2688"/>
      <c r="K57" s="2689"/>
      <c r="L57" s="149"/>
      <c r="M57" s="149"/>
      <c r="N57" s="580" t="s">
        <v>382</v>
      </c>
      <c r="O57" s="16"/>
      <c r="P57" s="8"/>
      <c r="Q57" s="8"/>
      <c r="R57" s="8"/>
      <c r="S57" s="8"/>
      <c r="T57" s="8"/>
      <c r="U57" s="8"/>
      <c r="V57" s="149"/>
      <c r="W57" s="149"/>
      <c r="X57" s="149"/>
      <c r="Y57" s="149"/>
      <c r="Z57" s="149"/>
      <c r="AA57" s="149"/>
      <c r="AB57" s="149"/>
      <c r="AC57" s="11"/>
      <c r="AD57" s="11"/>
      <c r="AE57" s="11"/>
      <c r="AF57" s="11"/>
      <c r="AG57" s="149"/>
      <c r="AH57" s="149"/>
      <c r="AI57" s="11"/>
      <c r="AJ57" s="39"/>
    </row>
    <row r="58" spans="1:36" s="13" customFormat="1" ht="17.25" customHeight="1">
      <c r="A58" s="2022"/>
      <c r="B58" s="2693" t="s">
        <v>383</v>
      </c>
      <c r="C58" s="2694"/>
      <c r="D58" s="2694"/>
      <c r="E58" s="2694"/>
      <c r="F58" s="2694"/>
      <c r="G58" s="2694"/>
      <c r="H58" s="2694"/>
      <c r="I58" s="2694"/>
      <c r="J58" s="2694"/>
      <c r="K58" s="2695"/>
      <c r="L58" s="204"/>
      <c r="M58" s="204"/>
      <c r="N58" s="18" t="s">
        <v>384</v>
      </c>
      <c r="O58" s="16"/>
      <c r="P58" s="8"/>
      <c r="Q58" s="8"/>
      <c r="R58" s="8"/>
      <c r="S58" s="8"/>
      <c r="T58" s="8"/>
      <c r="U58" s="8"/>
      <c r="V58" s="149"/>
      <c r="W58" s="149"/>
      <c r="X58" s="149"/>
      <c r="Y58" s="149"/>
      <c r="Z58" s="149"/>
      <c r="AA58" s="149"/>
      <c r="AB58" s="149"/>
      <c r="AC58" s="11"/>
      <c r="AD58" s="11"/>
      <c r="AE58" s="11"/>
      <c r="AF58" s="11"/>
      <c r="AG58" s="149"/>
      <c r="AH58" s="149"/>
      <c r="AI58" s="11"/>
      <c r="AJ58" s="39"/>
    </row>
    <row r="59" spans="1:36" s="13" customFormat="1" ht="17.25" customHeight="1">
      <c r="A59" s="2021" t="s">
        <v>385</v>
      </c>
      <c r="B59" s="2678" t="s">
        <v>386</v>
      </c>
      <c r="C59" s="2688"/>
      <c r="D59" s="2688"/>
      <c r="E59" s="2688"/>
      <c r="F59" s="2688"/>
      <c r="G59" s="2688"/>
      <c r="H59" s="2688"/>
      <c r="I59" s="2688"/>
      <c r="J59" s="2688"/>
      <c r="K59" s="2689"/>
      <c r="L59" s="204"/>
      <c r="M59" s="204"/>
      <c r="N59" s="18" t="s">
        <v>387</v>
      </c>
      <c r="O59" s="16"/>
      <c r="P59" s="8"/>
      <c r="Q59" s="8"/>
      <c r="R59" s="8"/>
      <c r="S59" s="8"/>
      <c r="T59" s="8"/>
      <c r="U59" s="8"/>
      <c r="V59" s="149"/>
      <c r="W59" s="149"/>
      <c r="X59" s="149"/>
      <c r="Y59" s="149"/>
      <c r="Z59" s="149"/>
      <c r="AA59" s="149"/>
      <c r="AB59" s="149"/>
      <c r="AC59" s="11"/>
      <c r="AD59" s="11"/>
      <c r="AE59" s="11"/>
      <c r="AF59" s="11"/>
      <c r="AG59" s="149"/>
      <c r="AH59" s="149"/>
      <c r="AI59" s="11"/>
      <c r="AJ59" s="39"/>
    </row>
    <row r="60" spans="1:36" s="13" customFormat="1" ht="17.25" customHeight="1">
      <c r="A60" s="2023"/>
      <c r="B60" s="2693" t="s">
        <v>388</v>
      </c>
      <c r="C60" s="2694"/>
      <c r="D60" s="2694"/>
      <c r="E60" s="2694"/>
      <c r="F60" s="2694"/>
      <c r="G60" s="2694"/>
      <c r="H60" s="2694"/>
      <c r="I60" s="2694"/>
      <c r="J60" s="2694"/>
      <c r="K60" s="2695"/>
      <c r="L60" s="28"/>
      <c r="M60" s="28"/>
      <c r="N60" s="21" t="s">
        <v>389</v>
      </c>
      <c r="O60" s="16"/>
      <c r="P60" s="8"/>
      <c r="Q60" s="8"/>
      <c r="R60" s="8"/>
      <c r="S60" s="8"/>
      <c r="T60" s="8"/>
      <c r="U60" s="8"/>
      <c r="V60" s="149"/>
      <c r="W60" s="149"/>
      <c r="X60" s="149"/>
      <c r="Y60" s="149"/>
      <c r="Z60" s="149"/>
      <c r="AA60" s="149"/>
      <c r="AB60" s="149"/>
      <c r="AC60" s="11"/>
      <c r="AD60" s="11"/>
      <c r="AE60" s="11"/>
      <c r="AF60" s="11"/>
      <c r="AG60" s="149"/>
      <c r="AH60" s="149"/>
      <c r="AI60" s="11"/>
      <c r="AJ60" s="39"/>
    </row>
    <row r="61" spans="1:36" s="13" customFormat="1" ht="17.25" customHeight="1">
      <c r="A61" s="2022" t="s">
        <v>362</v>
      </c>
      <c r="B61" s="2678" t="s">
        <v>390</v>
      </c>
      <c r="C61" s="2688"/>
      <c r="D61" s="2688"/>
      <c r="E61" s="2688"/>
      <c r="F61" s="2688"/>
      <c r="G61" s="2688"/>
      <c r="H61" s="2688"/>
      <c r="I61" s="2688"/>
      <c r="J61" s="2688"/>
      <c r="K61" s="2689"/>
      <c r="L61" s="10"/>
      <c r="M61" s="10"/>
      <c r="N61" s="18" t="s">
        <v>229</v>
      </c>
      <c r="P61" s="10"/>
      <c r="Q61" s="10"/>
      <c r="R61" s="11"/>
      <c r="T61" s="25"/>
      <c r="U61" s="11"/>
      <c r="V61" s="11"/>
      <c r="W61" s="11"/>
      <c r="X61" s="11"/>
      <c r="Y61" s="11"/>
      <c r="Z61" s="11"/>
      <c r="AA61" s="11"/>
      <c r="AB61" s="11"/>
      <c r="AC61" s="11"/>
      <c r="AD61" s="11"/>
      <c r="AE61" s="11"/>
      <c r="AF61" s="11"/>
      <c r="AG61" s="11"/>
      <c r="AH61" s="11"/>
      <c r="AI61" s="11"/>
      <c r="AJ61" s="39"/>
    </row>
    <row r="62" spans="1:36" s="13" customFormat="1" ht="17.25" customHeight="1">
      <c r="A62" s="2022"/>
      <c r="B62" s="2696" t="s">
        <v>391</v>
      </c>
      <c r="C62" s="2717"/>
      <c r="D62" s="2717"/>
      <c r="E62" s="2717"/>
      <c r="F62" s="2717"/>
      <c r="G62" s="2717"/>
      <c r="H62" s="2717"/>
      <c r="I62" s="2717"/>
      <c r="J62" s="2717"/>
      <c r="K62" s="2718"/>
      <c r="L62" s="10"/>
      <c r="M62" s="10"/>
      <c r="N62" s="18"/>
      <c r="P62" s="18"/>
      <c r="R62" s="11"/>
      <c r="T62" s="25"/>
      <c r="U62" s="10"/>
      <c r="AA62" s="27"/>
      <c r="AB62" s="37"/>
      <c r="AC62" s="10"/>
      <c r="AD62" s="10"/>
      <c r="AE62" s="10"/>
      <c r="AF62" s="10"/>
      <c r="AG62" s="10"/>
      <c r="AH62" s="27"/>
      <c r="AI62" s="10"/>
      <c r="AJ62" s="39"/>
    </row>
    <row r="63" spans="1:36" s="13" customFormat="1" ht="17.25" customHeight="1">
      <c r="A63" s="2021" t="s">
        <v>364</v>
      </c>
      <c r="B63" s="2678" t="s">
        <v>392</v>
      </c>
      <c r="C63" s="2679"/>
      <c r="D63" s="2679"/>
      <c r="E63" s="2679"/>
      <c r="F63" s="2679"/>
      <c r="G63" s="2679"/>
      <c r="H63" s="2679"/>
      <c r="I63" s="2680"/>
      <c r="J63" s="2680"/>
      <c r="K63" s="2681"/>
      <c r="L63" s="10"/>
      <c r="M63" s="25"/>
      <c r="P63" s="18"/>
      <c r="Q63" s="18"/>
      <c r="R63" s="18"/>
      <c r="T63" s="25"/>
      <c r="U63" s="10"/>
      <c r="AA63" s="27"/>
      <c r="AB63" s="37"/>
      <c r="AC63" s="11"/>
      <c r="AD63" s="11"/>
      <c r="AE63" s="11"/>
      <c r="AF63" s="11"/>
      <c r="AG63" s="10"/>
      <c r="AH63" s="27"/>
      <c r="AI63" s="11"/>
      <c r="AJ63" s="39"/>
    </row>
    <row r="64" spans="1:36" s="13" customFormat="1" ht="17.25" customHeight="1">
      <c r="A64" s="2024"/>
      <c r="B64" s="2682" t="s">
        <v>393</v>
      </c>
      <c r="C64" s="2683"/>
      <c r="D64" s="2683"/>
      <c r="E64" s="2683"/>
      <c r="F64" s="2683"/>
      <c r="G64" s="2683"/>
      <c r="H64" s="2683"/>
      <c r="I64" s="2683"/>
      <c r="J64" s="2683"/>
      <c r="K64" s="2684"/>
      <c r="L64" s="10"/>
      <c r="M64" s="25"/>
      <c r="N64" s="415"/>
      <c r="O64" s="11"/>
      <c r="P64" s="18"/>
      <c r="R64" s="18"/>
      <c r="T64" s="25"/>
      <c r="U64" s="10"/>
      <c r="AA64" s="27"/>
      <c r="AB64" s="37"/>
      <c r="AC64" s="11"/>
      <c r="AD64" s="11"/>
      <c r="AE64" s="11"/>
      <c r="AF64" s="11"/>
      <c r="AG64" s="10"/>
      <c r="AH64" s="27"/>
      <c r="AI64" s="11"/>
      <c r="AJ64" s="39"/>
    </row>
    <row r="65" spans="1:36" s="13" customFormat="1" ht="17.25" customHeight="1">
      <c r="A65" s="2022" t="s">
        <v>394</v>
      </c>
      <c r="B65" s="2696" t="s">
        <v>395</v>
      </c>
      <c r="C65" s="2589"/>
      <c r="D65" s="2589"/>
      <c r="E65" s="2589"/>
      <c r="F65" s="2589"/>
      <c r="G65" s="2589"/>
      <c r="H65" s="2589"/>
      <c r="I65" s="2697"/>
      <c r="J65" s="2697"/>
      <c r="K65" s="2698"/>
      <c r="L65" s="10"/>
      <c r="N65" s="21"/>
      <c r="O65" s="2687"/>
      <c r="P65" s="2687"/>
      <c r="Q65" s="2687"/>
      <c r="R65" s="2687"/>
      <c r="S65" s="2687"/>
      <c r="T65" s="2687"/>
      <c r="U65" s="2687"/>
      <c r="V65" s="2687"/>
      <c r="W65" s="2687"/>
      <c r="X65" s="2687"/>
      <c r="Y65" s="2687"/>
      <c r="Z65" s="2687"/>
      <c r="AA65" s="11"/>
      <c r="AB65" s="11"/>
      <c r="AC65" s="11"/>
      <c r="AD65" s="11"/>
      <c r="AE65" s="11"/>
      <c r="AF65" s="11"/>
      <c r="AG65" s="11"/>
      <c r="AH65" s="11"/>
      <c r="AI65" s="11"/>
      <c r="AJ65" s="39"/>
    </row>
    <row r="66" spans="1:36" s="13" customFormat="1" ht="16.95" customHeight="1">
      <c r="A66" s="2024"/>
      <c r="B66" s="2693" t="s">
        <v>396</v>
      </c>
      <c r="C66" s="2699"/>
      <c r="D66" s="2699"/>
      <c r="E66" s="2699"/>
      <c r="F66" s="2699"/>
      <c r="G66" s="2699"/>
      <c r="H66" s="2699"/>
      <c r="I66" s="2700"/>
      <c r="J66" s="2700"/>
      <c r="K66" s="2701"/>
      <c r="L66" s="16"/>
      <c r="N66" s="21"/>
      <c r="O66" s="2687"/>
      <c r="P66" s="2687"/>
      <c r="Q66" s="2687"/>
      <c r="R66" s="2687"/>
      <c r="S66" s="2687"/>
      <c r="T66" s="2687"/>
      <c r="U66" s="2687"/>
      <c r="V66" s="2687"/>
      <c r="W66" s="2687"/>
      <c r="X66" s="2687"/>
      <c r="Y66" s="2687"/>
      <c r="Z66" s="2687"/>
      <c r="AA66" s="11"/>
      <c r="AB66" s="11"/>
      <c r="AG66" s="11"/>
      <c r="AH66" s="11"/>
      <c r="AJ66" s="39"/>
    </row>
    <row r="67" spans="1:36" s="13" customFormat="1" ht="15.6" customHeight="1">
      <c r="A67" s="2225" t="s">
        <v>1246</v>
      </c>
      <c r="B67" s="2719" t="s">
        <v>1206</v>
      </c>
      <c r="C67" s="2720"/>
      <c r="D67" s="2720"/>
      <c r="E67" s="2720"/>
      <c r="F67" s="2720"/>
      <c r="G67" s="2720"/>
      <c r="H67" s="2720"/>
      <c r="I67" s="2721"/>
      <c r="J67" s="2721"/>
      <c r="K67" s="2722"/>
      <c r="L67" s="10"/>
      <c r="N67" s="21"/>
      <c r="O67" s="2687"/>
      <c r="P67" s="2687"/>
      <c r="Q67" s="2687"/>
      <c r="R67" s="2687"/>
      <c r="S67" s="2687"/>
      <c r="T67" s="2687"/>
      <c r="U67" s="2687"/>
      <c r="V67" s="2687"/>
      <c r="W67" s="2687"/>
      <c r="X67" s="2687"/>
      <c r="Y67" s="2687"/>
      <c r="Z67" s="2687"/>
      <c r="AA67" s="11"/>
      <c r="AB67" s="11"/>
      <c r="AG67" s="11"/>
      <c r="AH67" s="11"/>
      <c r="AJ67" s="39"/>
    </row>
    <row r="68" spans="1:36" s="13" customFormat="1" ht="15.6" customHeight="1">
      <c r="A68" s="2226"/>
      <c r="B68" s="2723" t="s">
        <v>1252</v>
      </c>
      <c r="C68" s="2724"/>
      <c r="D68" s="2725" t="s">
        <v>1253</v>
      </c>
      <c r="E68" s="2725"/>
      <c r="F68" s="2725"/>
      <c r="G68" s="2726" t="s">
        <v>1254</v>
      </c>
      <c r="H68" s="2726"/>
      <c r="I68" s="2726"/>
      <c r="J68" s="2727" t="s">
        <v>1251</v>
      </c>
      <c r="K68" s="2728"/>
      <c r="L68" s="10"/>
      <c r="N68" s="21"/>
      <c r="O68" s="2687"/>
      <c r="P68" s="2687"/>
      <c r="Q68" s="2687"/>
      <c r="R68" s="2687"/>
      <c r="S68" s="2687"/>
      <c r="T68" s="2687"/>
      <c r="U68" s="2687"/>
      <c r="V68" s="2687"/>
      <c r="W68" s="2687"/>
      <c r="X68" s="2687"/>
      <c r="Y68" s="2687"/>
      <c r="Z68" s="2687"/>
      <c r="AJ68" s="39"/>
    </row>
    <row r="69" spans="1:36" s="41" customFormat="1" ht="15.6" customHeight="1">
      <c r="A69" s="2183"/>
      <c r="B69" s="2690"/>
      <c r="C69" s="2690"/>
      <c r="D69" s="2690"/>
      <c r="E69" s="2690"/>
      <c r="F69" s="2690"/>
      <c r="G69" s="2690"/>
      <c r="H69" s="2690"/>
      <c r="I69" s="2691"/>
      <c r="J69" s="2691"/>
      <c r="K69" s="2692"/>
      <c r="L69" s="1884"/>
      <c r="M69" s="1884"/>
      <c r="N69" s="1884"/>
      <c r="O69" s="1884"/>
      <c r="P69" s="1885"/>
      <c r="Q69" s="1885"/>
      <c r="R69" s="1885"/>
      <c r="S69" s="1885"/>
      <c r="T69" s="1885"/>
      <c r="U69" s="1884"/>
      <c r="V69" s="1884"/>
      <c r="W69" s="1884"/>
      <c r="X69" s="1884"/>
      <c r="Y69" s="1884"/>
      <c r="Z69" s="1884"/>
      <c r="AA69" s="1886"/>
      <c r="AB69" s="1886"/>
      <c r="AC69" s="1886"/>
      <c r="AD69" s="1886"/>
      <c r="AE69" s="1886"/>
      <c r="AF69" s="1886"/>
      <c r="AG69" s="1884"/>
      <c r="AH69" s="1884"/>
      <c r="AI69" s="1886"/>
    </row>
    <row r="70" spans="1:36" s="8" customFormat="1" ht="15.6" customHeight="1">
      <c r="A70" s="2184"/>
      <c r="B70" s="2675"/>
      <c r="C70" s="2675"/>
      <c r="D70" s="2676"/>
      <c r="E70" s="2676"/>
      <c r="F70" s="2676"/>
      <c r="G70" s="2677"/>
      <c r="H70" s="2677"/>
      <c r="I70" s="2677"/>
      <c r="J70" s="2674"/>
      <c r="K70" s="2675"/>
      <c r="L70" s="13"/>
      <c r="M70" s="13"/>
      <c r="N70" s="13"/>
      <c r="O70" s="13"/>
      <c r="P70" s="10"/>
      <c r="Q70" s="10"/>
      <c r="R70" s="10"/>
      <c r="S70" s="10"/>
      <c r="T70" s="10"/>
      <c r="U70" s="13"/>
      <c r="V70" s="13"/>
      <c r="W70" s="13"/>
      <c r="X70" s="13"/>
      <c r="Y70" s="13"/>
      <c r="Z70" s="13"/>
      <c r="AG70" s="13"/>
      <c r="AH70" s="13"/>
      <c r="AJ70" s="41"/>
    </row>
    <row r="71" spans="1:36" s="8" customFormat="1" ht="18" customHeight="1">
      <c r="A71" s="21"/>
      <c r="B71" s="13"/>
      <c r="C71" s="13"/>
      <c r="D71" s="13"/>
      <c r="E71" s="13"/>
      <c r="F71" s="13"/>
      <c r="G71" s="13"/>
      <c r="H71" s="13"/>
      <c r="I71" s="13"/>
      <c r="J71" s="13"/>
      <c r="K71" s="13"/>
      <c r="L71" s="13"/>
      <c r="M71" s="13"/>
      <c r="N71" s="13"/>
      <c r="O71" s="13"/>
      <c r="P71" s="10"/>
      <c r="Q71" s="10"/>
      <c r="R71" s="10"/>
      <c r="S71" s="10"/>
      <c r="T71" s="10"/>
      <c r="U71" s="13"/>
      <c r="V71" s="14"/>
      <c r="W71" s="14"/>
      <c r="X71" s="14"/>
      <c r="Y71" s="14"/>
      <c r="Z71" s="14"/>
      <c r="AA71" s="9"/>
      <c r="AB71" s="9"/>
      <c r="AC71" s="9"/>
      <c r="AD71" s="9"/>
      <c r="AE71" s="9"/>
      <c r="AF71" s="9"/>
      <c r="AG71" s="14"/>
      <c r="AH71" s="14"/>
      <c r="AI71" s="9"/>
      <c r="AJ71" s="41"/>
    </row>
  </sheetData>
  <sheetProtection selectLockedCells="1" selectUnlockedCells="1"/>
  <mergeCells count="39">
    <mergeCell ref="B70:C70"/>
    <mergeCell ref="D70:F70"/>
    <mergeCell ref="G70:I70"/>
    <mergeCell ref="J70:K70"/>
    <mergeCell ref="B69:K69"/>
    <mergeCell ref="B63:K63"/>
    <mergeCell ref="O68:Z68"/>
    <mergeCell ref="O65:Z65"/>
    <mergeCell ref="O66:Z66"/>
    <mergeCell ref="O67:Z67"/>
    <mergeCell ref="B64:K64"/>
    <mergeCell ref="B65:K65"/>
    <mergeCell ref="B67:K67"/>
    <mergeCell ref="B66:K66"/>
    <mergeCell ref="B68:C68"/>
    <mergeCell ref="D68:F68"/>
    <mergeCell ref="G68:I68"/>
    <mergeCell ref="J68:K68"/>
    <mergeCell ref="P17:R18"/>
    <mergeCell ref="B62:K62"/>
    <mergeCell ref="F17:H18"/>
    <mergeCell ref="I17:K17"/>
    <mergeCell ref="B57:K57"/>
    <mergeCell ref="Y6:AI6"/>
    <mergeCell ref="B59:K59"/>
    <mergeCell ref="B60:K60"/>
    <mergeCell ref="B61:K61"/>
    <mergeCell ref="B58:K58"/>
    <mergeCell ref="A7:AI7"/>
    <mergeCell ref="A9:AI9"/>
    <mergeCell ref="AC17:AD17"/>
    <mergeCell ref="AG17:AH17"/>
    <mergeCell ref="U17:U18"/>
    <mergeCell ref="B17:B18"/>
    <mergeCell ref="C17:E18"/>
    <mergeCell ref="V17:W17"/>
    <mergeCell ref="X17:Y17"/>
    <mergeCell ref="A10:U10"/>
    <mergeCell ref="L17:N18"/>
  </mergeCells>
  <phoneticPr fontId="38"/>
  <hyperlinks>
    <hyperlink ref="J68" display="kbsouko-dr@nitto-ntl.co.jp"/>
  </hyperlinks>
  <printOptions horizontalCentered="1" verticalCentered="1"/>
  <pageMargins left="0.23622047244094491" right="0.23622047244094491" top="0.35433070866141736" bottom="0.35433070866141736" header="0.31496062992125984" footer="0.31496062992125984"/>
  <pageSetup paperSize="9" scale="41"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W67"/>
  <sheetViews>
    <sheetView view="pageBreakPreview" zoomScale="60" zoomScaleNormal="60" workbookViewId="0">
      <selection activeCell="H31" sqref="H31"/>
    </sheetView>
  </sheetViews>
  <sheetFormatPr defaultColWidth="8.88671875" defaultRowHeight="15" customHeight="1"/>
  <cols>
    <col min="1" max="1" width="30.6640625" style="1" customWidth="1"/>
    <col min="2" max="2" width="12.88671875" style="1" customWidth="1"/>
    <col min="3" max="3" width="12.109375" style="1" customWidth="1"/>
    <col min="4" max="4" width="3.6640625" style="1" customWidth="1"/>
    <col min="5" max="5" width="12" style="1" customWidth="1"/>
    <col min="6" max="7" width="11.6640625" style="1" customWidth="1"/>
    <col min="8" max="8" width="21.6640625" style="1" customWidth="1"/>
    <col min="9" max="9" width="3.88671875" style="1" customWidth="1"/>
    <col min="10" max="10" width="11.88671875" style="1" customWidth="1"/>
    <col min="11" max="12" width="30.6640625" style="1" customWidth="1"/>
    <col min="13" max="13" width="21.6640625" style="42" customWidth="1"/>
    <col min="14" max="14" width="7.6640625" style="1" customWidth="1"/>
    <col min="15" max="15" width="10.88671875" style="1" customWidth="1"/>
    <col min="16" max="16" width="14.109375" style="1" customWidth="1"/>
    <col min="17" max="16384" width="8.88671875" style="1"/>
  </cols>
  <sheetData>
    <row r="1" spans="1:17" ht="15" customHeight="1">
      <c r="Q1" s="2"/>
    </row>
    <row r="2" spans="1:17" ht="15" customHeight="1">
      <c r="D2" s="5" t="s">
        <v>231</v>
      </c>
      <c r="F2" s="5"/>
      <c r="H2" s="804" t="s">
        <v>1</v>
      </c>
      <c r="I2" s="16"/>
      <c r="J2" s="16"/>
      <c r="K2" s="16"/>
      <c r="L2" s="16"/>
      <c r="Q2" s="2"/>
    </row>
    <row r="3" spans="1:17" ht="15" customHeight="1">
      <c r="D3" s="5" t="s">
        <v>232</v>
      </c>
      <c r="F3" s="5"/>
      <c r="H3" s="804" t="s">
        <v>3</v>
      </c>
      <c r="I3" s="16"/>
      <c r="J3" s="16"/>
      <c r="K3" s="16"/>
      <c r="L3" s="16"/>
      <c r="Q3" s="2"/>
    </row>
    <row r="4" spans="1:17" ht="15" customHeight="1">
      <c r="D4" s="516" t="s">
        <v>233</v>
      </c>
      <c r="F4" s="33"/>
      <c r="H4" s="804" t="s">
        <v>5</v>
      </c>
      <c r="I4" s="16"/>
      <c r="J4" s="16"/>
      <c r="K4" s="16"/>
      <c r="L4" s="16"/>
      <c r="Q4" s="2"/>
    </row>
    <row r="5" spans="1:17" ht="15" customHeight="1">
      <c r="D5" s="5" t="s">
        <v>234</v>
      </c>
      <c r="F5" s="5"/>
      <c r="H5" s="804" t="s">
        <v>7</v>
      </c>
      <c r="I5" s="16"/>
      <c r="J5" s="16"/>
      <c r="K5" s="16"/>
      <c r="L5" s="16"/>
      <c r="M5" s="43"/>
      <c r="Q5" s="2"/>
    </row>
    <row r="6" spans="1:17" ht="15" customHeight="1">
      <c r="H6" s="6"/>
      <c r="I6" s="6"/>
      <c r="J6" s="6"/>
      <c r="K6" s="6"/>
      <c r="L6" s="6"/>
    </row>
    <row r="7" spans="1:17" ht="30" customHeight="1">
      <c r="A7" s="2596" t="s">
        <v>505</v>
      </c>
      <c r="B7" s="2596"/>
      <c r="C7" s="2596"/>
      <c r="D7" s="2596"/>
      <c r="E7" s="2596"/>
      <c r="F7" s="2596"/>
      <c r="G7" s="2596"/>
      <c r="H7" s="2596"/>
      <c r="I7" s="2596"/>
      <c r="J7" s="2596"/>
      <c r="K7" s="2596"/>
      <c r="L7" s="2596"/>
    </row>
    <row r="8" spans="1:17" ht="15" customHeight="1">
      <c r="A8" s="32"/>
      <c r="B8" s="32"/>
      <c r="C8" s="32"/>
      <c r="D8" s="32"/>
      <c r="E8" s="32"/>
      <c r="F8" s="32"/>
      <c r="G8" s="32"/>
      <c r="H8" s="32"/>
      <c r="I8" s="32"/>
      <c r="J8" s="32"/>
      <c r="K8" s="32"/>
      <c r="L8" s="32"/>
      <c r="M8" s="46"/>
      <c r="N8" s="4"/>
      <c r="O8" s="4"/>
    </row>
    <row r="9" spans="1:17" ht="15" customHeight="1">
      <c r="A9" s="2656" t="s">
        <v>302</v>
      </c>
      <c r="B9" s="2656"/>
      <c r="C9" s="2656"/>
      <c r="D9" s="2656"/>
      <c r="E9" s="2656"/>
      <c r="F9" s="2656"/>
      <c r="G9" s="2656"/>
      <c r="H9" s="2656"/>
      <c r="I9" s="2656"/>
      <c r="J9" s="2656"/>
      <c r="K9" s="2656"/>
      <c r="L9" s="2656"/>
      <c r="M9" s="47"/>
      <c r="N9" s="5"/>
      <c r="O9" s="5"/>
    </row>
    <row r="10" spans="1:17" ht="15" customHeight="1">
      <c r="A10" s="274" t="s">
        <v>1239</v>
      </c>
      <c r="B10" s="3"/>
      <c r="C10" s="3"/>
      <c r="D10" s="3"/>
      <c r="E10" s="3"/>
      <c r="F10" s="3"/>
      <c r="G10" s="3"/>
      <c r="H10" s="3"/>
      <c r="I10" s="3"/>
      <c r="J10" s="3"/>
      <c r="K10" s="3"/>
      <c r="L10" s="3"/>
      <c r="M10" s="48"/>
      <c r="N10" s="3"/>
      <c r="O10" s="3"/>
    </row>
    <row r="11" spans="1:17" ht="20.100000000000001" customHeight="1">
      <c r="A11" s="2777" t="s">
        <v>1292</v>
      </c>
      <c r="B11" s="2779" t="s">
        <v>1293</v>
      </c>
      <c r="C11" s="2781" t="s">
        <v>1294</v>
      </c>
      <c r="D11" s="2782"/>
      <c r="E11" s="2783"/>
      <c r="F11" s="2773" t="s">
        <v>1295</v>
      </c>
      <c r="G11" s="2774"/>
      <c r="H11" s="2771" t="s">
        <v>1296</v>
      </c>
      <c r="I11" s="143"/>
      <c r="J11" s="88" t="s">
        <v>379</v>
      </c>
    </row>
    <row r="12" spans="1:17" ht="20.100000000000001" customHeight="1">
      <c r="A12" s="2778"/>
      <c r="B12" s="2780"/>
      <c r="C12" s="2784"/>
      <c r="D12" s="2785"/>
      <c r="E12" s="2786"/>
      <c r="F12" s="2137" t="s">
        <v>1297</v>
      </c>
      <c r="G12" s="2138" t="s">
        <v>1298</v>
      </c>
      <c r="H12" s="2772"/>
      <c r="I12" s="143"/>
      <c r="J12" s="2019" t="s">
        <v>507</v>
      </c>
      <c r="K12" s="2789" t="s">
        <v>1240</v>
      </c>
      <c r="L12" s="2790"/>
      <c r="M12" s="682"/>
    </row>
    <row r="13" spans="1:17" s="145" customFormat="1" ht="25.5" customHeight="1">
      <c r="A13" s="1728" t="s">
        <v>1672</v>
      </c>
      <c r="B13" s="1729"/>
      <c r="C13" s="2175">
        <v>45664</v>
      </c>
      <c r="D13" s="2176" t="s">
        <v>263</v>
      </c>
      <c r="E13" s="2177">
        <v>45665</v>
      </c>
      <c r="F13" s="2178">
        <f>C13-2</f>
        <v>45662</v>
      </c>
      <c r="G13" s="2179">
        <f t="shared" ref="G13:G14" si="0">F13</f>
        <v>45662</v>
      </c>
      <c r="H13" s="2180">
        <f>E13+4</f>
        <v>45669</v>
      </c>
      <c r="I13" s="144"/>
      <c r="J13" s="1966"/>
      <c r="K13" s="1964" t="s">
        <v>298</v>
      </c>
      <c r="L13" s="1965"/>
      <c r="M13" s="682"/>
    </row>
    <row r="14" spans="1:17" ht="25.5" customHeight="1">
      <c r="A14" s="1635" t="s">
        <v>1673</v>
      </c>
      <c r="B14" s="1635" t="s">
        <v>1674</v>
      </c>
      <c r="C14" s="1017">
        <v>46033</v>
      </c>
      <c r="D14" s="1632" t="s">
        <v>263</v>
      </c>
      <c r="E14" s="818">
        <v>45668</v>
      </c>
      <c r="F14" s="819">
        <f>C14-3</f>
        <v>46030</v>
      </c>
      <c r="G14" s="551">
        <f t="shared" si="0"/>
        <v>46030</v>
      </c>
      <c r="H14" s="1533">
        <f t="shared" ref="H14:H18" si="1">E14+4</f>
        <v>45672</v>
      </c>
      <c r="I14" s="138"/>
      <c r="J14" s="2020"/>
      <c r="K14" s="2791" t="s">
        <v>1241</v>
      </c>
      <c r="L14" s="2792"/>
      <c r="M14" s="682"/>
    </row>
    <row r="15" spans="1:17" s="145" customFormat="1" ht="25.5" customHeight="1">
      <c r="A15" s="1728" t="s">
        <v>1672</v>
      </c>
      <c r="B15" s="1729"/>
      <c r="C15" s="2175">
        <f t="shared" ref="C15:C26" si="2">C13+7</f>
        <v>45671</v>
      </c>
      <c r="D15" s="2176" t="s">
        <v>263</v>
      </c>
      <c r="E15" s="2177">
        <f>C15+1</f>
        <v>45672</v>
      </c>
      <c r="F15" s="2178">
        <f>C15-2</f>
        <v>45669</v>
      </c>
      <c r="G15" s="2179">
        <f>F15</f>
        <v>45669</v>
      </c>
      <c r="H15" s="2180">
        <f t="shared" si="1"/>
        <v>45676</v>
      </c>
      <c r="I15" s="144"/>
      <c r="J15" s="2019" t="s">
        <v>1696</v>
      </c>
      <c r="K15" s="2787" t="s">
        <v>1242</v>
      </c>
      <c r="L15" s="2788"/>
      <c r="M15" s="682"/>
    </row>
    <row r="16" spans="1:17" ht="26.25" customHeight="1">
      <c r="A16" s="2290" t="s">
        <v>1675</v>
      </c>
      <c r="B16" s="1635" t="s">
        <v>1676</v>
      </c>
      <c r="C16" s="1017">
        <f>C14+7</f>
        <v>46040</v>
      </c>
      <c r="D16" s="1632" t="s">
        <v>263</v>
      </c>
      <c r="E16" s="818">
        <f>C16</f>
        <v>46040</v>
      </c>
      <c r="F16" s="819">
        <f>C16-3</f>
        <v>46037</v>
      </c>
      <c r="G16" s="551">
        <f t="shared" ref="G16:G26" si="3">F16</f>
        <v>46037</v>
      </c>
      <c r="H16" s="1533">
        <f t="shared" si="1"/>
        <v>46044</v>
      </c>
      <c r="I16" s="138"/>
      <c r="J16" s="2539"/>
      <c r="K16" s="2536" t="s">
        <v>1243</v>
      </c>
      <c r="L16" s="1965"/>
      <c r="M16" s="682"/>
    </row>
    <row r="17" spans="1:18" s="145" customFormat="1" ht="26.25" customHeight="1">
      <c r="A17" s="1534" t="s">
        <v>1677</v>
      </c>
      <c r="B17" s="862" t="s">
        <v>1678</v>
      </c>
      <c r="C17" s="2549">
        <f>C15+7</f>
        <v>45678</v>
      </c>
      <c r="D17" s="1633" t="s">
        <v>263</v>
      </c>
      <c r="E17" s="2286">
        <f>C17+1</f>
        <v>45679</v>
      </c>
      <c r="F17" s="1440">
        <f>C17-2</f>
        <v>45676</v>
      </c>
      <c r="G17" s="1385">
        <f>F17</f>
        <v>45676</v>
      </c>
      <c r="H17" s="2287">
        <f t="shared" si="1"/>
        <v>45683</v>
      </c>
      <c r="I17" s="144"/>
      <c r="J17" s="2020"/>
      <c r="K17" s="2775" t="s">
        <v>1244</v>
      </c>
      <c r="L17" s="2776"/>
    </row>
    <row r="18" spans="1:18" ht="26.25" customHeight="1">
      <c r="A18" s="2290" t="s">
        <v>1679</v>
      </c>
      <c r="B18" s="1635" t="s">
        <v>1680</v>
      </c>
      <c r="C18" s="1017">
        <f>C16+7</f>
        <v>46047</v>
      </c>
      <c r="D18" s="1632" t="s">
        <v>263</v>
      </c>
      <c r="E18" s="818">
        <f>C18</f>
        <v>46047</v>
      </c>
      <c r="F18" s="819">
        <f>C18-3</f>
        <v>46044</v>
      </c>
      <c r="G18" s="551">
        <f t="shared" ref="G18" si="4">F18</f>
        <v>46044</v>
      </c>
      <c r="H18" s="1533">
        <f t="shared" si="1"/>
        <v>46051</v>
      </c>
      <c r="I18" s="138"/>
      <c r="J18" s="2570"/>
      <c r="K18" s="2770"/>
      <c r="L18" s="2770"/>
    </row>
    <row r="19" spans="1:18" s="145" customFormat="1" ht="26.25" customHeight="1">
      <c r="A19" s="2291" t="s">
        <v>1681</v>
      </c>
      <c r="B19" s="1629" t="s">
        <v>1682</v>
      </c>
      <c r="C19" s="2549">
        <f>C17+7</f>
        <v>45685</v>
      </c>
      <c r="D19" s="1633" t="s">
        <v>263</v>
      </c>
      <c r="E19" s="2286">
        <f>C19+1</f>
        <v>45686</v>
      </c>
      <c r="F19" s="1440">
        <f>C19-2</f>
        <v>45683</v>
      </c>
      <c r="G19" s="1385">
        <f>F19</f>
        <v>45683</v>
      </c>
      <c r="H19" s="2287">
        <f>E19+4</f>
        <v>45690</v>
      </c>
      <c r="I19" s="144"/>
      <c r="J19" s="779" t="s">
        <v>1697</v>
      </c>
      <c r="K19" s="2"/>
      <c r="L19" s="2572"/>
    </row>
    <row r="20" spans="1:18" ht="26.25" customHeight="1">
      <c r="A20" s="1635" t="s">
        <v>1683</v>
      </c>
      <c r="B20" s="1634" t="s">
        <v>1680</v>
      </c>
      <c r="C20" s="1017">
        <f>C18+7</f>
        <v>46054</v>
      </c>
      <c r="D20" s="1632" t="s">
        <v>263</v>
      </c>
      <c r="E20" s="818">
        <f>C20</f>
        <v>46054</v>
      </c>
      <c r="F20" s="819">
        <f>C20-3</f>
        <v>46051</v>
      </c>
      <c r="G20" s="551">
        <f t="shared" ref="G20" si="5">F20</f>
        <v>46051</v>
      </c>
      <c r="H20" s="1533">
        <f>E20+4</f>
        <v>46058</v>
      </c>
      <c r="I20" s="146"/>
      <c r="J20" s="780" t="s">
        <v>512</v>
      </c>
      <c r="K20" s="2548"/>
      <c r="L20" s="2573"/>
    </row>
    <row r="21" spans="1:18" s="145" customFormat="1" ht="26.25" customHeight="1">
      <c r="A21" s="2291" t="s">
        <v>1684</v>
      </c>
      <c r="B21" s="1629" t="s">
        <v>1685</v>
      </c>
      <c r="C21" s="2549">
        <f t="shared" si="2"/>
        <v>45692</v>
      </c>
      <c r="D21" s="1633" t="s" ph="1">
        <v>1686</v>
      </c>
      <c r="E21" s="2286">
        <f>C21+1</f>
        <v>45693</v>
      </c>
      <c r="F21" s="1440">
        <f>C21-2</f>
        <v>45690</v>
      </c>
      <c r="G21" s="1385">
        <f>F21</f>
        <v>45690</v>
      </c>
      <c r="H21" s="2287">
        <f>E21+4</f>
        <v>45697</v>
      </c>
      <c r="I21" s="146"/>
      <c r="J21" s="2769" t="s">
        <v>513</v>
      </c>
      <c r="K21" s="2769"/>
      <c r="L21" s="2535"/>
    </row>
    <row r="22" spans="1:18" ht="25.5" customHeight="1">
      <c r="A22" s="2290" t="s">
        <v>1673</v>
      </c>
      <c r="B22" s="1635" t="s">
        <v>1687</v>
      </c>
      <c r="C22" s="1017">
        <f t="shared" si="2"/>
        <v>46061</v>
      </c>
      <c r="D22" s="1632" t="s">
        <v>1686</v>
      </c>
      <c r="E22" s="818">
        <f>C22</f>
        <v>46061</v>
      </c>
      <c r="F22" s="819">
        <f>C22-3</f>
        <v>46058</v>
      </c>
      <c r="G22" s="551">
        <f t="shared" ref="G22" si="6">F22</f>
        <v>46058</v>
      </c>
      <c r="H22" s="1533">
        <f t="shared" ref="H22" si="7">E22+4</f>
        <v>46065</v>
      </c>
      <c r="I22" s="565"/>
      <c r="J22" s="781" t="s">
        <v>514</v>
      </c>
      <c r="K22" s="781"/>
      <c r="L22" s="664"/>
      <c r="M22" s="30"/>
      <c r="N22" s="29"/>
      <c r="O22" s="29"/>
      <c r="P22" s="29"/>
      <c r="Q22" s="195"/>
      <c r="R22" s="195"/>
    </row>
    <row r="23" spans="1:18" s="145" customFormat="1" ht="25.5" customHeight="1">
      <c r="A23" s="1728" t="s">
        <v>1688</v>
      </c>
      <c r="B23" s="1729"/>
      <c r="C23" s="2175">
        <f t="shared" si="2"/>
        <v>45699</v>
      </c>
      <c r="D23" s="2176" t="s">
        <v>1686</v>
      </c>
      <c r="E23" s="2177">
        <f>C23+1</f>
        <v>45700</v>
      </c>
      <c r="F23" s="2178">
        <f>C23-2</f>
        <v>45697</v>
      </c>
      <c r="G23" s="2179">
        <f>F23</f>
        <v>45697</v>
      </c>
      <c r="H23" s="2180">
        <f>E23+4</f>
        <v>45704</v>
      </c>
      <c r="I23" s="565"/>
      <c r="J23" s="780" t="s">
        <v>1698</v>
      </c>
      <c r="K23" s="777"/>
      <c r="L23" s="664"/>
      <c r="M23" s="30"/>
      <c r="N23" s="29"/>
      <c r="O23" s="29"/>
      <c r="P23" s="29"/>
      <c r="Q23" s="195"/>
      <c r="R23" s="195"/>
    </row>
    <row r="24" spans="1:18" ht="26.25" customHeight="1">
      <c r="A24" s="2550" t="s">
        <v>1675</v>
      </c>
      <c r="B24" s="2551" t="s">
        <v>1689</v>
      </c>
      <c r="C24" s="2552">
        <f>C22+7</f>
        <v>46068</v>
      </c>
      <c r="D24" s="2553" t="s">
        <v>1686</v>
      </c>
      <c r="E24" s="2554">
        <f>C24</f>
        <v>46068</v>
      </c>
      <c r="F24" s="2555">
        <f>C24-3</f>
        <v>46065</v>
      </c>
      <c r="G24" s="2556">
        <f t="shared" si="3"/>
        <v>46065</v>
      </c>
      <c r="H24" s="2557">
        <f t="shared" ref="H24" si="8">E24+4</f>
        <v>46072</v>
      </c>
      <c r="I24" s="565"/>
      <c r="L24" s="664"/>
      <c r="M24" s="30"/>
      <c r="N24" s="29"/>
      <c r="O24" s="29"/>
      <c r="P24" s="29"/>
      <c r="Q24" s="195"/>
      <c r="R24" s="195"/>
    </row>
    <row r="25" spans="1:18" s="145" customFormat="1" ht="26.25" customHeight="1">
      <c r="A25" s="2291" t="s">
        <v>1690</v>
      </c>
      <c r="B25" s="1629" t="s">
        <v>1691</v>
      </c>
      <c r="C25" s="2549">
        <f t="shared" si="2"/>
        <v>45706</v>
      </c>
      <c r="D25" s="1633" t="s">
        <v>1686</v>
      </c>
      <c r="E25" s="2286">
        <f>C25+1</f>
        <v>45707</v>
      </c>
      <c r="F25" s="1440">
        <f>C25-2</f>
        <v>45704</v>
      </c>
      <c r="G25" s="1385">
        <f>F25</f>
        <v>45704</v>
      </c>
      <c r="H25" s="2287">
        <f>E25+4</f>
        <v>45711</v>
      </c>
      <c r="I25" s="138"/>
      <c r="J25" s="682" t="s">
        <v>516</v>
      </c>
      <c r="K25" s="1"/>
      <c r="L25" s="665"/>
    </row>
    <row r="26" spans="1:18" ht="26.25" customHeight="1">
      <c r="A26" s="2290" t="s">
        <v>1679</v>
      </c>
      <c r="B26" s="1635" t="s">
        <v>1692</v>
      </c>
      <c r="C26" s="1017">
        <f t="shared" si="2"/>
        <v>46075</v>
      </c>
      <c r="D26" s="1632" t="s">
        <v>1686</v>
      </c>
      <c r="E26" s="818">
        <f>C26</f>
        <v>46075</v>
      </c>
      <c r="F26" s="819">
        <f>C26-3</f>
        <v>46072</v>
      </c>
      <c r="G26" s="551">
        <f t="shared" si="3"/>
        <v>46072</v>
      </c>
      <c r="H26" s="1533">
        <f>E26+4</f>
        <v>46079</v>
      </c>
      <c r="I26" s="138"/>
      <c r="J26" s="682" t="s">
        <v>517</v>
      </c>
      <c r="K26" s="1685"/>
      <c r="L26" s="2545"/>
    </row>
    <row r="27" spans="1:18" s="145" customFormat="1" ht="26.25" customHeight="1">
      <c r="A27" s="1728" t="s">
        <v>1672</v>
      </c>
      <c r="B27" s="1729"/>
      <c r="C27" s="2175">
        <f>C25+7</f>
        <v>45713</v>
      </c>
      <c r="D27" s="2176" t="s">
        <v>1686</v>
      </c>
      <c r="E27" s="2177">
        <f>C27+1</f>
        <v>45714</v>
      </c>
      <c r="F27" s="2288">
        <f>C27-5</f>
        <v>45708</v>
      </c>
      <c r="G27" s="2289">
        <f>F27</f>
        <v>45708</v>
      </c>
      <c r="H27" s="2180">
        <f>E27+4</f>
        <v>45718</v>
      </c>
      <c r="I27" s="138"/>
      <c r="J27" s="682" t="s">
        <v>518</v>
      </c>
      <c r="K27" s="1"/>
      <c r="L27" s="2545"/>
    </row>
    <row r="28" spans="1:18" ht="25.5" customHeight="1">
      <c r="A28" s="2290" t="s">
        <v>1683</v>
      </c>
      <c r="B28" s="1635" t="s">
        <v>1692</v>
      </c>
      <c r="C28" s="1017">
        <f>C26+7</f>
        <v>46082</v>
      </c>
      <c r="D28" s="1632" t="s">
        <v>376</v>
      </c>
      <c r="E28" s="818">
        <f>C28</f>
        <v>46082</v>
      </c>
      <c r="F28" s="819">
        <f>C28-3</f>
        <v>46079</v>
      </c>
      <c r="G28" s="551">
        <f>F28</f>
        <v>46079</v>
      </c>
      <c r="H28" s="1533">
        <f t="shared" ref="H28" si="9">E28+4</f>
        <v>46086</v>
      </c>
      <c r="I28" s="138"/>
      <c r="J28" s="682" t="s">
        <v>519</v>
      </c>
      <c r="K28" s="782"/>
    </row>
    <row r="29" spans="1:18" s="145" customFormat="1" ht="25.5" customHeight="1">
      <c r="A29" s="2291"/>
      <c r="B29" s="1629"/>
      <c r="C29" s="1687">
        <f>C27+7</f>
        <v>45720</v>
      </c>
      <c r="D29" s="1433" t="s" ph="1">
        <v>376</v>
      </c>
      <c r="E29" s="1688">
        <f>C29+1</f>
        <v>45721</v>
      </c>
      <c r="F29" s="1452">
        <f>C29-2</f>
        <v>45718</v>
      </c>
      <c r="G29" s="1689">
        <f>C29-2</f>
        <v>45718</v>
      </c>
      <c r="H29" s="2558">
        <f>E29+4</f>
        <v>45725</v>
      </c>
      <c r="I29" s="138"/>
      <c r="J29" s="682" t="s">
        <v>521</v>
      </c>
      <c r="K29" s="782"/>
      <c r="L29" s="1685"/>
    </row>
    <row r="30" spans="1:18" s="13" customFormat="1" ht="25.35" customHeight="1">
      <c r="A30" s="1635"/>
      <c r="B30" s="1634"/>
      <c r="C30" s="2559">
        <f>C28+7</f>
        <v>46089</v>
      </c>
      <c r="D30" s="2560" t="s">
        <v>1401</v>
      </c>
      <c r="E30" s="2561">
        <f>C30</f>
        <v>46089</v>
      </c>
      <c r="F30" s="2562">
        <f>C30-3</f>
        <v>46086</v>
      </c>
      <c r="G30" s="2563">
        <f>F30</f>
        <v>46086</v>
      </c>
      <c r="H30" s="2564">
        <f t="shared" ref="H30" si="10">E30+4</f>
        <v>46093</v>
      </c>
      <c r="I30" s="11"/>
      <c r="M30" s="39"/>
    </row>
    <row r="31" spans="1:18" s="13" customFormat="1" ht="25.35" customHeight="1">
      <c r="A31" s="270" t="s">
        <v>522</v>
      </c>
      <c r="B31" s="2"/>
      <c r="C31" s="5" t="s">
        <v>1693</v>
      </c>
      <c r="D31" s="7"/>
      <c r="G31" s="11"/>
      <c r="H31" s="16"/>
      <c r="I31" s="16"/>
      <c r="M31" s="39"/>
    </row>
    <row r="32" spans="1:18" s="13" customFormat="1" ht="25.35" customHeight="1">
      <c r="A32" s="270" t="s">
        <v>1694</v>
      </c>
      <c r="D32" s="7"/>
      <c r="G32" s="11"/>
      <c r="H32" s="16"/>
      <c r="I32" s="16"/>
      <c r="M32" s="39"/>
    </row>
    <row r="33" spans="1:23" s="13" customFormat="1" ht="25.35" customHeight="1">
      <c r="A33" s="5" t="s">
        <v>1647</v>
      </c>
      <c r="D33" s="7"/>
      <c r="G33" s="1489"/>
      <c r="H33" s="16"/>
      <c r="I33" s="16"/>
      <c r="M33" s="39"/>
    </row>
    <row r="34" spans="1:23" s="13" customFormat="1" ht="25.35" customHeight="1">
      <c r="A34" s="165" t="s">
        <v>372</v>
      </c>
      <c r="I34" s="16"/>
      <c r="K34" s="1"/>
      <c r="L34" s="1"/>
      <c r="M34" s="39"/>
    </row>
    <row r="35" spans="1:23" s="13" customFormat="1" ht="25.35" customHeight="1">
      <c r="A35" s="165" t="s">
        <v>228</v>
      </c>
      <c r="B35" s="29"/>
      <c r="D35" s="12"/>
      <c r="E35" s="652"/>
      <c r="F35" s="8"/>
      <c r="G35" s="36"/>
      <c r="H35" s="36"/>
      <c r="I35" s="36"/>
      <c r="K35" s="1"/>
      <c r="L35" s="12"/>
      <c r="M35" s="50"/>
      <c r="N35" s="36"/>
      <c r="O35" s="36"/>
      <c r="P35" s="36"/>
      <c r="Q35" s="36"/>
      <c r="R35" s="36"/>
      <c r="S35" s="36"/>
      <c r="T35" s="36"/>
      <c r="U35" s="36"/>
      <c r="V35" s="36"/>
      <c r="W35" s="36"/>
    </row>
    <row r="36" spans="1:23" s="13" customFormat="1" ht="25.35" customHeight="1">
      <c r="A36" s="165" t="s">
        <v>229</v>
      </c>
      <c r="B36" s="29"/>
      <c r="C36" s="29"/>
      <c r="D36" s="7"/>
      <c r="G36" s="11"/>
      <c r="H36" s="16"/>
      <c r="I36" s="16"/>
      <c r="K36" s="1"/>
      <c r="L36" s="1"/>
      <c r="M36" s="39"/>
    </row>
    <row r="37" spans="1:23" s="13" customFormat="1" ht="25.35" customHeight="1">
      <c r="A37" s="767" t="s">
        <v>523</v>
      </c>
      <c r="B37" s="29"/>
      <c r="C37" s="60"/>
      <c r="D37" s="7"/>
      <c r="G37" s="10"/>
      <c r="H37" s="11"/>
      <c r="I37" s="11"/>
      <c r="J37" s="11"/>
      <c r="K37" s="11"/>
      <c r="L37" s="11"/>
      <c r="M37" s="40"/>
      <c r="N37" s="10"/>
      <c r="O37" s="10"/>
      <c r="P37" s="10"/>
    </row>
    <row r="38" spans="1:23" s="13" customFormat="1" ht="18" customHeight="1">
      <c r="A38" s="137"/>
      <c r="B38" s="29"/>
      <c r="C38" s="29"/>
      <c r="D38" s="7"/>
      <c r="G38" s="11"/>
      <c r="H38" s="11"/>
      <c r="I38" s="11"/>
      <c r="J38" s="11"/>
      <c r="K38" s="11"/>
      <c r="L38" s="11"/>
      <c r="M38" s="49"/>
      <c r="N38" s="10"/>
      <c r="O38" s="10"/>
      <c r="P38" s="10"/>
    </row>
    <row r="39" spans="1:23" s="13" customFormat="1" ht="18" customHeight="1">
      <c r="A39" s="137"/>
      <c r="B39" s="29"/>
      <c r="C39" s="60"/>
      <c r="D39" s="7"/>
      <c r="G39" s="10"/>
      <c r="H39" s="11"/>
      <c r="I39" s="11"/>
      <c r="J39" s="11"/>
      <c r="K39" s="11"/>
      <c r="L39" s="11"/>
      <c r="M39" s="39"/>
    </row>
    <row r="40" spans="1:23" s="13" customFormat="1" ht="18" customHeight="1">
      <c r="A40" s="137"/>
      <c r="B40" s="29"/>
      <c r="C40" s="29"/>
      <c r="E40" s="16"/>
      <c r="G40" s="16"/>
      <c r="H40" s="16"/>
      <c r="I40" s="16"/>
      <c r="J40" s="16"/>
      <c r="K40" s="16"/>
      <c r="L40" s="16"/>
      <c r="M40" s="39"/>
    </row>
    <row r="41" spans="1:23" s="13" customFormat="1" ht="18" customHeight="1">
      <c r="A41" s="137"/>
      <c r="B41" s="29"/>
      <c r="C41" s="60"/>
      <c r="E41" s="10"/>
      <c r="G41" s="10"/>
      <c r="H41" s="11"/>
      <c r="I41" s="11"/>
      <c r="J41" s="11"/>
      <c r="K41" s="11"/>
      <c r="L41" s="11"/>
      <c r="M41" s="39"/>
    </row>
    <row r="42" spans="1:23" s="13" customFormat="1" ht="18" customHeight="1">
      <c r="A42" s="137"/>
      <c r="B42" s="29"/>
      <c r="C42" s="60"/>
      <c r="E42" s="10"/>
      <c r="G42" s="16"/>
      <c r="M42" s="39"/>
    </row>
    <row r="43" spans="1:23" s="13" customFormat="1" ht="18" customHeight="1">
      <c r="B43" s="29"/>
      <c r="C43" s="60"/>
      <c r="D43" s="60"/>
      <c r="E43" s="10"/>
      <c r="G43" s="16"/>
      <c r="M43" s="39"/>
    </row>
    <row r="44" spans="1:23" s="41" customFormat="1" ht="13.2">
      <c r="A44" s="38"/>
      <c r="B44" s="39"/>
      <c r="C44" s="40"/>
      <c r="D44" s="40"/>
      <c r="E44" s="40"/>
      <c r="F44" s="40"/>
      <c r="G44" s="40"/>
      <c r="H44" s="39"/>
      <c r="I44" s="39"/>
      <c r="J44" s="39"/>
      <c r="K44" s="39"/>
      <c r="L44" s="39"/>
    </row>
    <row r="45" spans="1:23" s="8" customFormat="1" ht="13.2">
      <c r="M45" s="41"/>
    </row>
    <row r="46" spans="1:23" s="8" customFormat="1" ht="13.2">
      <c r="B46" s="13"/>
      <c r="C46" s="10"/>
      <c r="D46" s="10"/>
      <c r="F46" s="10"/>
      <c r="G46" s="10"/>
      <c r="H46" s="13"/>
      <c r="I46" s="13"/>
      <c r="J46" s="13"/>
      <c r="K46" s="13"/>
      <c r="L46" s="13"/>
      <c r="M46" s="41"/>
    </row>
    <row r="47" spans="1:23" s="8" customFormat="1" ht="13.2">
      <c r="A47" s="24"/>
      <c r="B47" s="13"/>
      <c r="C47" s="10"/>
      <c r="D47" s="10"/>
      <c r="F47" s="10"/>
      <c r="G47" s="10"/>
      <c r="H47" s="13"/>
      <c r="I47" s="13"/>
      <c r="J47" s="13"/>
      <c r="K47" s="13"/>
      <c r="L47" s="13"/>
      <c r="M47" s="41"/>
    </row>
    <row r="48" spans="1:23" s="8" customFormat="1" ht="14.4">
      <c r="A48" s="151"/>
      <c r="B48" s="151"/>
      <c r="C48" s="10"/>
      <c r="D48" s="10"/>
      <c r="F48" s="10"/>
      <c r="G48" s="10"/>
      <c r="H48" s="13"/>
      <c r="I48" s="13"/>
      <c r="J48" s="13"/>
      <c r="K48" s="13"/>
      <c r="L48" s="13"/>
      <c r="M48" s="41"/>
    </row>
    <row r="49" spans="3:13" ht="15" customHeight="1">
      <c r="C49" s="152"/>
      <c r="D49" s="153"/>
      <c r="E49" s="154"/>
      <c r="F49" s="159"/>
      <c r="G49" s="156"/>
      <c r="H49" s="156"/>
      <c r="I49" s="157"/>
      <c r="J49" s="157"/>
      <c r="K49" s="157"/>
      <c r="L49" s="158"/>
      <c r="M49" s="158"/>
    </row>
    <row r="50" spans="3:13" ht="15" customHeight="1">
      <c r="M50" s="1"/>
    </row>
    <row r="51" spans="3:13" ht="15" customHeight="1">
      <c r="M51" s="1"/>
    </row>
    <row r="52" spans="3:13" ht="15" customHeight="1">
      <c r="M52" s="1"/>
    </row>
    <row r="53" spans="3:13" ht="15" customHeight="1">
      <c r="M53" s="1"/>
    </row>
    <row r="54" spans="3:13" ht="15" customHeight="1">
      <c r="M54" s="1"/>
    </row>
    <row r="55" spans="3:13" ht="15" customHeight="1">
      <c r="M55" s="1"/>
    </row>
    <row r="56" spans="3:13" ht="15" customHeight="1">
      <c r="M56" s="1"/>
    </row>
    <row r="57" spans="3:13" ht="15" customHeight="1">
      <c r="M57" s="1"/>
    </row>
    <row r="58" spans="3:13" ht="15" customHeight="1">
      <c r="M58" s="1"/>
    </row>
    <row r="59" spans="3:13" ht="15" customHeight="1">
      <c r="M59" s="1"/>
    </row>
    <row r="60" spans="3:13" ht="15" customHeight="1">
      <c r="M60" s="1"/>
    </row>
    <row r="61" spans="3:13" ht="15" customHeight="1">
      <c r="M61" s="1"/>
    </row>
    <row r="62" spans="3:13" ht="15" customHeight="1">
      <c r="M62" s="1"/>
    </row>
    <row r="63" spans="3:13" ht="15" customHeight="1">
      <c r="M63" s="1"/>
    </row>
    <row r="64" spans="3:13" ht="15" customHeight="1">
      <c r="M64" s="1"/>
    </row>
    <row r="65" spans="13:13" ht="15" customHeight="1">
      <c r="M65" s="1"/>
    </row>
    <row r="66" spans="13:13" ht="15" customHeight="1">
      <c r="M66" s="1"/>
    </row>
    <row r="67" spans="13:13" ht="15" customHeight="1">
      <c r="M67" s="1"/>
    </row>
  </sheetData>
  <sheetProtection selectLockedCells="1" selectUnlockedCells="1"/>
  <mergeCells count="13">
    <mergeCell ref="J21:K21"/>
    <mergeCell ref="K18:L18"/>
    <mergeCell ref="A7:L7"/>
    <mergeCell ref="A9:L9"/>
    <mergeCell ref="H11:H12"/>
    <mergeCell ref="F11:G11"/>
    <mergeCell ref="K17:L17"/>
    <mergeCell ref="A11:A12"/>
    <mergeCell ref="B11:B12"/>
    <mergeCell ref="C11:E12"/>
    <mergeCell ref="K15:L15"/>
    <mergeCell ref="K12:L12"/>
    <mergeCell ref="K14:L14"/>
  </mergeCells>
  <phoneticPr fontId="38"/>
  <hyperlinks>
    <hyperlink ref="A37" display="e-mail: jpnexpdoc@vanguardlogistics.com"/>
    <hyperlink ref="K17" display="TEL:078-302-0151 FAX:078-302-0159"/>
  </hyperlinks>
  <pageMargins left="0.62992125984251968" right="0.35433070866141736" top="0.27559055118110237" bottom="0.23622047244094491" header="0.15748031496062992" footer="0.15748031496062992"/>
  <pageSetup paperSize="9" scale="65"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Y52"/>
  <sheetViews>
    <sheetView view="pageBreakPreview" zoomScale="70" zoomScaleNormal="60" zoomScaleSheetLayoutView="70" workbookViewId="0">
      <selection activeCell="G26" sqref="G26"/>
    </sheetView>
  </sheetViews>
  <sheetFormatPr defaultColWidth="8.88671875" defaultRowHeight="15" customHeight="1"/>
  <cols>
    <col min="1" max="1" width="30.6640625" style="42" customWidth="1"/>
    <col min="2" max="2" width="12.88671875" style="42" customWidth="1"/>
    <col min="3" max="3" width="12.109375" style="42" customWidth="1"/>
    <col min="4" max="4" width="3.6640625" style="42" customWidth="1"/>
    <col min="5" max="5" width="12" style="42" customWidth="1"/>
    <col min="6" max="6" width="11.44140625" style="42" customWidth="1"/>
    <col min="7" max="7" width="21.6640625" style="42" customWidth="1"/>
    <col min="8" max="8" width="11.6640625" style="42" customWidth="1"/>
    <col min="9" max="9" width="11.88671875" style="42" customWidth="1"/>
    <col min="10" max="10" width="30.88671875" style="42" customWidth="1"/>
    <col min="11" max="11" width="32.109375" style="42" customWidth="1"/>
    <col min="12" max="12" width="6.6640625" style="42" customWidth="1"/>
    <col min="13" max="13" width="30.6640625" style="42" customWidth="1"/>
    <col min="14" max="14" width="32.109375" style="42" customWidth="1"/>
    <col min="15" max="15" width="21.6640625" style="42" customWidth="1"/>
    <col min="16" max="16" width="7.6640625" style="42" customWidth="1"/>
    <col min="17" max="17" width="10.88671875" style="42" customWidth="1"/>
    <col min="18" max="18" width="14.109375" style="42" customWidth="1"/>
    <col min="19" max="16384" width="8.88671875" style="42"/>
  </cols>
  <sheetData>
    <row r="1" spans="1:19" ht="15" customHeight="1">
      <c r="A1" s="1"/>
      <c r="B1" s="1"/>
      <c r="C1" s="1"/>
      <c r="D1" s="1"/>
      <c r="E1" s="1"/>
      <c r="F1" s="1"/>
      <c r="G1" s="1"/>
      <c r="H1" s="1"/>
      <c r="I1" s="1"/>
      <c r="J1" s="1"/>
      <c r="K1" s="1"/>
      <c r="L1" s="278"/>
      <c r="M1" s="278"/>
      <c r="N1" s="278"/>
      <c r="S1" s="43"/>
    </row>
    <row r="2" spans="1:19" ht="15" customHeight="1">
      <c r="A2" s="1"/>
      <c r="B2" s="1"/>
      <c r="C2" s="1"/>
      <c r="D2" s="5" t="s">
        <v>231</v>
      </c>
      <c r="E2" s="1"/>
      <c r="F2" s="1"/>
      <c r="G2" s="5"/>
      <c r="H2" s="1"/>
      <c r="I2" s="804" t="s">
        <v>1</v>
      </c>
      <c r="J2" s="16"/>
      <c r="K2" s="16"/>
      <c r="L2" s="279"/>
      <c r="M2" s="279"/>
      <c r="N2" s="279"/>
      <c r="S2" s="43"/>
    </row>
    <row r="3" spans="1:19" ht="15" customHeight="1">
      <c r="A3" s="1"/>
      <c r="B3" s="1"/>
      <c r="C3" s="1"/>
      <c r="D3" s="5" t="s">
        <v>232</v>
      </c>
      <c r="E3" s="1"/>
      <c r="F3" s="1"/>
      <c r="G3" s="5"/>
      <c r="H3" s="1"/>
      <c r="I3" s="804" t="s">
        <v>3</v>
      </c>
      <c r="J3" s="16"/>
      <c r="K3" s="16"/>
      <c r="L3" s="279"/>
      <c r="M3" s="279"/>
      <c r="N3" s="279"/>
      <c r="S3" s="43"/>
    </row>
    <row r="4" spans="1:19" ht="15" customHeight="1">
      <c r="A4" s="1"/>
      <c r="B4" s="1"/>
      <c r="C4" s="1"/>
      <c r="D4" s="516" t="s">
        <v>233</v>
      </c>
      <c r="E4" s="1"/>
      <c r="F4" s="1"/>
      <c r="G4" s="33"/>
      <c r="H4" s="1"/>
      <c r="I4" s="804" t="s">
        <v>5</v>
      </c>
      <c r="J4" s="16"/>
      <c r="K4" s="16"/>
      <c r="L4" s="279"/>
      <c r="M4" s="279"/>
      <c r="N4" s="279"/>
      <c r="S4" s="43"/>
    </row>
    <row r="5" spans="1:19" ht="15" customHeight="1">
      <c r="A5" s="1"/>
      <c r="B5" s="1"/>
      <c r="C5" s="1"/>
      <c r="D5" s="5" t="s">
        <v>234</v>
      </c>
      <c r="E5" s="1"/>
      <c r="F5" s="1"/>
      <c r="G5" s="5"/>
      <c r="H5" s="1"/>
      <c r="I5" s="804" t="s">
        <v>7</v>
      </c>
      <c r="J5" s="16"/>
      <c r="K5" s="16"/>
      <c r="L5" s="279"/>
      <c r="M5" s="279"/>
      <c r="N5" s="279"/>
      <c r="O5" s="43"/>
      <c r="S5" s="43"/>
    </row>
    <row r="6" spans="1:19" ht="15" customHeight="1">
      <c r="A6" s="1"/>
      <c r="B6" s="1"/>
      <c r="C6" s="1"/>
      <c r="D6" s="1"/>
      <c r="E6" s="1"/>
      <c r="F6" s="1"/>
      <c r="G6" s="1"/>
      <c r="H6" s="1"/>
      <c r="I6" s="6"/>
      <c r="J6" s="6"/>
      <c r="K6" s="6"/>
      <c r="L6" s="280"/>
      <c r="M6" s="280"/>
      <c r="N6" s="280"/>
    </row>
    <row r="7" spans="1:19" ht="30" customHeight="1">
      <c r="A7" s="2596" t="s">
        <v>540</v>
      </c>
      <c r="B7" s="2596"/>
      <c r="C7" s="2596"/>
      <c r="D7" s="2596"/>
      <c r="E7" s="2596"/>
      <c r="F7" s="2596"/>
      <c r="G7" s="2596"/>
      <c r="H7" s="2596"/>
      <c r="I7" s="2596"/>
      <c r="J7" s="2596"/>
      <c r="K7" s="2596"/>
      <c r="L7" s="310"/>
      <c r="M7" s="281"/>
      <c r="N7" s="281"/>
    </row>
    <row r="8" spans="1:19" ht="15" customHeight="1">
      <c r="A8" s="799"/>
      <c r="B8" s="32"/>
      <c r="C8" s="32"/>
      <c r="D8" s="32"/>
      <c r="E8" s="32"/>
      <c r="F8" s="32"/>
      <c r="G8" s="32"/>
      <c r="H8" s="32"/>
      <c r="I8" s="32"/>
      <c r="J8" s="32"/>
      <c r="K8" s="32"/>
      <c r="L8" s="282"/>
      <c r="M8" s="282"/>
      <c r="N8" s="282"/>
      <c r="O8" s="46"/>
      <c r="P8" s="46"/>
      <c r="Q8" s="46"/>
    </row>
    <row r="9" spans="1:19" ht="15" customHeight="1">
      <c r="A9" s="270"/>
      <c r="B9" s="5"/>
      <c r="C9" s="5"/>
      <c r="D9" s="5"/>
      <c r="E9" s="5"/>
      <c r="F9" s="5"/>
      <c r="G9" s="5" t="s">
        <v>302</v>
      </c>
      <c r="H9" s="5"/>
      <c r="I9" s="5"/>
      <c r="J9" s="5"/>
      <c r="K9" s="5"/>
      <c r="L9" s="284"/>
      <c r="M9" s="283"/>
      <c r="N9" s="283"/>
      <c r="O9" s="47"/>
      <c r="P9" s="47"/>
      <c r="Q9" s="47"/>
    </row>
    <row r="10" spans="1:19" ht="15" customHeight="1">
      <c r="A10" s="270"/>
      <c r="B10" s="3"/>
      <c r="C10" s="3"/>
      <c r="D10" s="3"/>
      <c r="E10" s="3"/>
      <c r="F10" s="3"/>
      <c r="G10" s="3"/>
      <c r="H10" s="3"/>
      <c r="I10" s="3"/>
      <c r="J10" s="3"/>
      <c r="K10" s="3"/>
      <c r="L10" s="284"/>
      <c r="M10" s="284"/>
      <c r="N10" s="284"/>
      <c r="O10" s="48"/>
      <c r="P10" s="48"/>
      <c r="Q10" s="48"/>
    </row>
    <row r="11" spans="1:19" ht="20.100000000000001" customHeight="1">
      <c r="A11" s="2799" t="s">
        <v>350</v>
      </c>
      <c r="B11" s="2779" t="s">
        <v>351</v>
      </c>
      <c r="C11" s="2781" t="s">
        <v>352</v>
      </c>
      <c r="D11" s="2802"/>
      <c r="E11" s="2803"/>
      <c r="F11" s="926" t="s">
        <v>353</v>
      </c>
      <c r="G11" s="2771" t="s">
        <v>506</v>
      </c>
      <c r="H11" s="143"/>
      <c r="I11" s="137"/>
      <c r="J11" s="29"/>
      <c r="K11" s="94"/>
      <c r="L11" s="311"/>
      <c r="M11" s="278"/>
      <c r="N11" s="278"/>
    </row>
    <row r="12" spans="1:19" ht="20.100000000000001" customHeight="1">
      <c r="A12" s="2800"/>
      <c r="B12" s="2801"/>
      <c r="C12" s="2804"/>
      <c r="D12" s="2805"/>
      <c r="E12" s="2806"/>
      <c r="F12" s="1201" t="s">
        <v>541</v>
      </c>
      <c r="G12" s="2807"/>
      <c r="H12" s="143"/>
      <c r="I12" s="207" t="s">
        <v>379</v>
      </c>
      <c r="J12" s="1"/>
      <c r="K12" s="94"/>
      <c r="L12" s="311"/>
      <c r="M12" s="309"/>
      <c r="N12" s="278"/>
    </row>
    <row r="13" spans="1:19" ht="25.5" customHeight="1">
      <c r="A13" s="2282" t="s">
        <v>1657</v>
      </c>
      <c r="B13" s="1729"/>
      <c r="C13" s="2283">
        <v>46024</v>
      </c>
      <c r="D13" s="2176" t="s">
        <v>1658</v>
      </c>
      <c r="E13" s="2284">
        <f t="shared" ref="E13:E21" si="0">C13+1</f>
        <v>46025</v>
      </c>
      <c r="F13" s="2285">
        <f t="shared" ref="F13:F21" si="1">C13-1</f>
        <v>46023</v>
      </c>
      <c r="G13" s="2278">
        <f t="shared" ref="G13:G21" si="2">E13+6</f>
        <v>46031</v>
      </c>
      <c r="H13" s="144"/>
      <c r="I13" s="1198" t="s">
        <v>364</v>
      </c>
      <c r="J13" s="2793" t="s">
        <v>542</v>
      </c>
      <c r="K13" s="2794"/>
      <c r="L13" s="288"/>
      <c r="M13" s="287"/>
      <c r="N13" s="278"/>
    </row>
    <row r="14" spans="1:19" ht="25.5" customHeight="1">
      <c r="A14" s="2282" t="s">
        <v>1657</v>
      </c>
      <c r="B14" s="2344"/>
      <c r="C14" s="2283">
        <f t="shared" ref="C14" si="3">C13+7</f>
        <v>46031</v>
      </c>
      <c r="D14" s="2176" t="s">
        <v>1658</v>
      </c>
      <c r="E14" s="2284">
        <f t="shared" si="0"/>
        <v>46032</v>
      </c>
      <c r="F14" s="2285">
        <f t="shared" si="1"/>
        <v>46030</v>
      </c>
      <c r="G14" s="2278">
        <f t="shared" si="2"/>
        <v>46038</v>
      </c>
      <c r="H14" s="138"/>
      <c r="I14" s="164"/>
      <c r="J14" s="2795" t="s">
        <v>543</v>
      </c>
      <c r="K14" s="2796"/>
      <c r="L14" s="286"/>
      <c r="M14" s="287"/>
      <c r="N14" s="278"/>
    </row>
    <row r="15" spans="1:19" ht="25.5" customHeight="1">
      <c r="A15" s="1628" t="s">
        <v>1659</v>
      </c>
      <c r="B15" s="1629" t="s">
        <v>1660</v>
      </c>
      <c r="C15" s="1727">
        <f>C14+7</f>
        <v>46038</v>
      </c>
      <c r="D15" s="1633" t="s">
        <v>1658</v>
      </c>
      <c r="E15" s="1624">
        <f t="shared" si="0"/>
        <v>46039</v>
      </c>
      <c r="F15" s="1627">
        <f t="shared" si="1"/>
        <v>46037</v>
      </c>
      <c r="G15" s="1623">
        <f t="shared" si="2"/>
        <v>46045</v>
      </c>
      <c r="H15" s="144"/>
      <c r="I15" s="235"/>
      <c r="J15" s="2682" t="s">
        <v>544</v>
      </c>
      <c r="K15" s="2684"/>
      <c r="L15" s="288"/>
      <c r="M15" s="287"/>
      <c r="N15" s="278"/>
    </row>
    <row r="16" spans="1:19" ht="26.25" customHeight="1">
      <c r="A16" s="1630" t="s">
        <v>1661</v>
      </c>
      <c r="B16" s="1634" t="s">
        <v>1662</v>
      </c>
      <c r="C16" s="1631">
        <f t="shared" ref="C16:C21" si="4">C15+7</f>
        <v>46045</v>
      </c>
      <c r="D16" s="1632" t="s">
        <v>1658</v>
      </c>
      <c r="E16" s="1625">
        <f t="shared" si="0"/>
        <v>46046</v>
      </c>
      <c r="F16" s="1626">
        <f t="shared" si="1"/>
        <v>46044</v>
      </c>
      <c r="G16" s="1622">
        <f t="shared" si="2"/>
        <v>46052</v>
      </c>
      <c r="H16" s="285"/>
      <c r="I16" s="235"/>
      <c r="J16" s="2793" t="s">
        <v>545</v>
      </c>
      <c r="K16" s="2794"/>
      <c r="L16" s="288"/>
      <c r="M16" s="287"/>
      <c r="N16" s="278"/>
    </row>
    <row r="17" spans="1:15" ht="26.25" customHeight="1">
      <c r="A17" s="1628" t="s">
        <v>1663</v>
      </c>
      <c r="B17" s="1629" t="s">
        <v>1664</v>
      </c>
      <c r="C17" s="1727">
        <f>C16+7</f>
        <v>46052</v>
      </c>
      <c r="D17" s="1633" t="s">
        <v>1658</v>
      </c>
      <c r="E17" s="1624">
        <f t="shared" si="0"/>
        <v>46053</v>
      </c>
      <c r="F17" s="1627">
        <f t="shared" si="1"/>
        <v>46051</v>
      </c>
      <c r="G17" s="1623">
        <f t="shared" si="2"/>
        <v>46059</v>
      </c>
      <c r="H17" s="566"/>
      <c r="I17" s="164"/>
      <c r="J17" s="2797" t="s">
        <v>1233</v>
      </c>
      <c r="K17" s="2798"/>
      <c r="L17" s="286"/>
      <c r="M17" s="287"/>
      <c r="N17" s="278"/>
    </row>
    <row r="18" spans="1:15" ht="26.25" customHeight="1">
      <c r="A18" s="2282" t="s">
        <v>1657</v>
      </c>
      <c r="B18" s="2344"/>
      <c r="C18" s="2283">
        <f t="shared" si="4"/>
        <v>46059</v>
      </c>
      <c r="D18" s="2176" t="s">
        <v>1658</v>
      </c>
      <c r="E18" s="2284">
        <f t="shared" si="0"/>
        <v>46060</v>
      </c>
      <c r="F18" s="2285">
        <f t="shared" si="1"/>
        <v>46058</v>
      </c>
      <c r="G18" s="2278">
        <f t="shared" si="2"/>
        <v>46066</v>
      </c>
      <c r="H18" s="565"/>
      <c r="I18" s="1961"/>
      <c r="J18" s="1962" t="s">
        <v>1234</v>
      </c>
      <c r="K18" s="1960"/>
      <c r="L18" s="288"/>
      <c r="M18" s="287"/>
      <c r="N18" s="278"/>
    </row>
    <row r="19" spans="1:15" ht="26.25" customHeight="1">
      <c r="A19" s="1628" t="s">
        <v>1665</v>
      </c>
      <c r="B19" s="1629" t="s">
        <v>1666</v>
      </c>
      <c r="C19" s="1727">
        <f t="shared" si="4"/>
        <v>46066</v>
      </c>
      <c r="D19" s="1633" t="s">
        <v>1658</v>
      </c>
      <c r="E19" s="1624">
        <f t="shared" si="0"/>
        <v>46067</v>
      </c>
      <c r="F19" s="1627">
        <f t="shared" si="1"/>
        <v>46065</v>
      </c>
      <c r="G19" s="1623">
        <f t="shared" si="2"/>
        <v>46073</v>
      </c>
      <c r="H19" s="566"/>
      <c r="I19" s="777" t="s">
        <v>511</v>
      </c>
      <c r="J19" s="777"/>
      <c r="K19" s="777"/>
      <c r="L19" s="288"/>
      <c r="M19" s="287"/>
      <c r="N19" s="278"/>
    </row>
    <row r="20" spans="1:15" ht="26.25" customHeight="1">
      <c r="A20" s="1630" t="s">
        <v>1667</v>
      </c>
      <c r="B20" s="1634" t="s">
        <v>1668</v>
      </c>
      <c r="C20" s="1631">
        <f t="shared" si="4"/>
        <v>46073</v>
      </c>
      <c r="D20" s="1632" t="s">
        <v>1658</v>
      </c>
      <c r="E20" s="1625">
        <f t="shared" si="0"/>
        <v>46074</v>
      </c>
      <c r="F20" s="1626">
        <f t="shared" si="1"/>
        <v>46072</v>
      </c>
      <c r="G20" s="1622">
        <f t="shared" si="2"/>
        <v>46080</v>
      </c>
      <c r="H20" s="927"/>
      <c r="I20" s="777" t="s">
        <v>546</v>
      </c>
      <c r="J20" s="777"/>
      <c r="K20" s="777"/>
      <c r="L20" s="286"/>
      <c r="M20" s="287"/>
      <c r="N20" s="278"/>
    </row>
    <row r="21" spans="1:15" ht="26.25" customHeight="1">
      <c r="A21" s="1628" t="s">
        <v>1669</v>
      </c>
      <c r="B21" s="1629" t="s">
        <v>1670</v>
      </c>
      <c r="C21" s="1727">
        <f t="shared" si="4"/>
        <v>46080</v>
      </c>
      <c r="D21" s="1633" t="s">
        <v>1658</v>
      </c>
      <c r="E21" s="1624">
        <f t="shared" si="0"/>
        <v>46081</v>
      </c>
      <c r="F21" s="1627">
        <f t="shared" si="1"/>
        <v>46079</v>
      </c>
      <c r="G21" s="1623">
        <f t="shared" si="2"/>
        <v>46087</v>
      </c>
      <c r="H21" s="138"/>
      <c r="I21" s="777" t="s">
        <v>513</v>
      </c>
      <c r="J21" s="777"/>
      <c r="K21" s="777"/>
      <c r="L21" s="288"/>
      <c r="M21" s="287"/>
      <c r="N21" s="278"/>
    </row>
    <row r="22" spans="1:15" ht="26.25" customHeight="1">
      <c r="A22" s="1643" t="s">
        <v>1176</v>
      </c>
      <c r="B22" s="1643"/>
      <c r="C22" s="270"/>
      <c r="D22" s="5"/>
      <c r="E22" s="1478"/>
      <c r="F22" s="5"/>
      <c r="G22" s="5"/>
      <c r="H22" s="1"/>
      <c r="I22" s="778" t="s">
        <v>1235</v>
      </c>
      <c r="J22" s="778"/>
      <c r="K22" s="778"/>
      <c r="L22" s="278"/>
      <c r="M22" s="286"/>
      <c r="N22" s="286"/>
      <c r="O22" s="287"/>
    </row>
    <row r="23" spans="1:15" ht="26.25" customHeight="1">
      <c r="A23" s="1643" t="s">
        <v>1699</v>
      </c>
      <c r="B23" s="1643"/>
      <c r="C23" s="659" t="s">
        <v>1671</v>
      </c>
      <c r="D23" s="5"/>
      <c r="E23" s="5"/>
      <c r="F23" s="5"/>
      <c r="G23" s="1"/>
      <c r="H23" s="1"/>
      <c r="I23" s="777" t="s">
        <v>515</v>
      </c>
      <c r="J23" s="778"/>
      <c r="K23" s="778"/>
      <c r="L23" s="278"/>
      <c r="M23" s="286"/>
      <c r="N23" s="286"/>
      <c r="O23" s="287"/>
    </row>
    <row r="24" spans="1:15" ht="26.25" customHeight="1">
      <c r="A24" s="5" t="s">
        <v>1647</v>
      </c>
      <c r="B24" s="1643"/>
      <c r="C24" s="659"/>
      <c r="D24" s="5"/>
      <c r="E24" s="5"/>
      <c r="F24" s="5"/>
      <c r="G24" s="1"/>
      <c r="H24" s="1"/>
      <c r="I24" s="5" t="s">
        <v>547</v>
      </c>
      <c r="J24" s="778"/>
      <c r="K24" s="778"/>
      <c r="L24" s="278"/>
      <c r="M24" s="286"/>
      <c r="N24" s="286"/>
      <c r="O24" s="287"/>
    </row>
    <row r="25" spans="1:15" ht="26.25" customHeight="1">
      <c r="A25" s="782"/>
      <c r="B25" s="15"/>
      <c r="C25" s="782"/>
      <c r="D25" s="5"/>
      <c r="E25" s="21"/>
      <c r="F25" s="21"/>
      <c r="G25" s="16"/>
      <c r="H25" s="1"/>
      <c r="I25" s="367" t="s">
        <v>548</v>
      </c>
      <c r="J25" s="777"/>
      <c r="K25" s="777"/>
      <c r="L25" s="312"/>
      <c r="M25" s="278"/>
      <c r="N25" s="278"/>
      <c r="O25" s="287"/>
    </row>
    <row r="26" spans="1:15" ht="26.25" customHeight="1">
      <c r="A26" s="452" t="s">
        <v>382</v>
      </c>
      <c r="B26" s="29"/>
      <c r="C26" s="60"/>
      <c r="D26" s="8"/>
      <c r="E26" s="16"/>
      <c r="F26" s="16"/>
      <c r="G26" s="16"/>
      <c r="H26" s="16"/>
      <c r="I26" s="782"/>
      <c r="J26" s="138"/>
      <c r="K26" s="213"/>
      <c r="L26" s="313"/>
      <c r="M26" s="288"/>
      <c r="N26" s="288"/>
      <c r="O26" s="287"/>
    </row>
    <row r="27" spans="1:15" ht="26.25" customHeight="1">
      <c r="A27" s="29" t="s">
        <v>549</v>
      </c>
      <c r="B27" s="29"/>
      <c r="C27" s="60"/>
      <c r="D27" s="1"/>
      <c r="E27" s="16"/>
      <c r="F27" s="16"/>
      <c r="G27" s="16"/>
      <c r="H27" s="10"/>
      <c r="I27" s="5"/>
      <c r="J27" s="1"/>
      <c r="K27" s="1"/>
      <c r="L27" s="290"/>
      <c r="M27" s="278"/>
      <c r="N27" s="278"/>
      <c r="O27" s="287"/>
    </row>
    <row r="28" spans="1:15" ht="26.25" customHeight="1">
      <c r="A28" s="61" t="s">
        <v>550</v>
      </c>
      <c r="B28" s="29"/>
      <c r="C28" s="60"/>
      <c r="D28" s="12"/>
      <c r="E28" s="16"/>
      <c r="F28" s="16"/>
      <c r="G28" s="8"/>
      <c r="H28" s="11"/>
      <c r="I28" s="5"/>
      <c r="J28" s="1"/>
      <c r="K28" s="1"/>
      <c r="L28" s="290"/>
      <c r="M28" s="278"/>
      <c r="N28" s="278"/>
      <c r="O28" s="287"/>
    </row>
    <row r="29" spans="1:15" ht="26.25" customHeight="1">
      <c r="A29" s="61"/>
      <c r="B29" s="29"/>
      <c r="C29" s="60"/>
      <c r="D29" s="12"/>
      <c r="E29" s="16"/>
      <c r="F29" s="16"/>
      <c r="G29" s="8"/>
      <c r="H29" s="1489"/>
      <c r="I29" s="5"/>
      <c r="J29" s="1"/>
      <c r="K29" s="1"/>
      <c r="L29" s="290"/>
      <c r="M29" s="278"/>
      <c r="N29" s="278"/>
      <c r="O29" s="287"/>
    </row>
    <row r="30" spans="1:15" ht="26.25" customHeight="1">
      <c r="A30" s="165" t="s">
        <v>372</v>
      </c>
      <c r="B30" s="29"/>
      <c r="C30" s="29"/>
      <c r="D30" s="7"/>
      <c r="E30" s="16"/>
      <c r="F30" s="16"/>
      <c r="G30" s="16"/>
      <c r="H30" s="36"/>
      <c r="I30" s="516"/>
      <c r="J30" s="1"/>
      <c r="K30" s="1"/>
      <c r="L30" s="290"/>
      <c r="M30" s="278"/>
      <c r="N30" s="278"/>
      <c r="O30" s="287"/>
    </row>
    <row r="31" spans="1:15" ht="25.5" customHeight="1">
      <c r="A31" s="165" t="s">
        <v>228</v>
      </c>
      <c r="B31" s="29"/>
      <c r="C31" s="60"/>
      <c r="D31" s="7"/>
      <c r="E31" s="16"/>
      <c r="F31" s="16"/>
      <c r="G31" s="16"/>
      <c r="H31" s="11"/>
      <c r="I31" s="5"/>
      <c r="J31" s="1"/>
      <c r="K31" s="1"/>
      <c r="L31" s="278"/>
      <c r="M31" s="278"/>
      <c r="N31" s="290"/>
      <c r="O31" s="287"/>
    </row>
    <row r="32" spans="1:15" ht="26.25" hidden="1" customHeight="1">
      <c r="A32" s="165" t="s">
        <v>551</v>
      </c>
      <c r="B32" s="29"/>
      <c r="C32" s="29"/>
      <c r="D32" s="7"/>
      <c r="E32" s="16"/>
      <c r="F32" s="16"/>
      <c r="G32" s="16"/>
      <c r="H32" s="10"/>
      <c r="I32" s="11"/>
      <c r="J32" s="138"/>
      <c r="K32" s="1"/>
      <c r="L32" s="278"/>
      <c r="M32" s="278"/>
      <c r="N32" s="278"/>
      <c r="O32" s="291"/>
    </row>
    <row r="33" spans="1:25" ht="26.25" hidden="1" customHeight="1">
      <c r="A33" s="767" t="s">
        <v>523</v>
      </c>
      <c r="B33" s="29"/>
      <c r="C33" s="60"/>
      <c r="D33" s="7"/>
      <c r="E33" s="16"/>
      <c r="F33" s="16"/>
      <c r="G33" s="16"/>
      <c r="H33" s="11"/>
      <c r="I33" s="11"/>
      <c r="J33" s="138"/>
      <c r="K33" s="1"/>
      <c r="L33" s="278"/>
      <c r="M33" s="278"/>
      <c r="N33" s="278"/>
      <c r="O33" s="292"/>
    </row>
    <row r="34" spans="1:25" ht="18" customHeight="1">
      <c r="A34" s="165" t="s">
        <v>229</v>
      </c>
      <c r="B34" s="29"/>
      <c r="C34" s="29"/>
      <c r="D34" s="16"/>
      <c r="E34" s="16"/>
      <c r="F34" s="16"/>
      <c r="G34" s="16"/>
      <c r="H34" s="10"/>
      <c r="I34" s="11"/>
      <c r="J34" s="1"/>
      <c r="K34" s="16"/>
      <c r="L34" s="279"/>
      <c r="M34" s="278"/>
      <c r="N34" s="278"/>
    </row>
    <row r="35" spans="1:25" ht="18" customHeight="1">
      <c r="A35" s="767" t="s">
        <v>523</v>
      </c>
      <c r="B35" s="29"/>
      <c r="C35" s="60"/>
      <c r="D35" s="16"/>
      <c r="E35" s="10"/>
      <c r="F35" s="10"/>
      <c r="G35" s="16"/>
      <c r="H35" s="16"/>
      <c r="I35" s="16"/>
      <c r="J35" s="1"/>
      <c r="K35" s="1"/>
      <c r="L35" s="278"/>
      <c r="M35" s="278"/>
      <c r="N35" s="278"/>
      <c r="R35" s="42" t="s">
        <v>520</v>
      </c>
    </row>
    <row r="36" spans="1:25" s="293" customFormat="1" ht="25.35" customHeight="1">
      <c r="A36" s="279"/>
      <c r="B36" s="294"/>
      <c r="C36" s="295"/>
      <c r="D36" s="295"/>
      <c r="E36" s="296"/>
      <c r="F36" s="296"/>
      <c r="G36" s="279"/>
      <c r="H36" s="279"/>
      <c r="I36" s="279"/>
      <c r="J36" s="297"/>
      <c r="K36" s="297"/>
      <c r="L36" s="297"/>
      <c r="M36" s="297"/>
      <c r="N36" s="297"/>
    </row>
    <row r="37" spans="1:25" s="293" customFormat="1" ht="25.35" customHeight="1">
      <c r="A37" s="298"/>
      <c r="B37" s="279"/>
      <c r="C37" s="296"/>
      <c r="D37" s="296"/>
      <c r="E37" s="296"/>
      <c r="F37" s="296"/>
      <c r="G37" s="296"/>
      <c r="H37" s="279"/>
      <c r="I37" s="279"/>
      <c r="J37" s="279"/>
      <c r="K37" s="279"/>
      <c r="L37" s="279"/>
      <c r="M37" s="279"/>
      <c r="N37" s="279"/>
    </row>
    <row r="38" spans="1:25" s="293" customFormat="1" ht="25.35" customHeight="1">
      <c r="A38" s="278"/>
      <c r="B38" s="278"/>
      <c r="C38" s="278"/>
      <c r="D38" s="278"/>
      <c r="E38" s="278"/>
      <c r="F38" s="278"/>
      <c r="G38" s="278"/>
      <c r="H38" s="296"/>
      <c r="I38" s="279"/>
      <c r="J38" s="299"/>
      <c r="K38" s="299"/>
      <c r="L38" s="299"/>
      <c r="M38" s="299"/>
      <c r="N38" s="299"/>
      <c r="O38" s="50"/>
      <c r="P38" s="50"/>
      <c r="Q38" s="50"/>
      <c r="R38" s="50"/>
      <c r="S38" s="50"/>
      <c r="T38" s="50"/>
      <c r="U38" s="50"/>
      <c r="V38" s="50"/>
      <c r="W38" s="50"/>
      <c r="X38" s="50"/>
      <c r="Y38" s="50"/>
    </row>
    <row r="39" spans="1:25" s="293" customFormat="1" ht="25.35" customHeight="1">
      <c r="A39" s="278"/>
      <c r="B39" s="279"/>
      <c r="C39" s="296"/>
      <c r="D39" s="296"/>
      <c r="E39" s="278"/>
      <c r="F39" s="278"/>
      <c r="G39" s="296"/>
      <c r="H39" s="278"/>
      <c r="I39" s="278"/>
      <c r="J39" s="279"/>
      <c r="K39" s="279"/>
      <c r="L39" s="279"/>
      <c r="M39" s="279"/>
      <c r="N39" s="279"/>
    </row>
    <row r="40" spans="1:25" s="293" customFormat="1" ht="25.35" customHeight="1">
      <c r="A40" s="300"/>
      <c r="B40" s="279"/>
      <c r="C40" s="296"/>
      <c r="D40" s="296"/>
      <c r="E40" s="278"/>
      <c r="F40" s="278"/>
      <c r="G40" s="296"/>
      <c r="H40" s="296"/>
      <c r="I40" s="279"/>
      <c r="J40" s="297"/>
      <c r="K40" s="297"/>
      <c r="L40" s="297"/>
      <c r="M40" s="297"/>
      <c r="N40" s="297"/>
      <c r="O40" s="40"/>
      <c r="P40" s="40"/>
      <c r="Q40" s="40"/>
      <c r="R40" s="40"/>
    </row>
    <row r="41" spans="1:25" s="293" customFormat="1" ht="18" customHeight="1">
      <c r="A41" s="301"/>
      <c r="B41" s="301"/>
      <c r="C41" s="296"/>
      <c r="D41" s="296"/>
      <c r="E41" s="278"/>
      <c r="F41" s="278"/>
      <c r="G41" s="296"/>
      <c r="H41" s="296"/>
      <c r="I41" s="279"/>
      <c r="J41" s="297"/>
      <c r="K41" s="297"/>
      <c r="L41" s="297"/>
      <c r="M41" s="297"/>
      <c r="N41" s="297"/>
      <c r="O41" s="49"/>
      <c r="P41" s="40"/>
      <c r="Q41" s="40"/>
      <c r="R41" s="40"/>
    </row>
    <row r="42" spans="1:25" s="293" customFormat="1" ht="18" customHeight="1">
      <c r="A42" s="278"/>
      <c r="B42" s="278"/>
      <c r="C42" s="302"/>
      <c r="D42" s="303"/>
      <c r="E42" s="304"/>
      <c r="F42" s="304"/>
      <c r="G42" s="305"/>
      <c r="H42" s="296"/>
      <c r="I42" s="279"/>
      <c r="J42" s="297"/>
      <c r="K42" s="297"/>
      <c r="L42" s="297"/>
      <c r="M42" s="297"/>
      <c r="N42" s="297"/>
    </row>
    <row r="43" spans="1:25" s="293" customFormat="1" ht="18" customHeight="1">
      <c r="A43" s="278"/>
      <c r="B43" s="278"/>
      <c r="C43" s="278"/>
      <c r="D43" s="278"/>
      <c r="E43" s="278"/>
      <c r="F43" s="278"/>
      <c r="G43" s="278"/>
      <c r="H43" s="306"/>
      <c r="I43" s="306"/>
      <c r="J43" s="279"/>
      <c r="K43" s="279"/>
      <c r="L43" s="279"/>
      <c r="M43" s="279"/>
      <c r="N43" s="279"/>
    </row>
    <row r="44" spans="1:25" s="293" customFormat="1" ht="18" customHeight="1">
      <c r="A44" s="278"/>
      <c r="B44" s="278"/>
      <c r="C44" s="278"/>
      <c r="D44" s="278"/>
      <c r="E44" s="278"/>
      <c r="F44" s="278"/>
      <c r="G44" s="278"/>
      <c r="H44" s="278"/>
      <c r="I44" s="278"/>
      <c r="J44" s="297"/>
      <c r="K44" s="297"/>
      <c r="L44" s="297"/>
      <c r="M44" s="297"/>
      <c r="N44" s="297"/>
    </row>
    <row r="45" spans="1:25" s="293" customFormat="1" ht="18" customHeight="1">
      <c r="A45" s="278"/>
      <c r="B45" s="278"/>
      <c r="C45" s="278"/>
      <c r="D45" s="278"/>
      <c r="E45" s="278"/>
      <c r="F45" s="278"/>
      <c r="G45" s="278"/>
      <c r="H45" s="278"/>
      <c r="I45" s="278"/>
      <c r="J45" s="279"/>
      <c r="K45" s="279"/>
      <c r="L45" s="279"/>
      <c r="M45" s="279"/>
      <c r="N45" s="279"/>
    </row>
    <row r="46" spans="1:25" s="293" customFormat="1" ht="18" customHeight="1">
      <c r="A46" s="278"/>
      <c r="B46" s="278"/>
      <c r="C46" s="278"/>
      <c r="D46" s="278"/>
      <c r="E46" s="278"/>
      <c r="F46" s="278"/>
      <c r="G46" s="278"/>
      <c r="H46" s="278"/>
      <c r="I46" s="278"/>
      <c r="J46" s="279"/>
      <c r="K46" s="279"/>
      <c r="L46" s="279"/>
      <c r="M46" s="279"/>
      <c r="N46" s="279"/>
    </row>
    <row r="47" spans="1:25" ht="13.2">
      <c r="J47" s="293"/>
      <c r="K47" s="293"/>
      <c r="L47" s="293"/>
      <c r="M47" s="293"/>
      <c r="N47" s="293"/>
    </row>
    <row r="48" spans="1:25" ht="13.2"/>
    <row r="49" spans="10:15" ht="13.2">
      <c r="J49" s="293"/>
      <c r="K49" s="293"/>
      <c r="L49" s="293"/>
      <c r="M49" s="293"/>
      <c r="N49" s="293"/>
    </row>
    <row r="50" spans="10:15" ht="13.2">
      <c r="J50" s="293"/>
      <c r="K50" s="293"/>
      <c r="L50" s="293"/>
      <c r="M50" s="293"/>
      <c r="N50" s="293"/>
    </row>
    <row r="51" spans="10:15" ht="13.2">
      <c r="J51" s="293"/>
      <c r="K51" s="293"/>
      <c r="L51" s="293"/>
      <c r="M51" s="293"/>
      <c r="N51" s="293"/>
    </row>
    <row r="52" spans="10:15" ht="15" customHeight="1">
      <c r="J52" s="307"/>
      <c r="K52" s="307"/>
      <c r="L52" s="307"/>
      <c r="M52" s="307"/>
      <c r="N52" s="308"/>
      <c r="O52" s="308"/>
    </row>
  </sheetData>
  <sheetProtection selectLockedCells="1" selectUnlockedCells="1"/>
  <mergeCells count="10">
    <mergeCell ref="A7:K7"/>
    <mergeCell ref="A11:A12"/>
    <mergeCell ref="B11:B12"/>
    <mergeCell ref="C11:E12"/>
    <mergeCell ref="G11:G12"/>
    <mergeCell ref="J13:K13"/>
    <mergeCell ref="J14:K14"/>
    <mergeCell ref="J15:K15"/>
    <mergeCell ref="J16:K16"/>
    <mergeCell ref="J17:K17"/>
  </mergeCells>
  <phoneticPr fontId="38"/>
  <pageMargins left="0.70866141732283472" right="0.70866141732283472" top="0.74803149606299213" bottom="0.74803149606299213" header="0.31496062992125984" footer="0.31496062992125984"/>
  <pageSetup paperSize="9" scale="70" orientation="landscape" r:id="rId1"/>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Z90"/>
  <sheetViews>
    <sheetView showZeros="0" view="pageBreakPreview" zoomScale="75" zoomScaleNormal="75" zoomScaleSheetLayoutView="75" workbookViewId="0">
      <selection activeCell="I44" sqref="I44"/>
    </sheetView>
  </sheetViews>
  <sheetFormatPr defaultColWidth="8.88671875" defaultRowHeight="15" customHeight="1"/>
  <cols>
    <col min="1" max="2" width="20.109375" style="1" customWidth="1"/>
    <col min="3" max="3" width="14.6640625" style="1" customWidth="1"/>
    <col min="4" max="4" width="14.44140625" style="1" customWidth="1"/>
    <col min="5" max="5" width="3.6640625" style="1" customWidth="1"/>
    <col min="6" max="7" width="14.44140625" style="1" customWidth="1"/>
    <col min="8" max="8" width="3.88671875" style="1" customWidth="1"/>
    <col min="9" max="9" width="14.44140625" style="1" customWidth="1"/>
    <col min="10" max="12" width="14.6640625" style="1" customWidth="1"/>
    <col min="13" max="13" width="21.6640625" style="1" customWidth="1"/>
    <col min="14" max="14" width="3.88671875" style="1" customWidth="1"/>
    <col min="15" max="15" width="11.88671875" style="1" customWidth="1"/>
    <col min="16" max="16" width="22.109375" style="1" customWidth="1"/>
    <col min="17" max="17" width="35" style="1" customWidth="1"/>
    <col min="18" max="18" width="21.6640625" style="42" customWidth="1"/>
    <col min="19" max="19" width="7.6640625" style="1" customWidth="1"/>
    <col min="20" max="20" width="10.88671875" style="1" customWidth="1"/>
    <col min="21" max="21" width="14.109375" style="1" customWidth="1"/>
    <col min="22" max="16384" width="8.88671875" style="1"/>
  </cols>
  <sheetData>
    <row r="1" spans="1:22" ht="15" customHeight="1">
      <c r="R1" s="1"/>
      <c r="V1" s="2"/>
    </row>
    <row r="2" spans="1:22" ht="15" customHeight="1">
      <c r="D2" s="5" t="s">
        <v>231</v>
      </c>
      <c r="I2" s="804" t="s">
        <v>1</v>
      </c>
      <c r="M2" s="16"/>
      <c r="N2" s="16"/>
      <c r="O2" s="16"/>
      <c r="P2" s="16"/>
      <c r="Q2" s="16"/>
      <c r="R2" s="1"/>
      <c r="V2" s="2"/>
    </row>
    <row r="3" spans="1:22" ht="15" customHeight="1">
      <c r="D3" s="5" t="s">
        <v>232</v>
      </c>
      <c r="I3" s="804" t="s">
        <v>3</v>
      </c>
      <c r="M3" s="16"/>
      <c r="N3" s="16"/>
      <c r="O3" s="16"/>
      <c r="P3" s="16"/>
      <c r="Q3" s="16"/>
      <c r="R3" s="1"/>
      <c r="V3" s="2"/>
    </row>
    <row r="4" spans="1:22" ht="15" customHeight="1">
      <c r="D4" s="516" t="s">
        <v>233</v>
      </c>
      <c r="I4" s="804" t="s">
        <v>5</v>
      </c>
      <c r="M4" s="16"/>
      <c r="N4" s="16"/>
      <c r="O4" s="16"/>
      <c r="P4" s="16"/>
      <c r="Q4" s="16"/>
      <c r="R4" s="1"/>
      <c r="V4" s="2"/>
    </row>
    <row r="5" spans="1:22" ht="15" customHeight="1">
      <c r="D5" s="5" t="s">
        <v>234</v>
      </c>
      <c r="I5" s="804" t="s">
        <v>7</v>
      </c>
      <c r="M5" s="16"/>
      <c r="N5" s="16"/>
      <c r="O5" s="16"/>
      <c r="P5" s="16"/>
      <c r="Q5" s="16"/>
      <c r="R5" s="2"/>
      <c r="V5" s="2"/>
    </row>
    <row r="6" spans="1:22" ht="15" customHeight="1">
      <c r="M6" s="6"/>
      <c r="N6" s="6"/>
      <c r="O6" s="6"/>
      <c r="P6" s="6"/>
      <c r="Q6" s="6"/>
      <c r="R6" s="1"/>
    </row>
    <row r="7" spans="1:22" ht="30" customHeight="1">
      <c r="A7" s="2596" t="s">
        <v>552</v>
      </c>
      <c r="B7" s="2596"/>
      <c r="C7" s="2596"/>
      <c r="D7" s="2596"/>
      <c r="E7" s="2596"/>
      <c r="F7" s="2596"/>
      <c r="G7" s="2596"/>
      <c r="H7" s="2596"/>
      <c r="I7" s="2596"/>
      <c r="J7" s="2596"/>
      <c r="K7" s="2596"/>
      <c r="L7" s="2596"/>
      <c r="M7" s="2596"/>
      <c r="N7" s="2596"/>
      <c r="O7" s="2596"/>
      <c r="P7" s="94"/>
      <c r="Q7" s="94"/>
      <c r="R7" s="94"/>
    </row>
    <row r="8" spans="1:22" ht="15" customHeight="1">
      <c r="A8" s="32"/>
      <c r="B8" s="32"/>
      <c r="C8" s="32"/>
      <c r="D8" s="32"/>
      <c r="E8" s="32"/>
      <c r="F8" s="32"/>
      <c r="G8" s="32"/>
      <c r="H8" s="32"/>
      <c r="I8" s="32"/>
      <c r="J8" s="32"/>
      <c r="K8" s="32"/>
      <c r="L8" s="32"/>
      <c r="M8" s="32"/>
      <c r="N8" s="32"/>
      <c r="O8" s="32"/>
      <c r="P8" s="32"/>
      <c r="Q8" s="32"/>
      <c r="R8" s="4"/>
      <c r="S8" s="4"/>
      <c r="T8" s="4"/>
    </row>
    <row r="9" spans="1:22" ht="15" customHeight="1">
      <c r="A9" s="2656" t="s">
        <v>302</v>
      </c>
      <c r="B9" s="2656"/>
      <c r="C9" s="2656"/>
      <c r="D9" s="2656"/>
      <c r="E9" s="2656"/>
      <c r="F9" s="2656"/>
      <c r="G9" s="2656"/>
      <c r="H9" s="2656"/>
      <c r="I9" s="2656"/>
      <c r="J9" s="2656"/>
      <c r="K9" s="2656"/>
      <c r="L9" s="2656"/>
      <c r="M9" s="2656"/>
      <c r="N9" s="2734"/>
      <c r="O9" s="2734"/>
      <c r="P9" s="2734"/>
      <c r="Q9" s="2734"/>
      <c r="R9" s="5"/>
      <c r="S9" s="5"/>
      <c r="T9" s="5"/>
    </row>
    <row r="10" spans="1:22" ht="15" customHeight="1">
      <c r="A10" s="222"/>
      <c r="B10" s="222"/>
      <c r="C10" s="3"/>
      <c r="D10" s="3"/>
      <c r="E10" s="3"/>
      <c r="F10" s="3"/>
      <c r="G10" s="3"/>
      <c r="H10" s="3"/>
      <c r="I10" s="3"/>
      <c r="J10" s="3"/>
      <c r="K10" s="3"/>
      <c r="L10" s="3"/>
      <c r="M10" s="3"/>
      <c r="N10" s="3"/>
      <c r="O10" s="3"/>
      <c r="P10" s="3"/>
      <c r="Q10" s="3"/>
      <c r="R10" s="3"/>
      <c r="S10" s="3"/>
      <c r="T10" s="3"/>
    </row>
    <row r="11" spans="1:22" ht="20.100000000000001" customHeight="1">
      <c r="A11" s="2822" t="s">
        <v>1157</v>
      </c>
      <c r="B11" s="2818"/>
      <c r="C11" s="2779" t="s">
        <v>1158</v>
      </c>
      <c r="D11" s="2781" t="s">
        <v>1159</v>
      </c>
      <c r="E11" s="2817"/>
      <c r="F11" s="2818"/>
      <c r="G11" s="2822" t="s">
        <v>1160</v>
      </c>
      <c r="H11" s="2817"/>
      <c r="I11" s="2818"/>
      <c r="J11" s="2824" t="s">
        <v>1161</v>
      </c>
      <c r="K11" s="2825"/>
      <c r="L11" s="2826"/>
      <c r="M11" s="2771" t="s">
        <v>1162</v>
      </c>
      <c r="N11" s="143"/>
      <c r="R11" s="1"/>
    </row>
    <row r="12" spans="1:22" ht="20.100000000000001" customHeight="1">
      <c r="A12" s="2823"/>
      <c r="B12" s="2821"/>
      <c r="C12" s="2827"/>
      <c r="D12" s="2819"/>
      <c r="E12" s="2820"/>
      <c r="F12" s="2821"/>
      <c r="G12" s="2823"/>
      <c r="H12" s="2820"/>
      <c r="I12" s="2820"/>
      <c r="J12" s="1602" t="s">
        <v>1163</v>
      </c>
      <c r="K12" s="784" t="s">
        <v>1164</v>
      </c>
      <c r="L12" s="1603" t="s">
        <v>1165</v>
      </c>
      <c r="M12" s="2807"/>
      <c r="N12" s="143"/>
      <c r="R12" s="1"/>
    </row>
    <row r="13" spans="1:22" s="145" customFormat="1" ht="26.25" customHeight="1">
      <c r="A13" s="2829"/>
      <c r="B13" s="2830"/>
      <c r="C13" s="817"/>
      <c r="D13" s="1572">
        <v>45756</v>
      </c>
      <c r="E13" s="1571" t="s">
        <v>263</v>
      </c>
      <c r="F13" s="1572">
        <f>D13</f>
        <v>45756</v>
      </c>
      <c r="G13" s="2498"/>
      <c r="H13" s="1571"/>
      <c r="I13" s="1572"/>
      <c r="J13" s="2499">
        <f>C13-5</f>
        <v>-5</v>
      </c>
      <c r="K13" s="1604" t="e">
        <f>E13-3</f>
        <v>#VALUE!</v>
      </c>
      <c r="L13" s="1605">
        <f>F13-3</f>
        <v>45753</v>
      </c>
      <c r="M13" s="1573">
        <f>F13+6</f>
        <v>45762</v>
      </c>
      <c r="N13" s="566"/>
      <c r="O13" s="94"/>
      <c r="P13" s="1"/>
      <c r="Q13" s="1"/>
      <c r="R13" s="1"/>
    </row>
    <row r="14" spans="1:22" ht="26.25" customHeight="1">
      <c r="A14" s="2810" t="s">
        <v>1625</v>
      </c>
      <c r="B14" s="2809"/>
      <c r="C14" s="1629" t="s">
        <v>1626</v>
      </c>
      <c r="D14" s="1570">
        <v>46032</v>
      </c>
      <c r="E14" s="1428" t="s">
        <v>263</v>
      </c>
      <c r="F14" s="1678">
        <f>D14+1</f>
        <v>46033</v>
      </c>
      <c r="G14" s="1570"/>
      <c r="H14" s="1428"/>
      <c r="I14" s="1479"/>
      <c r="J14" s="2500" t="s">
        <v>1627</v>
      </c>
      <c r="K14" s="1428">
        <f>D14-3</f>
        <v>46029</v>
      </c>
      <c r="L14" s="1606">
        <f>D14-2</f>
        <v>46030</v>
      </c>
      <c r="M14" s="1623">
        <f>F14+4</f>
        <v>46037</v>
      </c>
      <c r="N14" s="565"/>
      <c r="O14" s="94"/>
      <c r="R14" s="1"/>
    </row>
    <row r="15" spans="1:22" s="145" customFormat="1" ht="26.25" customHeight="1">
      <c r="A15" s="2811"/>
      <c r="B15" s="2812"/>
      <c r="C15" s="1609"/>
      <c r="D15" s="1572">
        <f t="shared" ref="D15:D20" si="0">D13+7</f>
        <v>45763</v>
      </c>
      <c r="E15" s="1571" t="s">
        <v>263</v>
      </c>
      <c r="F15" s="1572">
        <f>D15</f>
        <v>45763</v>
      </c>
      <c r="G15" s="2498"/>
      <c r="H15" s="1571"/>
      <c r="I15" s="1612"/>
      <c r="J15" s="2501"/>
      <c r="K15" s="1571" t="e">
        <f>E15-3</f>
        <v>#VALUE!</v>
      </c>
      <c r="L15" s="1572">
        <f>F15-3</f>
        <v>45760</v>
      </c>
      <c r="M15" s="1607">
        <f>F15+6</f>
        <v>45769</v>
      </c>
      <c r="N15" s="144"/>
      <c r="O15" s="94"/>
      <c r="P15" s="1"/>
      <c r="Q15" s="1"/>
      <c r="R15" s="1"/>
    </row>
    <row r="16" spans="1:22" ht="26.25" customHeight="1">
      <c r="A16" s="2810" t="s">
        <v>1628</v>
      </c>
      <c r="B16" s="2809"/>
      <c r="C16" s="1629" t="s">
        <v>1629</v>
      </c>
      <c r="D16" s="1624">
        <f>D14+7</f>
        <v>46039</v>
      </c>
      <c r="E16" s="1429" t="s">
        <v>263</v>
      </c>
      <c r="F16" s="1479">
        <f t="shared" ref="F16" si="1">D16+1</f>
        <v>46040</v>
      </c>
      <c r="G16" s="2500"/>
      <c r="H16" s="1429"/>
      <c r="I16" s="1479"/>
      <c r="J16" s="2500" t="s">
        <v>1630</v>
      </c>
      <c r="K16" s="1428">
        <f>D16-3</f>
        <v>46036</v>
      </c>
      <c r="L16" s="1606">
        <f>D16-2</f>
        <v>46037</v>
      </c>
      <c r="M16" s="1623">
        <f>F16+4</f>
        <v>46044</v>
      </c>
      <c r="N16" s="138"/>
      <c r="O16" s="94"/>
      <c r="R16" s="1"/>
    </row>
    <row r="17" spans="1:19" s="145" customFormat="1" ht="26.25" customHeight="1">
      <c r="A17" s="2811"/>
      <c r="B17" s="2812"/>
      <c r="C17" s="1574"/>
      <c r="D17" s="1572">
        <f t="shared" si="0"/>
        <v>45770</v>
      </c>
      <c r="E17" s="1571" t="s">
        <v>263</v>
      </c>
      <c r="F17" s="1572">
        <f>D17</f>
        <v>45770</v>
      </c>
      <c r="G17" s="2498"/>
      <c r="H17" s="1571"/>
      <c r="I17" s="1612"/>
      <c r="J17" s="2501"/>
      <c r="K17" s="1604" t="e">
        <f>E17-2</f>
        <v>#VALUE!</v>
      </c>
      <c r="L17" s="1605">
        <f>F17-2</f>
        <v>45768</v>
      </c>
      <c r="M17" s="1573">
        <f>F17+6</f>
        <v>45776</v>
      </c>
      <c r="N17" s="144"/>
      <c r="O17" s="94"/>
      <c r="P17" s="1"/>
      <c r="Q17" s="1"/>
      <c r="R17" s="1"/>
    </row>
    <row r="18" spans="1:19" ht="26.25" customHeight="1">
      <c r="A18" s="2810" t="s">
        <v>1631</v>
      </c>
      <c r="B18" s="2809"/>
      <c r="C18" s="1629" t="s">
        <v>1632</v>
      </c>
      <c r="D18" s="1624">
        <f t="shared" si="0"/>
        <v>46046</v>
      </c>
      <c r="E18" s="1429" t="s">
        <v>263</v>
      </c>
      <c r="F18" s="1479">
        <f t="shared" ref="F18:F28" si="2">D18+1</f>
        <v>46047</v>
      </c>
      <c r="G18" s="2500"/>
      <c r="H18" s="1429"/>
      <c r="I18" s="1479"/>
      <c r="J18" s="2500" t="s">
        <v>1633</v>
      </c>
      <c r="K18" s="1428">
        <f>D18-3</f>
        <v>46043</v>
      </c>
      <c r="L18" s="1606">
        <f>D18-2</f>
        <v>46044</v>
      </c>
      <c r="M18" s="1623">
        <f>F18+4</f>
        <v>46051</v>
      </c>
      <c r="N18" s="138"/>
      <c r="O18" s="94"/>
      <c r="R18" s="1"/>
    </row>
    <row r="19" spans="1:19" s="145" customFormat="1" ht="26.25" customHeight="1">
      <c r="A19" s="2811"/>
      <c r="B19" s="2812"/>
      <c r="C19" s="1574"/>
      <c r="D19" s="1529">
        <f t="shared" si="0"/>
        <v>45777</v>
      </c>
      <c r="E19" s="1535" t="s">
        <v>263</v>
      </c>
      <c r="F19" s="1529">
        <f t="shared" si="2"/>
        <v>45778</v>
      </c>
      <c r="G19" s="2502"/>
      <c r="H19" s="1535"/>
      <c r="I19" s="1613"/>
      <c r="J19" s="2501"/>
      <c r="K19" s="1608" t="e">
        <f>E19-2</f>
        <v>#VALUE!</v>
      </c>
      <c r="L19" s="1537">
        <f>F19-2</f>
        <v>45776</v>
      </c>
      <c r="M19" s="1536">
        <f>F19+6</f>
        <v>45784</v>
      </c>
      <c r="N19" s="143"/>
      <c r="O19" s="1"/>
      <c r="P19" s="150"/>
      <c r="Q19" s="2731"/>
      <c r="R19" s="2731"/>
      <c r="S19" s="1"/>
    </row>
    <row r="20" spans="1:19" ht="26.25" customHeight="1">
      <c r="A20" s="2815" t="s">
        <v>1634</v>
      </c>
      <c r="B20" s="2816"/>
      <c r="C20" s="1963" t="s">
        <v>1635</v>
      </c>
      <c r="D20" s="1624">
        <f t="shared" si="0"/>
        <v>46053</v>
      </c>
      <c r="E20" s="1429" t="s">
        <v>1636</v>
      </c>
      <c r="F20" s="1479">
        <f t="shared" si="2"/>
        <v>46054</v>
      </c>
      <c r="G20" s="1624"/>
      <c r="H20" s="1429"/>
      <c r="I20" s="1479"/>
      <c r="J20" s="2500" t="s">
        <v>1637</v>
      </c>
      <c r="K20" s="1428">
        <f>D20-3</f>
        <v>46050</v>
      </c>
      <c r="L20" s="1606">
        <f>D20-2</f>
        <v>46051</v>
      </c>
      <c r="M20" s="1623">
        <f>F20+4</f>
        <v>46058</v>
      </c>
      <c r="N20" s="143"/>
      <c r="R20" s="1"/>
    </row>
    <row r="21" spans="1:19" s="145" customFormat="1" ht="26.25" customHeight="1">
      <c r="A21" s="2811"/>
      <c r="B21" s="2812"/>
      <c r="C21" s="1574"/>
      <c r="D21" s="1572">
        <f>D19+5</f>
        <v>45782</v>
      </c>
      <c r="E21" s="1571" t="s">
        <v>263</v>
      </c>
      <c r="F21" s="1572">
        <f t="shared" si="2"/>
        <v>45783</v>
      </c>
      <c r="G21" s="2498"/>
      <c r="H21" s="1571"/>
      <c r="I21" s="1612"/>
      <c r="J21" s="2501"/>
      <c r="K21" s="1679" t="e">
        <f>E21-3</f>
        <v>#VALUE!</v>
      </c>
      <c r="L21" s="1680">
        <f>F21-3</f>
        <v>45780</v>
      </c>
      <c r="M21" s="1573">
        <f>F21+6</f>
        <v>45789</v>
      </c>
      <c r="N21" s="566"/>
      <c r="O21" s="94"/>
      <c r="P21" s="1"/>
      <c r="Q21" s="1"/>
      <c r="R21" s="1"/>
      <c r="S21" s="1"/>
    </row>
    <row r="22" spans="1:19" ht="26.25" customHeight="1">
      <c r="A22" s="2810" t="s">
        <v>1625</v>
      </c>
      <c r="B22" s="2809"/>
      <c r="C22" s="1629" t="s">
        <v>1638</v>
      </c>
      <c r="D22" s="2500">
        <f t="shared" ref="D22:D28" si="3">D20+7</f>
        <v>46060</v>
      </c>
      <c r="E22" s="1429" t="s">
        <v>263</v>
      </c>
      <c r="F22" s="1479">
        <f t="shared" si="2"/>
        <v>46061</v>
      </c>
      <c r="G22" s="2503"/>
      <c r="H22" s="1539"/>
      <c r="I22" s="1614"/>
      <c r="J22" s="2500" t="s">
        <v>1639</v>
      </c>
      <c r="K22" s="1428">
        <f>D22-3</f>
        <v>46057</v>
      </c>
      <c r="L22" s="1606">
        <f>D22-2</f>
        <v>46058</v>
      </c>
      <c r="M22" s="1623">
        <f>F22+4</f>
        <v>46065</v>
      </c>
      <c r="N22" s="565"/>
      <c r="O22" s="94"/>
      <c r="R22" s="1"/>
    </row>
    <row r="23" spans="1:19" s="145" customFormat="1" ht="26.25" customHeight="1">
      <c r="A23" s="2811"/>
      <c r="B23" s="2812"/>
      <c r="C23" s="1609"/>
      <c r="D23" s="1529">
        <f t="shared" si="3"/>
        <v>45789</v>
      </c>
      <c r="E23" s="1535" t="s">
        <v>263</v>
      </c>
      <c r="F23" s="1529">
        <f t="shared" si="2"/>
        <v>45790</v>
      </c>
      <c r="G23" s="2502"/>
      <c r="H23" s="1535"/>
      <c r="I23" s="1613"/>
      <c r="J23" s="1611">
        <f>C23-3</f>
        <v>-3</v>
      </c>
      <c r="K23" s="1681" t="e">
        <f>E23-3</f>
        <v>#VALUE!</v>
      </c>
      <c r="L23" s="1682">
        <f>F23-3</f>
        <v>45787</v>
      </c>
      <c r="M23" s="1536">
        <f>F23+6</f>
        <v>45796</v>
      </c>
      <c r="N23" s="144"/>
      <c r="O23" s="94"/>
      <c r="P23" s="567"/>
      <c r="Q23" s="1"/>
      <c r="R23" s="1"/>
      <c r="S23" s="1"/>
    </row>
    <row r="24" spans="1:19" ht="26.25" customHeight="1">
      <c r="A24" s="2813" t="s">
        <v>1640</v>
      </c>
      <c r="B24" s="2814"/>
      <c r="C24" s="1729"/>
      <c r="D24" s="2504">
        <f t="shared" si="3"/>
        <v>46067</v>
      </c>
      <c r="E24" s="2273" t="s">
        <v>263</v>
      </c>
      <c r="F24" s="2274">
        <f>D24+1</f>
        <v>46068</v>
      </c>
      <c r="G24" s="2505"/>
      <c r="H24" s="2275"/>
      <c r="I24" s="2276"/>
      <c r="J24" s="2504" t="s">
        <v>1641</v>
      </c>
      <c r="K24" s="2506">
        <f>D24-4</f>
        <v>46063</v>
      </c>
      <c r="L24" s="2277">
        <f>D24-2</f>
        <v>46065</v>
      </c>
      <c r="M24" s="2278">
        <f>F24+4</f>
        <v>46072</v>
      </c>
      <c r="N24" s="138"/>
      <c r="O24" s="94"/>
      <c r="P24" s="567"/>
      <c r="R24" s="1"/>
    </row>
    <row r="25" spans="1:19" s="145" customFormat="1" ht="26.25" customHeight="1">
      <c r="A25" s="2811"/>
      <c r="B25" s="2812"/>
      <c r="C25" s="1609"/>
      <c r="D25" s="1529">
        <f t="shared" si="3"/>
        <v>45796</v>
      </c>
      <c r="E25" s="1535" t="s">
        <v>263</v>
      </c>
      <c r="F25" s="1529">
        <f t="shared" si="2"/>
        <v>45797</v>
      </c>
      <c r="G25" s="2502"/>
      <c r="H25" s="1535"/>
      <c r="I25" s="1529"/>
      <c r="J25" s="2501"/>
      <c r="K25" s="1681" t="e">
        <f>E25-3</f>
        <v>#VALUE!</v>
      </c>
      <c r="L25" s="1682">
        <f>F25-3</f>
        <v>45794</v>
      </c>
      <c r="M25" s="1536">
        <f>F25+6</f>
        <v>45803</v>
      </c>
      <c r="N25" s="144"/>
      <c r="O25" s="94"/>
      <c r="P25" s="567"/>
      <c r="Q25" s="1"/>
      <c r="R25" s="1"/>
      <c r="S25" s="1"/>
    </row>
    <row r="26" spans="1:19" ht="26.25" customHeight="1">
      <c r="A26" s="2810" t="s">
        <v>1631</v>
      </c>
      <c r="B26" s="2809"/>
      <c r="C26" s="1629" t="s">
        <v>1626</v>
      </c>
      <c r="D26" s="2500">
        <f t="shared" si="3"/>
        <v>46074</v>
      </c>
      <c r="E26" s="1429" t="s">
        <v>263</v>
      </c>
      <c r="F26" s="1479">
        <f t="shared" si="2"/>
        <v>46075</v>
      </c>
      <c r="G26" s="2503"/>
      <c r="H26" s="1539"/>
      <c r="I26" s="1538"/>
      <c r="J26" s="2500" t="s">
        <v>1642</v>
      </c>
      <c r="K26" s="1428">
        <f>D26-3</f>
        <v>46071</v>
      </c>
      <c r="L26" s="1606">
        <f>D26-2</f>
        <v>46072</v>
      </c>
      <c r="M26" s="1623">
        <f>F26+4</f>
        <v>46079</v>
      </c>
      <c r="N26" s="138"/>
      <c r="O26" s="685"/>
      <c r="P26" s="567"/>
      <c r="R26" s="1"/>
    </row>
    <row r="27" spans="1:19" ht="26.25" customHeight="1">
      <c r="A27" s="2811"/>
      <c r="B27" s="2812"/>
      <c r="C27" s="1574"/>
      <c r="D27" s="1529">
        <f t="shared" si="3"/>
        <v>45803</v>
      </c>
      <c r="E27" s="1535" t="s">
        <v>263</v>
      </c>
      <c r="F27" s="1529">
        <f t="shared" si="2"/>
        <v>45804</v>
      </c>
      <c r="G27" s="2502"/>
      <c r="H27" s="1535"/>
      <c r="I27" s="1529"/>
      <c r="J27" s="2501">
        <f>C27-3</f>
        <v>-3</v>
      </c>
      <c r="K27" s="1681" t="e">
        <f>E27-3</f>
        <v>#VALUE!</v>
      </c>
      <c r="L27" s="1682">
        <f>F27-3</f>
        <v>45801</v>
      </c>
      <c r="M27" s="1536">
        <f>F27+6</f>
        <v>45810</v>
      </c>
      <c r="N27" s="565"/>
      <c r="O27" s="94"/>
      <c r="P27" s="166"/>
      <c r="Q27" s="28"/>
      <c r="R27" s="1"/>
    </row>
    <row r="28" spans="1:19" ht="26.25" hidden="1" customHeight="1">
      <c r="A28" s="2815" t="s">
        <v>1634</v>
      </c>
      <c r="B28" s="2816"/>
      <c r="C28" s="1963" t="s">
        <v>1643</v>
      </c>
      <c r="D28" s="2500">
        <f t="shared" si="3"/>
        <v>46081</v>
      </c>
      <c r="E28" s="1429" t="s">
        <v>263</v>
      </c>
      <c r="F28" s="1377">
        <f t="shared" si="2"/>
        <v>46082</v>
      </c>
      <c r="G28" s="2503"/>
      <c r="H28" s="1539"/>
      <c r="I28" s="1538"/>
      <c r="J28" s="2500" t="s">
        <v>1644</v>
      </c>
      <c r="K28" s="1428">
        <f>D28-3</f>
        <v>46078</v>
      </c>
      <c r="L28" s="1606">
        <f>D28-2</f>
        <v>46079</v>
      </c>
      <c r="M28" s="1623">
        <f>F28+4</f>
        <v>46086</v>
      </c>
      <c r="N28" s="565"/>
      <c r="O28" s="94"/>
      <c r="P28" s="166"/>
      <c r="Q28" s="28"/>
      <c r="R28" s="1"/>
    </row>
    <row r="29" spans="1:19" s="145" customFormat="1" ht="26.25" hidden="1" customHeight="1">
      <c r="A29" s="2828"/>
      <c r="B29" s="2812"/>
      <c r="C29" s="1574"/>
      <c r="D29" s="1529">
        <f t="shared" ref="D29:D32" si="4">D27+7</f>
        <v>45810</v>
      </c>
      <c r="E29" s="1535" t="s">
        <v>263</v>
      </c>
      <c r="F29" s="1529">
        <f t="shared" ref="F29:F31" si="5">D29+1</f>
        <v>45811</v>
      </c>
      <c r="G29" s="2272"/>
      <c r="H29" s="1535"/>
      <c r="I29" s="1529"/>
      <c r="J29" s="2271">
        <f>C29-3</f>
        <v>-3</v>
      </c>
      <c r="K29" s="1681" t="e">
        <f>E29-3</f>
        <v>#VALUE!</v>
      </c>
      <c r="L29" s="1682">
        <f>F29-3</f>
        <v>45808</v>
      </c>
      <c r="M29" s="1536">
        <f>F29+6</f>
        <v>45817</v>
      </c>
      <c r="N29" s="566"/>
      <c r="O29" s="94"/>
      <c r="P29" s="1"/>
      <c r="Q29" s="1"/>
      <c r="R29" s="1"/>
    </row>
    <row r="30" spans="1:19" s="145" customFormat="1" ht="26.25" customHeight="1">
      <c r="A30" s="2808" t="s">
        <v>1363</v>
      </c>
      <c r="B30" s="2809"/>
      <c r="C30" s="1629" t="s">
        <v>1362</v>
      </c>
      <c r="D30" s="2280">
        <f>D26+7</f>
        <v>46081</v>
      </c>
      <c r="E30" s="1860" t="s">
        <v>263</v>
      </c>
      <c r="F30" s="1861">
        <f t="shared" si="5"/>
        <v>46082</v>
      </c>
      <c r="G30" s="2280"/>
      <c r="H30" s="1860"/>
      <c r="I30" s="1862"/>
      <c r="J30" s="2500" t="s">
        <v>1646</v>
      </c>
      <c r="K30" s="1428">
        <f>D30-3</f>
        <v>46078</v>
      </c>
      <c r="L30" s="1606">
        <f>D30-2</f>
        <v>46079</v>
      </c>
      <c r="M30" s="1863">
        <f>F30+4</f>
        <v>46086</v>
      </c>
      <c r="N30" s="1610"/>
      <c r="O30" s="1692"/>
      <c r="P30" s="1"/>
      <c r="Q30" s="1"/>
      <c r="R30" s="1"/>
    </row>
    <row r="31" spans="1:19" s="145" customFormat="1" ht="26.25" customHeight="1">
      <c r="A31" s="2831"/>
      <c r="B31" s="2832"/>
      <c r="C31" s="1574"/>
      <c r="D31" s="1529">
        <f t="shared" si="4"/>
        <v>45817</v>
      </c>
      <c r="E31" s="1535" t="s">
        <v>263</v>
      </c>
      <c r="F31" s="1529">
        <f t="shared" si="5"/>
        <v>45818</v>
      </c>
      <c r="G31" s="2272"/>
      <c r="H31" s="1535"/>
      <c r="I31" s="1529"/>
      <c r="J31" s="2271">
        <f>C31-3</f>
        <v>-3</v>
      </c>
      <c r="K31" s="1681" t="e">
        <f>E31-3</f>
        <v>#VALUE!</v>
      </c>
      <c r="L31" s="1682">
        <f>F31-3</f>
        <v>45815</v>
      </c>
      <c r="M31" s="1536">
        <f>F31+6</f>
        <v>45824</v>
      </c>
      <c r="N31" s="1610"/>
      <c r="O31" s="1692"/>
      <c r="P31" s="1"/>
      <c r="Q31" s="1"/>
      <c r="R31" s="1"/>
    </row>
    <row r="32" spans="1:19" s="145" customFormat="1" ht="26.25" customHeight="1">
      <c r="A32" s="2833" t="s">
        <v>1360</v>
      </c>
      <c r="B32" s="2834"/>
      <c r="C32" s="2507" t="s">
        <v>1365</v>
      </c>
      <c r="D32" s="2279">
        <f t="shared" si="4"/>
        <v>46088</v>
      </c>
      <c r="E32" s="1539" t="s">
        <v>263</v>
      </c>
      <c r="F32" s="2508">
        <f t="shared" ref="F32" si="6">D32+1</f>
        <v>46089</v>
      </c>
      <c r="G32" s="2279"/>
      <c r="H32" s="1539"/>
      <c r="I32" s="1538"/>
      <c r="J32" s="2279" t="s">
        <v>1366</v>
      </c>
      <c r="K32" s="2509">
        <f>D32-3</f>
        <v>46085</v>
      </c>
      <c r="L32" s="2510">
        <f>D32-2</f>
        <v>46086</v>
      </c>
      <c r="M32" s="2511">
        <f>F32+4</f>
        <v>46093</v>
      </c>
      <c r="N32" s="1741"/>
      <c r="O32" s="1544"/>
      <c r="P32" s="1"/>
      <c r="Q32" s="1"/>
      <c r="R32" s="1"/>
    </row>
    <row r="33" spans="1:26" s="145" customFormat="1" ht="26.25" customHeight="1">
      <c r="A33" s="2835" t="s">
        <v>1203</v>
      </c>
      <c r="B33" s="2832"/>
      <c r="C33" s="1574" t="s">
        <v>1204</v>
      </c>
      <c r="D33" s="1529">
        <f>D29+7</f>
        <v>45817</v>
      </c>
      <c r="E33" s="1535" t="s">
        <v>263</v>
      </c>
      <c r="F33" s="1529">
        <f t="shared" ref="F33" si="7">D33+1</f>
        <v>45818</v>
      </c>
      <c r="G33" s="1830"/>
      <c r="H33" s="1535"/>
      <c r="I33" s="1529"/>
      <c r="J33" s="1829" t="e">
        <f>C33-3</f>
        <v>#VALUE!</v>
      </c>
      <c r="K33" s="1681" t="e">
        <f>E33-3</f>
        <v>#VALUE!</v>
      </c>
      <c r="L33" s="1682">
        <f>F33-3</f>
        <v>45815</v>
      </c>
      <c r="M33" s="1536">
        <f>F33+6</f>
        <v>45824</v>
      </c>
      <c r="N33" s="1610"/>
      <c r="O33" s="1592"/>
      <c r="P33" s="1"/>
      <c r="Q33" s="1"/>
      <c r="R33" s="1"/>
    </row>
    <row r="34" spans="1:26" ht="17.25" customHeight="1">
      <c r="A34" s="5" t="s">
        <v>553</v>
      </c>
      <c r="B34" s="750"/>
      <c r="C34" s="270"/>
      <c r="D34" s="5"/>
      <c r="E34" s="1592"/>
      <c r="F34" s="1592"/>
      <c r="G34" s="5"/>
      <c r="H34" s="1488"/>
      <c r="I34" s="1488"/>
      <c r="J34" s="165" t="s">
        <v>372</v>
      </c>
      <c r="K34" s="1488"/>
      <c r="L34" s="1488"/>
      <c r="M34" s="1488"/>
      <c r="O34" s="150"/>
      <c r="P34" s="166"/>
      <c r="Q34" s="28"/>
      <c r="R34" s="1"/>
    </row>
    <row r="35" spans="1:26" ht="17.25" customHeight="1">
      <c r="A35" s="270" t="s">
        <v>1694</v>
      </c>
      <c r="B35" s="750"/>
      <c r="C35" s="2582"/>
      <c r="D35" s="270"/>
      <c r="E35" s="94"/>
      <c r="F35" s="94"/>
      <c r="G35" s="5"/>
      <c r="H35"/>
      <c r="I35"/>
      <c r="J35" s="165" t="s">
        <v>268</v>
      </c>
      <c r="K35"/>
      <c r="L35"/>
      <c r="M35"/>
      <c r="O35" s="150"/>
      <c r="P35" s="166"/>
      <c r="Q35" s="28"/>
      <c r="R35" s="1"/>
      <c r="U35" s="1" t="s">
        <v>520</v>
      </c>
    </row>
    <row r="36" spans="1:26" ht="17.25" customHeight="1">
      <c r="A36" s="2582" t="s">
        <v>1647</v>
      </c>
      <c r="B36" s="750"/>
      <c r="C36" s="186"/>
      <c r="D36" s="94"/>
      <c r="E36" s="94"/>
      <c r="F36" s="94"/>
      <c r="G36"/>
      <c r="H36"/>
      <c r="I36"/>
      <c r="J36" s="165" t="s">
        <v>229</v>
      </c>
      <c r="K36"/>
      <c r="L36"/>
      <c r="M36"/>
      <c r="O36" s="150"/>
      <c r="P36" s="166"/>
      <c r="Q36" s="28"/>
      <c r="R36" s="1"/>
    </row>
    <row r="37" spans="1:26" ht="17.25" customHeight="1">
      <c r="A37" s="2582"/>
      <c r="B37" s="750"/>
      <c r="C37" s="186"/>
      <c r="D37" s="2583"/>
      <c r="E37" s="2583"/>
      <c r="F37" s="2583"/>
      <c r="G37" s="1488"/>
      <c r="H37" s="1488"/>
      <c r="I37" s="1488"/>
      <c r="J37" s="767" t="s">
        <v>523</v>
      </c>
      <c r="K37" s="1488"/>
      <c r="L37" s="1488"/>
      <c r="M37" s="1488"/>
      <c r="O37" s="2585"/>
      <c r="P37" s="2584"/>
      <c r="Q37" s="2581"/>
      <c r="R37" s="1"/>
    </row>
    <row r="38" spans="1:26" ht="17.25" customHeight="1">
      <c r="A38" s="750" t="s">
        <v>554</v>
      </c>
      <c r="B38" s="750"/>
      <c r="C38" s="186"/>
      <c r="D38" s="94"/>
      <c r="E38" s="94"/>
      <c r="F38" s="94"/>
      <c r="G38"/>
      <c r="H38"/>
      <c r="I38"/>
      <c r="K38"/>
      <c r="L38"/>
      <c r="M38"/>
      <c r="O38" s="150"/>
      <c r="P38" s="166"/>
      <c r="Q38" s="28"/>
      <c r="R38" s="1"/>
    </row>
    <row r="39" spans="1:26" s="13" customFormat="1" ht="17.25" customHeight="1">
      <c r="A39" s="228" t="s">
        <v>555</v>
      </c>
      <c r="B39" s="228"/>
      <c r="C39" s="1"/>
      <c r="D39" s="1"/>
      <c r="E39" s="1"/>
      <c r="F39" s="1"/>
      <c r="G39" s="1"/>
      <c r="H39" s="1"/>
      <c r="I39" s="1"/>
      <c r="J39" s="165"/>
      <c r="K39" s="1"/>
      <c r="L39" s="1"/>
      <c r="M39" s="1"/>
      <c r="N39" s="1"/>
      <c r="O39" s="150"/>
      <c r="P39" s="2731"/>
      <c r="Q39" s="2731"/>
    </row>
    <row r="40" spans="1:26" s="13" customFormat="1" ht="17.25" customHeight="1">
      <c r="A40" s="20" t="s">
        <v>556</v>
      </c>
      <c r="B40" s="20"/>
      <c r="C40" s="1"/>
      <c r="D40" s="1"/>
      <c r="E40" s="1"/>
      <c r="F40" s="1"/>
      <c r="G40" s="1"/>
      <c r="H40" s="1"/>
      <c r="I40" s="1"/>
      <c r="J40" s="779" t="s">
        <v>557</v>
      </c>
      <c r="K40" s="1"/>
      <c r="L40" s="1"/>
      <c r="M40" s="1"/>
      <c r="N40" s="1"/>
      <c r="O40" s="1"/>
      <c r="P40" s="273"/>
      <c r="Q40" s="273"/>
    </row>
    <row r="41" spans="1:26" s="13" customFormat="1" ht="17.25" customHeight="1">
      <c r="A41" s="20"/>
      <c r="B41" s="1"/>
      <c r="C41" s="1"/>
      <c r="D41" s="1"/>
      <c r="E41" s="1"/>
      <c r="F41" s="1"/>
      <c r="G41" s="1"/>
      <c r="H41" s="1"/>
      <c r="I41" s="29"/>
      <c r="J41" s="779" t="s">
        <v>546</v>
      </c>
      <c r="M41" s="35"/>
      <c r="O41" s="137"/>
      <c r="P41" s="273"/>
      <c r="Q41" s="273"/>
    </row>
    <row r="42" spans="1:26" s="13" customFormat="1" ht="17.25" customHeight="1">
      <c r="A42" s="88" t="s">
        <v>379</v>
      </c>
      <c r="B42" s="79"/>
      <c r="C42" s="143"/>
      <c r="D42" s="143"/>
      <c r="E42" s="1"/>
      <c r="F42" s="29"/>
      <c r="G42" s="29"/>
      <c r="H42" s="29"/>
      <c r="J42" s="779" t="s">
        <v>513</v>
      </c>
      <c r="M42" s="35"/>
      <c r="O42" s="137"/>
      <c r="P42" s="273"/>
      <c r="Q42" s="273"/>
      <c r="R42" s="36"/>
      <c r="S42" s="36"/>
      <c r="T42" s="36"/>
      <c r="U42" s="36"/>
      <c r="V42" s="36"/>
      <c r="W42" s="36"/>
      <c r="X42" s="36"/>
      <c r="Y42" s="36"/>
      <c r="Z42" s="36"/>
    </row>
    <row r="43" spans="1:26" s="13" customFormat="1" ht="17.25" customHeight="1">
      <c r="A43" s="2848" t="s">
        <v>380</v>
      </c>
      <c r="B43" s="2851" t="s">
        <v>558</v>
      </c>
      <c r="C43" s="2852"/>
      <c r="D43" s="2852"/>
      <c r="E43" s="2852"/>
      <c r="F43" s="2852"/>
      <c r="G43" s="2852"/>
      <c r="H43" s="2853"/>
      <c r="J43" s="786" t="s">
        <v>514</v>
      </c>
      <c r="M43" s="35"/>
      <c r="O43" s="137"/>
      <c r="P43" s="273"/>
      <c r="Q43" s="273"/>
    </row>
    <row r="44" spans="1:26" s="13" customFormat="1" ht="17.25" customHeight="1">
      <c r="A44" s="2849"/>
      <c r="B44" s="2854" t="s">
        <v>559</v>
      </c>
      <c r="C44" s="2855"/>
      <c r="D44" s="2855"/>
      <c r="E44" s="2855"/>
      <c r="F44" s="2855"/>
      <c r="G44" s="2855"/>
      <c r="H44" s="2856"/>
      <c r="J44" s="779" t="s">
        <v>515</v>
      </c>
      <c r="M44" s="35"/>
      <c r="O44" s="137"/>
      <c r="P44" s="273"/>
      <c r="Q44" s="273"/>
      <c r="R44" s="10"/>
      <c r="S44" s="10"/>
    </row>
    <row r="45" spans="1:26" s="13" customFormat="1" ht="17.25" customHeight="1">
      <c r="A45" s="2850"/>
      <c r="B45" s="2857" t="s">
        <v>1188</v>
      </c>
      <c r="C45" s="2858"/>
      <c r="D45" s="2858"/>
      <c r="E45" s="2858"/>
      <c r="F45" s="2858"/>
      <c r="G45" s="2858"/>
      <c r="H45" s="2859"/>
      <c r="J45" s="274"/>
      <c r="M45" s="35"/>
      <c r="O45" s="137"/>
      <c r="P45" s="273"/>
      <c r="Q45" s="273"/>
      <c r="R45" s="10"/>
      <c r="S45" s="10"/>
    </row>
    <row r="46" spans="1:26" s="13" customFormat="1" ht="17.25" customHeight="1">
      <c r="A46" s="2848" t="s">
        <v>385</v>
      </c>
      <c r="B46" s="2851" t="s">
        <v>560</v>
      </c>
      <c r="C46" s="2852"/>
      <c r="D46" s="2852"/>
      <c r="E46" s="2852"/>
      <c r="F46" s="2852"/>
      <c r="G46" s="2852"/>
      <c r="H46" s="2853"/>
      <c r="J46" s="274"/>
      <c r="M46" s="35"/>
      <c r="O46" s="137"/>
    </row>
    <row r="47" spans="1:26" s="13" customFormat="1" ht="17.25" customHeight="1">
      <c r="A47" s="2849"/>
      <c r="B47" s="2854" t="s">
        <v>561</v>
      </c>
      <c r="C47" s="2855"/>
      <c r="D47" s="2855"/>
      <c r="E47" s="2855"/>
      <c r="F47" s="2855"/>
      <c r="G47" s="2855"/>
      <c r="H47" s="2856"/>
      <c r="J47" s="274"/>
      <c r="M47" s="35"/>
      <c r="O47" s="137"/>
    </row>
    <row r="48" spans="1:26" s="39" customFormat="1" ht="17.25" customHeight="1">
      <c r="A48" s="2850"/>
      <c r="B48" s="2857" t="s">
        <v>562</v>
      </c>
      <c r="C48" s="2858"/>
      <c r="D48" s="2858"/>
      <c r="E48" s="2858"/>
      <c r="F48" s="2858"/>
      <c r="G48" s="2858"/>
      <c r="H48" s="2859"/>
      <c r="I48" s="13"/>
      <c r="J48" s="274"/>
      <c r="K48" s="13"/>
      <c r="L48" s="13"/>
      <c r="M48" s="35"/>
      <c r="N48" s="13"/>
      <c r="O48" s="137"/>
      <c r="P48" s="13"/>
      <c r="Q48" s="13"/>
    </row>
    <row r="49" spans="1:18" s="13" customFormat="1" ht="17.25" customHeight="1">
      <c r="A49" s="2836" t="s">
        <v>362</v>
      </c>
      <c r="B49" s="2839" t="s">
        <v>563</v>
      </c>
      <c r="C49" s="2840"/>
      <c r="D49" s="2840"/>
      <c r="E49" s="2840"/>
      <c r="F49" s="2840"/>
      <c r="G49" s="2840"/>
      <c r="H49" s="2841"/>
      <c r="J49" s="274"/>
      <c r="M49" s="35"/>
      <c r="O49" s="137"/>
      <c r="Q49" s="11"/>
    </row>
    <row r="50" spans="1:18" s="13" customFormat="1" ht="17.25" customHeight="1">
      <c r="A50" s="2837"/>
      <c r="B50" s="2842" t="s">
        <v>564</v>
      </c>
      <c r="C50" s="2843"/>
      <c r="D50" s="2843"/>
      <c r="E50" s="2843"/>
      <c r="F50" s="2843"/>
      <c r="G50" s="2843"/>
      <c r="H50" s="2844"/>
      <c r="K50" s="80"/>
      <c r="L50" s="80"/>
      <c r="M50" s="80"/>
      <c r="Q50" s="11"/>
    </row>
    <row r="51" spans="1:18" s="13" customFormat="1" ht="17.25" customHeight="1">
      <c r="A51" s="2838"/>
      <c r="B51" s="2845" t="s">
        <v>565</v>
      </c>
      <c r="C51" s="2846"/>
      <c r="D51" s="2846"/>
      <c r="E51" s="2846"/>
      <c r="F51" s="2846"/>
      <c r="G51" s="2846"/>
      <c r="H51" s="2847"/>
      <c r="I51" s="29"/>
      <c r="J51" s="29"/>
      <c r="K51" s="29"/>
      <c r="L51" s="29"/>
      <c r="O51" s="16"/>
      <c r="P51" s="11"/>
      <c r="Q51" s="11"/>
    </row>
    <row r="52" spans="1:18" s="13" customFormat="1" ht="18" customHeight="1">
      <c r="C52" s="29"/>
      <c r="D52" s="29"/>
      <c r="E52" s="29"/>
      <c r="F52" s="29"/>
      <c r="G52" s="29"/>
      <c r="H52" s="29"/>
      <c r="I52" s="29"/>
      <c r="J52" s="29"/>
      <c r="K52" s="29"/>
      <c r="L52" s="29"/>
    </row>
    <row r="53" spans="1:18" s="13" customFormat="1" ht="18" customHeight="1">
      <c r="C53" s="29"/>
      <c r="D53" s="29"/>
      <c r="E53" s="29"/>
      <c r="F53" s="29"/>
      <c r="G53" s="29"/>
      <c r="H53" s="29"/>
      <c r="I53" s="29"/>
      <c r="J53" s="29"/>
      <c r="K53" s="29"/>
      <c r="L53" s="29"/>
    </row>
    <row r="54" spans="1:18" s="13" customFormat="1" ht="18" customHeight="1">
      <c r="C54" s="29"/>
      <c r="D54" s="29"/>
      <c r="E54" s="29"/>
      <c r="F54" s="29"/>
      <c r="G54" s="29"/>
      <c r="H54" s="29"/>
      <c r="I54" s="29"/>
      <c r="J54" s="29"/>
      <c r="K54" s="29"/>
      <c r="L54" s="29"/>
    </row>
    <row r="55" spans="1:18" s="13" customFormat="1" ht="14.4">
      <c r="C55" s="29"/>
      <c r="D55" s="29"/>
      <c r="E55" s="29"/>
      <c r="F55" s="29"/>
      <c r="G55" s="29"/>
      <c r="H55" s="29"/>
      <c r="I55" s="29"/>
      <c r="J55" s="29"/>
      <c r="K55" s="29"/>
      <c r="L55" s="29"/>
    </row>
    <row r="56" spans="1:18" s="13" customFormat="1" ht="14.4">
      <c r="C56" s="29"/>
      <c r="D56" s="29"/>
      <c r="E56" s="29"/>
      <c r="F56" s="29"/>
      <c r="G56" s="29"/>
      <c r="H56" s="29"/>
      <c r="I56" s="29"/>
      <c r="J56" s="29"/>
      <c r="K56" s="29"/>
      <c r="L56" s="29"/>
    </row>
    <row r="57" spans="1:18" s="8" customFormat="1" ht="14.4">
      <c r="A57" s="13"/>
      <c r="B57" s="13"/>
      <c r="C57" s="29"/>
      <c r="D57" s="29"/>
      <c r="E57" s="29"/>
      <c r="F57" s="29"/>
      <c r="G57" s="29"/>
      <c r="H57" s="29"/>
      <c r="O57" s="13"/>
      <c r="P57" s="13"/>
      <c r="Q57" s="13"/>
    </row>
    <row r="58" spans="1:18" s="8" customFormat="1" ht="13.2">
      <c r="I58" s="13"/>
      <c r="J58" s="13"/>
      <c r="K58" s="13"/>
      <c r="L58" s="13"/>
      <c r="M58" s="13"/>
      <c r="N58" s="13"/>
      <c r="O58" s="13"/>
      <c r="P58" s="13"/>
      <c r="Q58" s="13"/>
    </row>
    <row r="59" spans="1:18" s="8" customFormat="1" ht="15" customHeight="1">
      <c r="C59" s="13"/>
      <c r="D59" s="13"/>
      <c r="E59" s="13"/>
      <c r="F59" s="13"/>
      <c r="G59" s="13"/>
      <c r="H59" s="13"/>
      <c r="I59" s="13"/>
      <c r="J59" s="13"/>
      <c r="K59" s="13"/>
      <c r="L59" s="13"/>
      <c r="M59" s="13"/>
      <c r="N59" s="13"/>
      <c r="O59" s="13"/>
      <c r="P59" s="13"/>
      <c r="Q59" s="13"/>
    </row>
    <row r="60" spans="1:18" s="8" customFormat="1" ht="15" customHeight="1">
      <c r="A60" s="24"/>
      <c r="B60" s="24"/>
      <c r="C60" s="13"/>
      <c r="D60" s="13"/>
      <c r="E60" s="13"/>
      <c r="F60" s="13"/>
      <c r="G60" s="13"/>
      <c r="H60" s="13"/>
      <c r="I60" s="154"/>
      <c r="J60" s="155"/>
      <c r="K60" s="155"/>
      <c r="L60" s="155"/>
      <c r="M60" s="13"/>
      <c r="N60" s="13"/>
      <c r="O60" s="13"/>
      <c r="P60" s="13"/>
      <c r="Q60" s="13"/>
    </row>
    <row r="61" spans="1:18" ht="15" customHeight="1">
      <c r="A61" s="151"/>
      <c r="B61" s="151"/>
      <c r="C61" s="151"/>
      <c r="D61" s="152"/>
      <c r="E61" s="153"/>
      <c r="F61" s="154"/>
      <c r="G61" s="154"/>
      <c r="H61" s="154"/>
      <c r="I61" s="154"/>
      <c r="J61" s="155"/>
      <c r="K61" s="155"/>
      <c r="L61" s="155"/>
      <c r="M61" s="156"/>
      <c r="N61" s="157"/>
      <c r="O61" s="8"/>
      <c r="P61" s="13"/>
      <c r="Q61" s="13"/>
      <c r="R61" s="158"/>
    </row>
    <row r="62" spans="1:18" ht="15" customHeight="1">
      <c r="D62" s="152"/>
      <c r="E62" s="153"/>
      <c r="F62" s="154"/>
      <c r="G62" s="154"/>
      <c r="H62" s="154"/>
      <c r="O62" s="13"/>
      <c r="P62" s="8"/>
      <c r="Q62" s="8"/>
      <c r="R62" s="1"/>
    </row>
    <row r="63" spans="1:18" ht="15" customHeight="1">
      <c r="O63" s="13"/>
      <c r="P63" s="13"/>
      <c r="Q63" s="13"/>
      <c r="R63" s="1"/>
    </row>
    <row r="64" spans="1:18" ht="15" customHeight="1">
      <c r="O64" s="13"/>
      <c r="P64" s="13"/>
      <c r="Q64" s="13"/>
      <c r="R64" s="1"/>
    </row>
    <row r="65" spans="15:18" ht="15" customHeight="1">
      <c r="O65" s="157"/>
      <c r="P65" s="13"/>
      <c r="Q65" s="13"/>
      <c r="R65" s="1"/>
    </row>
    <row r="66" spans="15:18" ht="15" customHeight="1">
      <c r="P66" s="157"/>
      <c r="Q66" s="158"/>
      <c r="R66" s="1"/>
    </row>
    <row r="67" spans="15:18" ht="15" customHeight="1">
      <c r="R67" s="1"/>
    </row>
    <row r="68" spans="15:18" ht="15" customHeight="1">
      <c r="R68" s="1"/>
    </row>
    <row r="69" spans="15:18" ht="15" customHeight="1">
      <c r="R69" s="1"/>
    </row>
    <row r="70" spans="15:18" ht="15" customHeight="1">
      <c r="R70" s="1"/>
    </row>
    <row r="71" spans="15:18" ht="15" customHeight="1">
      <c r="R71" s="1"/>
    </row>
    <row r="72" spans="15:18" ht="15" customHeight="1">
      <c r="R72" s="1"/>
    </row>
    <row r="73" spans="15:18" ht="15" customHeight="1">
      <c r="R73" s="1"/>
    </row>
    <row r="74" spans="15:18" ht="15" customHeight="1">
      <c r="R74" s="1"/>
    </row>
    <row r="75" spans="15:18" ht="15" customHeight="1">
      <c r="R75" s="1"/>
    </row>
    <row r="76" spans="15:18" ht="15" customHeight="1">
      <c r="R76" s="1"/>
    </row>
    <row r="77" spans="15:18" ht="15" customHeight="1">
      <c r="R77" s="1"/>
    </row>
    <row r="78" spans="15:18" ht="15" customHeight="1">
      <c r="R78" s="1"/>
    </row>
    <row r="79" spans="15:18" ht="15" customHeight="1">
      <c r="R79" s="1"/>
    </row>
    <row r="80" spans="15:18" ht="15" customHeight="1">
      <c r="R80" s="1"/>
    </row>
    <row r="81" spans="18:18" ht="15" customHeight="1">
      <c r="R81" s="1"/>
    </row>
    <row r="82" spans="18:18" ht="15" customHeight="1">
      <c r="R82" s="1"/>
    </row>
    <row r="83" spans="18:18" ht="15" customHeight="1">
      <c r="R83" s="1"/>
    </row>
    <row r="84" spans="18:18" ht="15" customHeight="1">
      <c r="R84" s="1"/>
    </row>
    <row r="85" spans="18:18" ht="15" customHeight="1">
      <c r="R85" s="1"/>
    </row>
    <row r="86" spans="18:18" ht="15" customHeight="1">
      <c r="R86" s="1"/>
    </row>
    <row r="87" spans="18:18" ht="15" customHeight="1">
      <c r="R87" s="1"/>
    </row>
    <row r="88" spans="18:18" ht="15" customHeight="1">
      <c r="R88" s="1"/>
    </row>
    <row r="89" spans="18:18" ht="15" customHeight="1">
      <c r="R89" s="1"/>
    </row>
    <row r="90" spans="18:18" ht="15" customHeight="1">
      <c r="R90" s="1"/>
    </row>
  </sheetData>
  <sheetProtection selectLockedCells="1" selectUnlockedCells="1"/>
  <mergeCells count="43">
    <mergeCell ref="A31:B31"/>
    <mergeCell ref="A32:B32"/>
    <mergeCell ref="A33:B33"/>
    <mergeCell ref="A49:A51"/>
    <mergeCell ref="B49:H49"/>
    <mergeCell ref="B50:H50"/>
    <mergeCell ref="B51:H51"/>
    <mergeCell ref="A43:A45"/>
    <mergeCell ref="B43:H43"/>
    <mergeCell ref="B44:H44"/>
    <mergeCell ref="B45:H45"/>
    <mergeCell ref="A46:A48"/>
    <mergeCell ref="B46:H46"/>
    <mergeCell ref="B47:H47"/>
    <mergeCell ref="B48:H48"/>
    <mergeCell ref="A7:O7"/>
    <mergeCell ref="A9:Q9"/>
    <mergeCell ref="P39:Q39"/>
    <mergeCell ref="Q19:R19"/>
    <mergeCell ref="D11:F12"/>
    <mergeCell ref="G11:I12"/>
    <mergeCell ref="J11:L11"/>
    <mergeCell ref="M11:M12"/>
    <mergeCell ref="A11:B12"/>
    <mergeCell ref="C11:C12"/>
    <mergeCell ref="A29:B29"/>
    <mergeCell ref="A28:B28"/>
    <mergeCell ref="A23:B23"/>
    <mergeCell ref="A13:B13"/>
    <mergeCell ref="A16:B16"/>
    <mergeCell ref="A15:B15"/>
    <mergeCell ref="A30:B30"/>
    <mergeCell ref="A18:B18"/>
    <mergeCell ref="A14:B14"/>
    <mergeCell ref="A26:B26"/>
    <mergeCell ref="A27:B27"/>
    <mergeCell ref="A19:B19"/>
    <mergeCell ref="A24:B24"/>
    <mergeCell ref="A25:B25"/>
    <mergeCell ref="A20:B20"/>
    <mergeCell ref="A21:B21"/>
    <mergeCell ref="A22:B22"/>
    <mergeCell ref="A17:B17"/>
  </mergeCells>
  <phoneticPr fontId="38"/>
  <pageMargins left="1.28" right="0.39370078740157483" top="0.17" bottom="0.17" header="0.11811023622047245" footer="0.11811023622047245"/>
  <pageSetup paperSize="9" scale="6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G47"/>
  <sheetViews>
    <sheetView showZeros="0" view="pageBreakPreview" zoomScale="70" zoomScaleNormal="50" zoomScaleSheetLayoutView="70" workbookViewId="0">
      <selection activeCell="D32" sqref="D32:E34"/>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8" width="9.6640625" style="1" customWidth="1"/>
    <col min="9" max="22" width="8.44140625" style="1" customWidth="1"/>
    <col min="23" max="24" width="7.6640625" style="1" customWidth="1"/>
    <col min="25" max="25" width="10.88671875" style="1" customWidth="1"/>
    <col min="26" max="26" width="14.109375" style="1" customWidth="1"/>
    <col min="27" max="16384" width="8.88671875" style="1"/>
  </cols>
  <sheetData>
    <row r="1" spans="1:27" ht="15" customHeight="1">
      <c r="AA1" s="2"/>
    </row>
    <row r="2" spans="1:27" ht="15" customHeight="1">
      <c r="C2" s="5"/>
      <c r="D2" s="618" t="s">
        <v>231</v>
      </c>
      <c r="E2" s="618"/>
      <c r="F2" s="618"/>
      <c r="G2" s="618"/>
      <c r="H2" s="5"/>
      <c r="I2" s="804" t="s">
        <v>1</v>
      </c>
      <c r="J2" s="5"/>
      <c r="K2" s="5"/>
      <c r="L2" s="5"/>
      <c r="AA2" s="2"/>
    </row>
    <row r="3" spans="1:27" ht="15" customHeight="1">
      <c r="C3" s="5"/>
      <c r="D3" s="618" t="s">
        <v>566</v>
      </c>
      <c r="E3" s="618"/>
      <c r="F3" s="618"/>
      <c r="G3" s="618"/>
      <c r="H3" s="5"/>
      <c r="I3" s="804" t="s">
        <v>3</v>
      </c>
      <c r="J3" s="5"/>
      <c r="K3" s="5"/>
      <c r="L3" s="5"/>
      <c r="AA3" s="2"/>
    </row>
    <row r="4" spans="1:27" ht="15" customHeight="1">
      <c r="C4" s="33"/>
      <c r="D4" s="618" t="s">
        <v>567</v>
      </c>
      <c r="E4" s="618"/>
      <c r="F4" s="618"/>
      <c r="G4" s="618"/>
      <c r="H4" s="5"/>
      <c r="I4" s="804" t="s">
        <v>5</v>
      </c>
      <c r="J4" s="5"/>
      <c r="K4" s="5"/>
      <c r="L4" s="5"/>
      <c r="AA4" s="2"/>
    </row>
    <row r="5" spans="1:27" ht="15" customHeight="1">
      <c r="C5" s="5"/>
      <c r="D5" s="618" t="s">
        <v>568</v>
      </c>
      <c r="E5" s="618"/>
      <c r="F5" s="618"/>
      <c r="G5" s="618"/>
      <c r="H5" s="5"/>
      <c r="I5" s="804" t="s">
        <v>7</v>
      </c>
      <c r="J5" s="5"/>
      <c r="K5" s="5"/>
      <c r="L5" s="5"/>
      <c r="W5" s="2"/>
      <c r="AA5" s="2"/>
    </row>
    <row r="6" spans="1:27" ht="15" customHeight="1">
      <c r="H6" s="6"/>
      <c r="Q6" s="2750"/>
      <c r="R6" s="2750"/>
      <c r="S6" s="163"/>
      <c r="T6" s="163"/>
      <c r="U6" s="163"/>
      <c r="V6" s="94"/>
      <c r="W6" s="1203"/>
    </row>
    <row r="7" spans="1:27" ht="30" customHeight="1">
      <c r="A7" s="2907" t="s">
        <v>569</v>
      </c>
      <c r="B7" s="2596"/>
      <c r="C7" s="2596"/>
      <c r="D7" s="2596"/>
      <c r="E7" s="2596"/>
      <c r="F7" s="2596"/>
      <c r="G7" s="2596"/>
      <c r="H7" s="2596"/>
      <c r="I7" s="2596"/>
      <c r="J7" s="2596"/>
      <c r="K7" s="2596"/>
      <c r="L7" s="2596"/>
      <c r="M7" s="2596"/>
      <c r="N7" s="2596"/>
      <c r="O7" s="2596"/>
      <c r="P7" s="2596"/>
      <c r="Q7" s="2596"/>
      <c r="R7" s="2596"/>
      <c r="S7" s="2596"/>
      <c r="T7" s="2596"/>
      <c r="U7" s="2596"/>
      <c r="V7" s="2596"/>
      <c r="W7" s="2908"/>
    </row>
    <row r="8" spans="1:27" ht="15" customHeight="1">
      <c r="A8" s="32"/>
      <c r="B8" s="32"/>
      <c r="C8" s="32"/>
      <c r="D8" s="32"/>
      <c r="E8" s="32"/>
      <c r="F8" s="32"/>
      <c r="G8" s="32"/>
      <c r="H8" s="32"/>
      <c r="W8" s="1204"/>
      <c r="X8" s="4"/>
      <c r="Y8" s="4"/>
    </row>
    <row r="9" spans="1:27" ht="15" customHeight="1">
      <c r="A9" s="2656" t="s">
        <v>302</v>
      </c>
      <c r="B9" s="2656"/>
      <c r="C9" s="2656"/>
      <c r="D9" s="2656"/>
      <c r="E9" s="2656"/>
      <c r="F9" s="2656"/>
      <c r="G9" s="2656"/>
      <c r="H9" s="2656"/>
      <c r="I9" s="2656"/>
      <c r="J9" s="2656"/>
      <c r="K9" s="2656"/>
      <c r="L9" s="2656"/>
      <c r="M9" s="2656"/>
      <c r="N9" s="2656"/>
      <c r="O9" s="2656"/>
      <c r="P9" s="2656"/>
      <c r="Q9" s="2656"/>
      <c r="R9" s="2656"/>
      <c r="S9" s="2656"/>
      <c r="T9" s="2656"/>
      <c r="U9" s="2656"/>
      <c r="V9" s="2656"/>
      <c r="W9" s="5"/>
      <c r="X9" s="5"/>
      <c r="Y9" s="5"/>
    </row>
    <row r="10" spans="1:27" ht="15" customHeight="1">
      <c r="A10" s="136" t="str">
        <f>'(P10)HKG KOB'!A10</f>
        <v>KOBE CFS(日東物流 六甲)は2025/11/17 CFS CUTより新住所(日東物流 PI)へとCFS倉庫移転となります</v>
      </c>
      <c r="B10" s="3"/>
      <c r="C10" s="3"/>
      <c r="D10" s="3"/>
      <c r="E10" s="3"/>
      <c r="F10" s="3"/>
      <c r="G10" s="3"/>
      <c r="H10" s="3"/>
      <c r="I10" s="2"/>
      <c r="J10" s="77"/>
      <c r="K10" s="77"/>
      <c r="L10" s="165" t="s">
        <v>570</v>
      </c>
      <c r="M10" s="77"/>
      <c r="N10" s="77"/>
      <c r="O10" s="77"/>
      <c r="P10" s="77"/>
      <c r="Q10" s="77"/>
      <c r="R10" s="77"/>
      <c r="S10" s="77"/>
      <c r="T10" s="77"/>
      <c r="U10" s="77"/>
      <c r="V10" s="77"/>
      <c r="W10" s="3"/>
      <c r="X10" s="3"/>
      <c r="Y10" s="3"/>
    </row>
    <row r="11" spans="1:27" ht="20.100000000000001" customHeight="1">
      <c r="A11" s="2777" t="s">
        <v>1292</v>
      </c>
      <c r="B11" s="2779" t="s">
        <v>1293</v>
      </c>
      <c r="C11" s="2781" t="s">
        <v>1294</v>
      </c>
      <c r="D11" s="2782"/>
      <c r="E11" s="2783"/>
      <c r="F11" s="2773" t="s">
        <v>1295</v>
      </c>
      <c r="G11" s="2774"/>
      <c r="H11" s="2905" t="s">
        <v>1296</v>
      </c>
      <c r="I11" s="2903" t="s">
        <v>571</v>
      </c>
      <c r="J11" s="2903"/>
      <c r="K11" s="2903"/>
      <c r="L11" s="2903"/>
      <c r="M11" s="2903"/>
      <c r="N11" s="2903"/>
      <c r="O11" s="2903"/>
      <c r="P11" s="2903"/>
      <c r="Q11" s="2903"/>
      <c r="R11" s="2904"/>
      <c r="S11" s="168"/>
      <c r="T11" s="137"/>
      <c r="U11" s="29"/>
      <c r="V11" s="94"/>
    </row>
    <row r="12" spans="1:27" ht="44.25" customHeight="1">
      <c r="A12" s="2778"/>
      <c r="B12" s="2780"/>
      <c r="C12" s="2784"/>
      <c r="D12" s="2785"/>
      <c r="E12" s="2786"/>
      <c r="F12" s="2137" t="s">
        <v>1297</v>
      </c>
      <c r="G12" s="2138" t="s">
        <v>1298</v>
      </c>
      <c r="H12" s="2906"/>
      <c r="I12" s="1205" t="s">
        <v>572</v>
      </c>
      <c r="J12" s="1206" t="s">
        <v>573</v>
      </c>
      <c r="K12" s="1207" t="s">
        <v>574</v>
      </c>
      <c r="L12" s="1208" t="s">
        <v>575</v>
      </c>
      <c r="M12" s="1209" t="s">
        <v>576</v>
      </c>
      <c r="N12" s="1210" t="s">
        <v>577</v>
      </c>
      <c r="O12" s="929" t="s">
        <v>578</v>
      </c>
      <c r="P12" s="787" t="s">
        <v>579</v>
      </c>
      <c r="Q12" s="34" t="s">
        <v>580</v>
      </c>
      <c r="R12" s="34" t="s">
        <v>581</v>
      </c>
      <c r="S12" s="169"/>
      <c r="V12" s="94"/>
    </row>
    <row r="13" spans="1:27" ht="25.5" customHeight="1">
      <c r="A13" s="1728" t="s">
        <v>1672</v>
      </c>
      <c r="B13" s="1729"/>
      <c r="C13" s="2175">
        <v>45664</v>
      </c>
      <c r="D13" s="2176" t="s">
        <v>263</v>
      </c>
      <c r="E13" s="2177">
        <v>45665</v>
      </c>
      <c r="F13" s="2178">
        <f>C13-2</f>
        <v>45662</v>
      </c>
      <c r="G13" s="2179">
        <f t="shared" ref="G13:G14" si="0">F13</f>
        <v>45662</v>
      </c>
      <c r="H13" s="2181">
        <f>E13+4</f>
        <v>45669</v>
      </c>
      <c r="I13" s="2579">
        <f>H13+12</f>
        <v>45681</v>
      </c>
      <c r="J13" s="2576">
        <f>H13+15</f>
        <v>45684</v>
      </c>
      <c r="K13" s="2576">
        <f>H13+8</f>
        <v>45677</v>
      </c>
      <c r="L13" s="2576">
        <f>H13+12</f>
        <v>45681</v>
      </c>
      <c r="M13" s="2576">
        <f>H13+6</f>
        <v>45675</v>
      </c>
      <c r="N13" s="2576">
        <f>H13+10</f>
        <v>45679</v>
      </c>
      <c r="O13" s="2576">
        <f>H13+6</f>
        <v>45675</v>
      </c>
      <c r="P13" s="2576">
        <f>H13+11</f>
        <v>45680</v>
      </c>
      <c r="Q13" s="2576">
        <f>H13+5</f>
        <v>45674</v>
      </c>
      <c r="R13" s="2576">
        <f>H13+13</f>
        <v>45682</v>
      </c>
      <c r="S13" s="154"/>
    </row>
    <row r="14" spans="1:27" ht="26.25" customHeight="1">
      <c r="A14" s="1635" t="s">
        <v>1673</v>
      </c>
      <c r="B14" s="1635" t="s">
        <v>1674</v>
      </c>
      <c r="C14" s="1017">
        <v>46033</v>
      </c>
      <c r="D14" s="1632" t="s">
        <v>263</v>
      </c>
      <c r="E14" s="818">
        <v>45668</v>
      </c>
      <c r="F14" s="819">
        <f>C14-3</f>
        <v>46030</v>
      </c>
      <c r="G14" s="551">
        <f t="shared" si="0"/>
        <v>46030</v>
      </c>
      <c r="H14" s="2182">
        <f t="shared" ref="H14:H18" si="1">E14+4</f>
        <v>45672</v>
      </c>
      <c r="I14" s="1531">
        <f>H14+16</f>
        <v>45688</v>
      </c>
      <c r="J14" s="1532">
        <f>H14+12</f>
        <v>45684</v>
      </c>
      <c r="K14" s="1530">
        <f>H14+9</f>
        <v>45681</v>
      </c>
      <c r="L14" s="1530">
        <f>H14+9</f>
        <v>45681</v>
      </c>
      <c r="M14" s="1530">
        <f>H14+10</f>
        <v>45682</v>
      </c>
      <c r="N14" s="1530">
        <f>H14+7</f>
        <v>45679</v>
      </c>
      <c r="O14" s="1530">
        <f>H14+10</f>
        <v>45682</v>
      </c>
      <c r="P14" s="1530">
        <f>H14+8</f>
        <v>45680</v>
      </c>
      <c r="Q14" s="1530">
        <f>H14+9</f>
        <v>45681</v>
      </c>
      <c r="R14" s="1530">
        <f>H14+10</f>
        <v>45682</v>
      </c>
      <c r="S14" s="95"/>
    </row>
    <row r="15" spans="1:27" ht="26.25" customHeight="1">
      <c r="A15" s="1728" t="s">
        <v>1672</v>
      </c>
      <c r="B15" s="1729"/>
      <c r="C15" s="2175">
        <f t="shared" ref="C15:C26" si="2">C13+7</f>
        <v>45671</v>
      </c>
      <c r="D15" s="2176" t="s">
        <v>263</v>
      </c>
      <c r="E15" s="2177">
        <f>C15+1</f>
        <v>45672</v>
      </c>
      <c r="F15" s="2178">
        <f>C15-2</f>
        <v>45669</v>
      </c>
      <c r="G15" s="2179">
        <f>F15</f>
        <v>45669</v>
      </c>
      <c r="H15" s="2181">
        <f t="shared" si="1"/>
        <v>45676</v>
      </c>
      <c r="I15" s="2575">
        <f>H15+12</f>
        <v>45688</v>
      </c>
      <c r="J15" s="2576">
        <f>H15+15</f>
        <v>45691</v>
      </c>
      <c r="K15" s="2576">
        <f>H15+8</f>
        <v>45684</v>
      </c>
      <c r="L15" s="2576">
        <f>H15+12</f>
        <v>45688</v>
      </c>
      <c r="M15" s="2576">
        <f>H15+6</f>
        <v>45682</v>
      </c>
      <c r="N15" s="2576">
        <f>H15+10</f>
        <v>45686</v>
      </c>
      <c r="O15" s="2576">
        <f>H15+6</f>
        <v>45682</v>
      </c>
      <c r="P15" s="2576">
        <f>H15+11</f>
        <v>45687</v>
      </c>
      <c r="Q15" s="2576">
        <f>H15+5</f>
        <v>45681</v>
      </c>
      <c r="R15" s="2576">
        <f>H15+13</f>
        <v>45689</v>
      </c>
      <c r="S15" s="154"/>
    </row>
    <row r="16" spans="1:27" ht="26.25" customHeight="1">
      <c r="A16" s="2290" t="s">
        <v>1675</v>
      </c>
      <c r="B16" s="1635" t="s">
        <v>1676</v>
      </c>
      <c r="C16" s="1017">
        <f>C14+7</f>
        <v>46040</v>
      </c>
      <c r="D16" s="1632" t="s">
        <v>263</v>
      </c>
      <c r="E16" s="818">
        <f>C16</f>
        <v>46040</v>
      </c>
      <c r="F16" s="819">
        <f>C16-3</f>
        <v>46037</v>
      </c>
      <c r="G16" s="551">
        <f t="shared" ref="G16:G26" si="3">F16</f>
        <v>46037</v>
      </c>
      <c r="H16" s="2182">
        <f t="shared" si="1"/>
        <v>46044</v>
      </c>
      <c r="I16" s="1531">
        <f>H16+16</f>
        <v>46060</v>
      </c>
      <c r="J16" s="1532">
        <f>H16+12</f>
        <v>46056</v>
      </c>
      <c r="K16" s="1530">
        <f>H16+9</f>
        <v>46053</v>
      </c>
      <c r="L16" s="1530">
        <f>H16+9</f>
        <v>46053</v>
      </c>
      <c r="M16" s="1530">
        <f>H16+10</f>
        <v>46054</v>
      </c>
      <c r="N16" s="1530">
        <f>H16+7</f>
        <v>46051</v>
      </c>
      <c r="O16" s="1530">
        <f>H16+10</f>
        <v>46054</v>
      </c>
      <c r="P16" s="1530">
        <f>H16+8</f>
        <v>46052</v>
      </c>
      <c r="Q16" s="1530">
        <f>H16+9</f>
        <v>46053</v>
      </c>
      <c r="R16" s="1530">
        <f>H16+10</f>
        <v>46054</v>
      </c>
      <c r="S16" s="95"/>
    </row>
    <row r="17" spans="1:22" ht="26.25" customHeight="1">
      <c r="A17" s="1534" t="s">
        <v>1677</v>
      </c>
      <c r="B17" s="862" t="s">
        <v>1678</v>
      </c>
      <c r="C17" s="2549">
        <f>C15+7</f>
        <v>45678</v>
      </c>
      <c r="D17" s="1633" t="s">
        <v>263</v>
      </c>
      <c r="E17" s="2286">
        <f>C17+1</f>
        <v>45679</v>
      </c>
      <c r="F17" s="1440">
        <f>C17-2</f>
        <v>45676</v>
      </c>
      <c r="G17" s="1385">
        <f>F17</f>
        <v>45676</v>
      </c>
      <c r="H17" s="2292">
        <f t="shared" si="1"/>
        <v>45683</v>
      </c>
      <c r="I17" s="1531">
        <f>H17+12</f>
        <v>45695</v>
      </c>
      <c r="J17" s="1530">
        <f>H17+15</f>
        <v>45698</v>
      </c>
      <c r="K17" s="1530">
        <f>H17+8</f>
        <v>45691</v>
      </c>
      <c r="L17" s="1530">
        <f>H17+12</f>
        <v>45695</v>
      </c>
      <c r="M17" s="1530">
        <f>H17+6</f>
        <v>45689</v>
      </c>
      <c r="N17" s="1530">
        <f>H17+10</f>
        <v>45693</v>
      </c>
      <c r="O17" s="1530">
        <f>H17+6</f>
        <v>45689</v>
      </c>
      <c r="P17" s="1530">
        <f>H17+11</f>
        <v>45694</v>
      </c>
      <c r="Q17" s="1530">
        <f>H17+5</f>
        <v>45688</v>
      </c>
      <c r="R17" s="1530">
        <f>H17+13</f>
        <v>45696</v>
      </c>
      <c r="S17" s="154"/>
    </row>
    <row r="18" spans="1:22" ht="26.25" customHeight="1">
      <c r="A18" s="2290" t="s">
        <v>1679</v>
      </c>
      <c r="B18" s="1635" t="s">
        <v>1680</v>
      </c>
      <c r="C18" s="1017">
        <f>C16+7</f>
        <v>46047</v>
      </c>
      <c r="D18" s="1632" t="s">
        <v>263</v>
      </c>
      <c r="E18" s="818">
        <f>C18</f>
        <v>46047</v>
      </c>
      <c r="F18" s="819">
        <f>C18-3</f>
        <v>46044</v>
      </c>
      <c r="G18" s="551">
        <f t="shared" ref="G18" si="4">F18</f>
        <v>46044</v>
      </c>
      <c r="H18" s="2182">
        <f t="shared" si="1"/>
        <v>46051</v>
      </c>
      <c r="I18" s="1531">
        <f>H18+16</f>
        <v>46067</v>
      </c>
      <c r="J18" s="1532">
        <f>H18+12</f>
        <v>46063</v>
      </c>
      <c r="K18" s="1530">
        <f>H18+9</f>
        <v>46060</v>
      </c>
      <c r="L18" s="1530">
        <f>H18+9</f>
        <v>46060</v>
      </c>
      <c r="M18" s="1530">
        <f>H18+10</f>
        <v>46061</v>
      </c>
      <c r="N18" s="1530">
        <f>H18+7</f>
        <v>46058</v>
      </c>
      <c r="O18" s="1530">
        <f>H18+10</f>
        <v>46061</v>
      </c>
      <c r="P18" s="1530">
        <f>H18+8</f>
        <v>46059</v>
      </c>
      <c r="Q18" s="1530">
        <f>H18+9</f>
        <v>46060</v>
      </c>
      <c r="R18" s="1530">
        <f>H18+10</f>
        <v>46061</v>
      </c>
      <c r="S18" s="95"/>
    </row>
    <row r="19" spans="1:22" ht="26.25" customHeight="1">
      <c r="A19" s="2291" t="s">
        <v>1681</v>
      </c>
      <c r="B19" s="1629" t="s">
        <v>1682</v>
      </c>
      <c r="C19" s="2549">
        <f>C17+7</f>
        <v>45685</v>
      </c>
      <c r="D19" s="1633" t="s">
        <v>263</v>
      </c>
      <c r="E19" s="2286">
        <f>C19+1</f>
        <v>45686</v>
      </c>
      <c r="F19" s="1440">
        <f>C19-2</f>
        <v>45683</v>
      </c>
      <c r="G19" s="1385">
        <f>F19</f>
        <v>45683</v>
      </c>
      <c r="H19" s="2292">
        <f>E19+4</f>
        <v>45690</v>
      </c>
      <c r="I19" s="2575">
        <f>H19+12</f>
        <v>45702</v>
      </c>
      <c r="J19" s="2576">
        <f>H19+15</f>
        <v>45705</v>
      </c>
      <c r="K19" s="2576">
        <f>H19+8</f>
        <v>45698</v>
      </c>
      <c r="L19" s="2576">
        <f>H19+12</f>
        <v>45702</v>
      </c>
      <c r="M19" s="2576">
        <f>H19+6</f>
        <v>45696</v>
      </c>
      <c r="N19" s="2576">
        <f>H19+10</f>
        <v>45700</v>
      </c>
      <c r="O19" s="2576">
        <f>H19+6</f>
        <v>45696</v>
      </c>
      <c r="P19" s="2576">
        <f>H19+11</f>
        <v>45701</v>
      </c>
      <c r="Q19" s="2576">
        <f>H19+5</f>
        <v>45695</v>
      </c>
      <c r="R19" s="2576">
        <f>H19+13</f>
        <v>45703</v>
      </c>
      <c r="S19" s="154"/>
    </row>
    <row r="20" spans="1:22" ht="25.5" customHeight="1">
      <c r="A20" s="1635" t="s">
        <v>1683</v>
      </c>
      <c r="B20" s="1634" t="s">
        <v>1680</v>
      </c>
      <c r="C20" s="1017">
        <f>C18+7</f>
        <v>46054</v>
      </c>
      <c r="D20" s="1632" t="s">
        <v>263</v>
      </c>
      <c r="E20" s="818">
        <f>C20</f>
        <v>46054</v>
      </c>
      <c r="F20" s="819">
        <f>C20-3</f>
        <v>46051</v>
      </c>
      <c r="G20" s="551">
        <f t="shared" ref="G20" si="5">F20</f>
        <v>46051</v>
      </c>
      <c r="H20" s="2182">
        <f>E20+4</f>
        <v>46058</v>
      </c>
      <c r="I20" s="2577">
        <f>H20+16</f>
        <v>46074</v>
      </c>
      <c r="J20" s="2578">
        <f>H20+12</f>
        <v>46070</v>
      </c>
      <c r="K20" s="2576">
        <f>H20+9</f>
        <v>46067</v>
      </c>
      <c r="L20" s="2576">
        <f>H20+9</f>
        <v>46067</v>
      </c>
      <c r="M20" s="2576">
        <f>H20+10</f>
        <v>46068</v>
      </c>
      <c r="N20" s="2576">
        <f>H20+7</f>
        <v>46065</v>
      </c>
      <c r="O20" s="2576">
        <f>H20+10</f>
        <v>46068</v>
      </c>
      <c r="P20" s="2576">
        <f>H20+8</f>
        <v>46066</v>
      </c>
      <c r="Q20" s="2576">
        <f>H20+9</f>
        <v>46067</v>
      </c>
      <c r="R20" s="2576">
        <f>H20+10</f>
        <v>46068</v>
      </c>
      <c r="S20" s="95"/>
    </row>
    <row r="21" spans="1:22" ht="26.25" customHeight="1">
      <c r="A21" s="2291" t="s">
        <v>1684</v>
      </c>
      <c r="B21" s="1629" t="s">
        <v>1685</v>
      </c>
      <c r="C21" s="2549">
        <f t="shared" si="2"/>
        <v>45692</v>
      </c>
      <c r="D21" s="1633" t="s" ph="1">
        <v>1686</v>
      </c>
      <c r="E21" s="2286">
        <f>C21+1</f>
        <v>45693</v>
      </c>
      <c r="F21" s="1440">
        <f>C21-2</f>
        <v>45690</v>
      </c>
      <c r="G21" s="1385">
        <f>F21</f>
        <v>45690</v>
      </c>
      <c r="H21" s="2292">
        <f>E21+4</f>
        <v>45697</v>
      </c>
      <c r="I21" s="2577">
        <f>H21+12</f>
        <v>45709</v>
      </c>
      <c r="J21" s="2576">
        <f>H21+15</f>
        <v>45712</v>
      </c>
      <c r="K21" s="2576">
        <f>H21+8</f>
        <v>45705</v>
      </c>
      <c r="L21" s="2576">
        <f>H21+12</f>
        <v>45709</v>
      </c>
      <c r="M21" s="2576">
        <f>H21+6</f>
        <v>45703</v>
      </c>
      <c r="N21" s="2576">
        <f>H21+10</f>
        <v>45707</v>
      </c>
      <c r="O21" s="2576">
        <f>H21+6</f>
        <v>45703</v>
      </c>
      <c r="P21" s="2576">
        <f>H21+11</f>
        <v>45708</v>
      </c>
      <c r="Q21" s="2576">
        <f>H21+5</f>
        <v>45702</v>
      </c>
      <c r="R21" s="2576">
        <f>H21+13</f>
        <v>45710</v>
      </c>
      <c r="S21" s="154"/>
    </row>
    <row r="22" spans="1:22" ht="26.25" customHeight="1">
      <c r="A22" s="2290" t="s">
        <v>1673</v>
      </c>
      <c r="B22" s="1635" t="s">
        <v>1687</v>
      </c>
      <c r="C22" s="1017">
        <f t="shared" si="2"/>
        <v>46061</v>
      </c>
      <c r="D22" s="1632" t="s">
        <v>1686</v>
      </c>
      <c r="E22" s="818">
        <f>C22</f>
        <v>46061</v>
      </c>
      <c r="F22" s="819">
        <f>C22-3</f>
        <v>46058</v>
      </c>
      <c r="G22" s="551">
        <f t="shared" ref="G22" si="6">F22</f>
        <v>46058</v>
      </c>
      <c r="H22" s="2182">
        <f t="shared" ref="H22" si="7">E22+4</f>
        <v>46065</v>
      </c>
      <c r="I22" s="2577">
        <f>H22+16</f>
        <v>46081</v>
      </c>
      <c r="J22" s="2578">
        <f>H22+12</f>
        <v>46077</v>
      </c>
      <c r="K22" s="2576">
        <f>H22+9</f>
        <v>46074</v>
      </c>
      <c r="L22" s="2576">
        <f>H22+9</f>
        <v>46074</v>
      </c>
      <c r="M22" s="2576">
        <f>H22+10</f>
        <v>46075</v>
      </c>
      <c r="N22" s="2576">
        <f>H22+7</f>
        <v>46072</v>
      </c>
      <c r="O22" s="2576">
        <f>H22+10</f>
        <v>46075</v>
      </c>
      <c r="P22" s="2576">
        <f>H22+8</f>
        <v>46073</v>
      </c>
      <c r="Q22" s="2576">
        <f>H22+9</f>
        <v>46074</v>
      </c>
      <c r="R22" s="2576">
        <f>H22+10</f>
        <v>46075</v>
      </c>
      <c r="S22" s="95"/>
    </row>
    <row r="23" spans="1:22" ht="26.25" customHeight="1">
      <c r="A23" s="1728" t="s">
        <v>1688</v>
      </c>
      <c r="B23" s="1729"/>
      <c r="C23" s="2175">
        <f t="shared" si="2"/>
        <v>45699</v>
      </c>
      <c r="D23" s="2176" t="s">
        <v>1686</v>
      </c>
      <c r="E23" s="2177">
        <f>C23+1</f>
        <v>45700</v>
      </c>
      <c r="F23" s="2178">
        <f>C23-2</f>
        <v>45697</v>
      </c>
      <c r="G23" s="2179">
        <f>F23</f>
        <v>45697</v>
      </c>
      <c r="H23" s="2181">
        <f>E23+4</f>
        <v>45704</v>
      </c>
      <c r="I23" s="2577">
        <f>H23+12</f>
        <v>45716</v>
      </c>
      <c r="J23" s="2576">
        <f>H23+15</f>
        <v>45719</v>
      </c>
      <c r="K23" s="2576">
        <f>H23+8</f>
        <v>45712</v>
      </c>
      <c r="L23" s="2576">
        <f>H23+12</f>
        <v>45716</v>
      </c>
      <c r="M23" s="2576">
        <f>H23+6</f>
        <v>45710</v>
      </c>
      <c r="N23" s="2576">
        <f>H23+10</f>
        <v>45714</v>
      </c>
      <c r="O23" s="2576">
        <f>H23+6</f>
        <v>45710</v>
      </c>
      <c r="P23" s="2576">
        <f>H23+11</f>
        <v>45715</v>
      </c>
      <c r="Q23" s="2576">
        <f>H23+5</f>
        <v>45709</v>
      </c>
      <c r="R23" s="2576">
        <f>H23+13</f>
        <v>45717</v>
      </c>
      <c r="S23" s="154"/>
    </row>
    <row r="24" spans="1:22" ht="26.25" customHeight="1">
      <c r="A24" s="2550" t="s">
        <v>1675</v>
      </c>
      <c r="B24" s="2551" t="s">
        <v>1689</v>
      </c>
      <c r="C24" s="2552">
        <f>C22+7</f>
        <v>46068</v>
      </c>
      <c r="D24" s="2553" t="s">
        <v>1686</v>
      </c>
      <c r="E24" s="2554">
        <f>C24</f>
        <v>46068</v>
      </c>
      <c r="F24" s="2555">
        <f>C24-3</f>
        <v>46065</v>
      </c>
      <c r="G24" s="2556">
        <f t="shared" si="3"/>
        <v>46065</v>
      </c>
      <c r="H24" s="2574">
        <f t="shared" ref="H24" si="8">E24+4</f>
        <v>46072</v>
      </c>
      <c r="I24" s="1481">
        <f>H24+16</f>
        <v>46088</v>
      </c>
      <c r="J24" s="1482">
        <f>H24+12</f>
        <v>46084</v>
      </c>
      <c r="K24" s="1480">
        <f>H24+9</f>
        <v>46081</v>
      </c>
      <c r="L24" s="1480">
        <f>H24+9</f>
        <v>46081</v>
      </c>
      <c r="M24" s="1480">
        <f>H24+10</f>
        <v>46082</v>
      </c>
      <c r="N24" s="1480">
        <f>H24+7</f>
        <v>46079</v>
      </c>
      <c r="O24" s="1480">
        <f>H24+10</f>
        <v>46082</v>
      </c>
      <c r="P24" s="1480">
        <f>H24+8</f>
        <v>46080</v>
      </c>
      <c r="Q24" s="1480">
        <f>H24+9</f>
        <v>46081</v>
      </c>
      <c r="R24" s="1480">
        <f>H24+10</f>
        <v>46082</v>
      </c>
      <c r="S24" s="95"/>
      <c r="T24" s="165"/>
      <c r="U24" s="2885"/>
      <c r="V24" s="2885"/>
    </row>
    <row r="25" spans="1:22" ht="26.25" customHeight="1">
      <c r="A25" s="2291" t="s">
        <v>1690</v>
      </c>
      <c r="B25" s="1629" t="s">
        <v>1691</v>
      </c>
      <c r="C25" s="2549">
        <f t="shared" si="2"/>
        <v>45706</v>
      </c>
      <c r="D25" s="1633" t="s">
        <v>1686</v>
      </c>
      <c r="E25" s="2286">
        <f>C25+1</f>
        <v>45707</v>
      </c>
      <c r="F25" s="1440">
        <f>C25-2</f>
        <v>45704</v>
      </c>
      <c r="G25" s="1385">
        <f>F25</f>
        <v>45704</v>
      </c>
      <c r="H25" s="2292">
        <f>E25+4</f>
        <v>45711</v>
      </c>
      <c r="I25" s="1481">
        <f>H25+12</f>
        <v>45723</v>
      </c>
      <c r="J25" s="1480">
        <f>H25+15</f>
        <v>45726</v>
      </c>
      <c r="K25" s="1480">
        <f>H25+8</f>
        <v>45719</v>
      </c>
      <c r="L25" s="1480">
        <f>H25+12</f>
        <v>45723</v>
      </c>
      <c r="M25" s="1480">
        <f>H25+6</f>
        <v>45717</v>
      </c>
      <c r="N25" s="1480">
        <f>H25+10</f>
        <v>45721</v>
      </c>
      <c r="O25" s="1480">
        <f>H25+6</f>
        <v>45717</v>
      </c>
      <c r="P25" s="1480">
        <f>H25+11</f>
        <v>45722</v>
      </c>
      <c r="Q25" s="1480">
        <f>H25+5</f>
        <v>45716</v>
      </c>
      <c r="R25" s="1480">
        <f>H25+13</f>
        <v>45724</v>
      </c>
      <c r="S25" s="154"/>
      <c r="T25" s="165"/>
    </row>
    <row r="26" spans="1:22" ht="26.25" customHeight="1">
      <c r="A26" s="2290" t="s">
        <v>1679</v>
      </c>
      <c r="B26" s="1635" t="s">
        <v>1692</v>
      </c>
      <c r="C26" s="1017">
        <f t="shared" si="2"/>
        <v>46075</v>
      </c>
      <c r="D26" s="1632" t="s">
        <v>1686</v>
      </c>
      <c r="E26" s="818">
        <f>C26</f>
        <v>46075</v>
      </c>
      <c r="F26" s="819">
        <f>C26-3</f>
        <v>46072</v>
      </c>
      <c r="G26" s="551">
        <f t="shared" si="3"/>
        <v>46072</v>
      </c>
      <c r="H26" s="2182">
        <f>E26+4</f>
        <v>46079</v>
      </c>
      <c r="I26" s="1481">
        <f>H26+16</f>
        <v>46095</v>
      </c>
      <c r="J26" s="1482">
        <f>H26+12</f>
        <v>46091</v>
      </c>
      <c r="K26" s="1480">
        <f>H26+9</f>
        <v>46088</v>
      </c>
      <c r="L26" s="1480">
        <f>H26+9</f>
        <v>46088</v>
      </c>
      <c r="M26" s="1480">
        <f>H26+10</f>
        <v>46089</v>
      </c>
      <c r="N26" s="1480">
        <f>H26+7</f>
        <v>46086</v>
      </c>
      <c r="O26" s="1480">
        <f>H26+10</f>
        <v>46089</v>
      </c>
      <c r="P26" s="1480">
        <f>H26+8</f>
        <v>46087</v>
      </c>
      <c r="Q26" s="1480">
        <f>H26+9</f>
        <v>46088</v>
      </c>
      <c r="R26" s="1480">
        <f>H26+10</f>
        <v>46089</v>
      </c>
      <c r="S26" s="95"/>
      <c r="T26" s="165"/>
    </row>
    <row r="27" spans="1:22" ht="26.25" customHeight="1">
      <c r="A27" s="1728" t="s">
        <v>1672</v>
      </c>
      <c r="B27" s="1729"/>
      <c r="C27" s="2175">
        <f>C25+7</f>
        <v>45713</v>
      </c>
      <c r="D27" s="2176" t="s">
        <v>1686</v>
      </c>
      <c r="E27" s="2177">
        <f>C27+1</f>
        <v>45714</v>
      </c>
      <c r="F27" s="2288">
        <f>C27-5</f>
        <v>45708</v>
      </c>
      <c r="G27" s="2289">
        <f>F27</f>
        <v>45708</v>
      </c>
      <c r="H27" s="2181">
        <f>E27+4</f>
        <v>45718</v>
      </c>
      <c r="I27" s="2575">
        <f>H27+12</f>
        <v>45730</v>
      </c>
      <c r="J27" s="2576">
        <f>H27+15</f>
        <v>45733</v>
      </c>
      <c r="K27" s="2576">
        <f>H27+8</f>
        <v>45726</v>
      </c>
      <c r="L27" s="2576">
        <f>H27+12</f>
        <v>45730</v>
      </c>
      <c r="M27" s="2576">
        <f>H27+6</f>
        <v>45724</v>
      </c>
      <c r="N27" s="2576">
        <f>H27+10</f>
        <v>45728</v>
      </c>
      <c r="O27" s="2576">
        <f>H27+6</f>
        <v>45724</v>
      </c>
      <c r="P27" s="2576">
        <f>H27+11</f>
        <v>45729</v>
      </c>
      <c r="Q27" s="2576">
        <f>H27+5</f>
        <v>45723</v>
      </c>
      <c r="R27" s="2576">
        <f>H27+13</f>
        <v>45731</v>
      </c>
      <c r="S27" s="154"/>
    </row>
    <row r="28" spans="1:22" ht="26.25" customHeight="1">
      <c r="A28" s="2290" t="s">
        <v>1683</v>
      </c>
      <c r="B28" s="1635" t="s">
        <v>1692</v>
      </c>
      <c r="C28" s="1017">
        <f>C26+7</f>
        <v>46082</v>
      </c>
      <c r="D28" s="1632" t="s">
        <v>376</v>
      </c>
      <c r="E28" s="818">
        <f>C28</f>
        <v>46082</v>
      </c>
      <c r="F28" s="819">
        <f>C28-3</f>
        <v>46079</v>
      </c>
      <c r="G28" s="551">
        <f>F28</f>
        <v>46079</v>
      </c>
      <c r="H28" s="2182">
        <f t="shared" ref="H28" si="9">E28+4</f>
        <v>46086</v>
      </c>
      <c r="I28" s="1566">
        <f>H28+16</f>
        <v>46102</v>
      </c>
      <c r="J28" s="1567">
        <f>H28+12</f>
        <v>46098</v>
      </c>
      <c r="K28" s="1480">
        <f>H28+9</f>
        <v>46095</v>
      </c>
      <c r="L28" s="1480">
        <f>H28+9</f>
        <v>46095</v>
      </c>
      <c r="M28" s="1480">
        <f>H28+10</f>
        <v>46096</v>
      </c>
      <c r="N28" s="1480">
        <f>H28+7</f>
        <v>46093</v>
      </c>
      <c r="O28" s="1480">
        <f>H28+10</f>
        <v>46096</v>
      </c>
      <c r="P28" s="1480">
        <f>H28+8</f>
        <v>46094</v>
      </c>
      <c r="Q28" s="1480">
        <f>H28+9</f>
        <v>46095</v>
      </c>
      <c r="R28" s="1480">
        <f>H28+10</f>
        <v>46096</v>
      </c>
      <c r="S28" s="95"/>
    </row>
    <row r="29" spans="1:22" ht="25.5" customHeight="1">
      <c r="A29" s="1686" t="s">
        <v>1398</v>
      </c>
      <c r="B29" s="1683" t="s">
        <v>1399</v>
      </c>
      <c r="C29" s="1687">
        <f>C27+7</f>
        <v>45720</v>
      </c>
      <c r="D29" s="1433" t="s" ph="1">
        <v>376</v>
      </c>
      <c r="E29" s="1688">
        <f>C29+1</f>
        <v>45721</v>
      </c>
      <c r="F29" s="1452">
        <f>C29-2</f>
        <v>45718</v>
      </c>
      <c r="G29" s="1689">
        <f>C29-2</f>
        <v>45718</v>
      </c>
      <c r="H29" s="1690">
        <f>E29+4</f>
        <v>45725</v>
      </c>
      <c r="I29" s="930">
        <f>H29+12</f>
        <v>45737</v>
      </c>
      <c r="J29" s="1730">
        <f>H29+15</f>
        <v>45740</v>
      </c>
      <c r="K29" s="1730">
        <f>H29+8</f>
        <v>45733</v>
      </c>
      <c r="L29" s="1730">
        <f>H29+12</f>
        <v>45737</v>
      </c>
      <c r="M29" s="1730">
        <f>H29+6</f>
        <v>45731</v>
      </c>
      <c r="N29" s="1730">
        <f>H29+10</f>
        <v>45735</v>
      </c>
      <c r="O29" s="1730">
        <f>H29+6</f>
        <v>45731</v>
      </c>
      <c r="P29" s="1730">
        <f>H29+11</f>
        <v>45736</v>
      </c>
      <c r="Q29" s="1730">
        <f>H29+5</f>
        <v>45730</v>
      </c>
      <c r="R29" s="1730">
        <f>H29+13</f>
        <v>45738</v>
      </c>
      <c r="S29" s="154"/>
      <c r="U29" s="167"/>
      <c r="V29" s="28"/>
    </row>
    <row r="30" spans="1:22" ht="25.5" customHeight="1">
      <c r="A30" s="2565" t="s">
        <v>1400</v>
      </c>
      <c r="B30" s="2566" t="s">
        <v>1397</v>
      </c>
      <c r="C30" s="2559">
        <f>C28+7</f>
        <v>46089</v>
      </c>
      <c r="D30" s="2560" t="s">
        <v>1401</v>
      </c>
      <c r="E30" s="2561">
        <f>C30</f>
        <v>46089</v>
      </c>
      <c r="F30" s="2562">
        <f>C30-3</f>
        <v>46086</v>
      </c>
      <c r="G30" s="2563">
        <f>F30</f>
        <v>46086</v>
      </c>
      <c r="H30" s="2567">
        <f t="shared" ref="H30" si="10">E30+4</f>
        <v>46093</v>
      </c>
      <c r="I30" s="930">
        <f>H30+16</f>
        <v>46109</v>
      </c>
      <c r="J30" s="2568">
        <f>H30+12</f>
        <v>46105</v>
      </c>
      <c r="K30" s="1730">
        <f>H30+9</f>
        <v>46102</v>
      </c>
      <c r="L30" s="1730">
        <f>H30+9</f>
        <v>46102</v>
      </c>
      <c r="M30" s="1730">
        <f>H30+10</f>
        <v>46103</v>
      </c>
      <c r="N30" s="1730">
        <f>H30+7</f>
        <v>46100</v>
      </c>
      <c r="O30" s="1730">
        <f>H30+10</f>
        <v>46103</v>
      </c>
      <c r="P30" s="1730">
        <f>H30+8</f>
        <v>46101</v>
      </c>
      <c r="Q30" s="1730">
        <f>H30+9</f>
        <v>46102</v>
      </c>
      <c r="R30" s="1730">
        <f>H30+10</f>
        <v>46103</v>
      </c>
      <c r="S30" s="1677"/>
      <c r="U30" s="1676"/>
      <c r="V30" s="1675"/>
    </row>
    <row r="31" spans="1:22" ht="25.5" customHeight="1">
      <c r="A31" s="1686" t="s">
        <v>1182</v>
      </c>
      <c r="B31" s="1683" t="s">
        <v>1183</v>
      </c>
      <c r="C31" s="1687">
        <f>C29+7</f>
        <v>45727</v>
      </c>
      <c r="D31" s="1433" t="s" ph="1">
        <v>1181</v>
      </c>
      <c r="E31" s="1688">
        <f>C31+1</f>
        <v>45728</v>
      </c>
      <c r="F31" s="1452">
        <f>C31-2</f>
        <v>45725</v>
      </c>
      <c r="G31" s="1689">
        <f>C31-2</f>
        <v>45725</v>
      </c>
      <c r="H31" s="1690">
        <f>E31+4</f>
        <v>45732</v>
      </c>
      <c r="I31" s="930">
        <f>H31+12</f>
        <v>45744</v>
      </c>
      <c r="J31" s="1730">
        <f>H31+15</f>
        <v>45747</v>
      </c>
      <c r="K31" s="1730">
        <f>H31+8</f>
        <v>45740</v>
      </c>
      <c r="L31" s="1730">
        <f>H31+12</f>
        <v>45744</v>
      </c>
      <c r="M31" s="1730">
        <f>H31+6</f>
        <v>45738</v>
      </c>
      <c r="N31" s="1730">
        <f>H31+10</f>
        <v>45742</v>
      </c>
      <c r="O31" s="1730">
        <f>H31+6</f>
        <v>45738</v>
      </c>
      <c r="P31" s="1730">
        <f>H31+11</f>
        <v>45743</v>
      </c>
      <c r="Q31" s="1730">
        <f>H31+5</f>
        <v>45737</v>
      </c>
      <c r="R31" s="1730">
        <f>H31+13</f>
        <v>45745</v>
      </c>
      <c r="S31" s="1677"/>
      <c r="U31" s="1676"/>
      <c r="V31" s="1675"/>
    </row>
    <row r="32" spans="1:22" ht="18" customHeight="1">
      <c r="A32" s="270" t="s">
        <v>522</v>
      </c>
      <c r="B32" s="270"/>
      <c r="C32" s="165"/>
      <c r="D32" s="5" t="s">
        <v>1693</v>
      </c>
      <c r="F32" s="61"/>
      <c r="G32" s="2026"/>
      <c r="K32" s="1458"/>
      <c r="L32" s="1458"/>
      <c r="M32" s="1458"/>
    </row>
    <row r="33" spans="1:33" ht="18" customHeight="1">
      <c r="A33" s="270"/>
      <c r="B33" s="270"/>
      <c r="C33" s="165"/>
      <c r="D33" s="270" t="s">
        <v>1694</v>
      </c>
      <c r="F33" s="61"/>
      <c r="G33" s="2532"/>
      <c r="K33" s="2569"/>
      <c r="L33" s="2569"/>
      <c r="M33" s="2569"/>
    </row>
    <row r="34" spans="1:33" ht="18" customHeight="1">
      <c r="A34" s="2"/>
      <c r="B34" s="2"/>
      <c r="C34" s="165"/>
      <c r="D34" s="5" t="s">
        <v>1647</v>
      </c>
      <c r="L34" s="16"/>
      <c r="M34" s="16"/>
      <c r="T34" s="71"/>
      <c r="U34" s="71"/>
      <c r="V34" s="71"/>
    </row>
    <row r="35" spans="1:33" s="13" customFormat="1" ht="15" customHeight="1">
      <c r="A35" s="452" t="s">
        <v>382</v>
      </c>
      <c r="B35" s="29"/>
      <c r="C35" s="60"/>
      <c r="D35" s="60"/>
      <c r="G35" s="71"/>
      <c r="H35" s="95"/>
      <c r="I35" s="95"/>
      <c r="J35" s="95"/>
      <c r="K35" s="95"/>
      <c r="L35" s="95"/>
      <c r="M35" s="1"/>
      <c r="T35" s="71"/>
      <c r="U35" s="71"/>
      <c r="V35" s="71"/>
    </row>
    <row r="36" spans="1:33" s="13" customFormat="1" ht="18" customHeight="1">
      <c r="A36" s="1" t="s">
        <v>555</v>
      </c>
      <c r="B36" s="29"/>
      <c r="C36" s="60"/>
      <c r="D36" s="60"/>
      <c r="E36" s="10"/>
      <c r="G36" s="2888"/>
      <c r="H36" s="2888"/>
      <c r="I36" s="88"/>
      <c r="J36" s="88"/>
      <c r="K36" s="88"/>
      <c r="L36" s="88"/>
      <c r="M36" s="88"/>
      <c r="O36" s="2897" t="s">
        <v>582</v>
      </c>
      <c r="P36" s="2898"/>
      <c r="Q36" s="2898"/>
      <c r="R36" s="2898"/>
      <c r="S36" s="2898"/>
      <c r="T36" s="2898"/>
      <c r="U36" s="2898"/>
      <c r="V36" s="2899"/>
    </row>
    <row r="37" spans="1:33" s="13" customFormat="1" ht="18" customHeight="1">
      <c r="A37" s="12" t="s">
        <v>387</v>
      </c>
      <c r="B37" s="29"/>
      <c r="C37" s="60"/>
      <c r="D37" s="60"/>
      <c r="E37" s="10"/>
      <c r="G37" s="150"/>
      <c r="H37" s="2886"/>
      <c r="I37" s="2886"/>
      <c r="J37" s="2886"/>
      <c r="K37" s="2886"/>
      <c r="L37" s="2886"/>
      <c r="M37" s="2886"/>
      <c r="O37" s="2900"/>
      <c r="P37" s="2901"/>
      <c r="Q37" s="2901"/>
      <c r="R37" s="2901"/>
      <c r="S37" s="2901"/>
      <c r="T37" s="2901"/>
      <c r="U37" s="2901"/>
      <c r="V37" s="2902"/>
      <c r="W37" s="36"/>
    </row>
    <row r="38" spans="1:33" s="13" customFormat="1" ht="18" customHeight="1">
      <c r="A38" s="7" t="s">
        <v>583</v>
      </c>
      <c r="B38" s="29"/>
      <c r="C38" s="29"/>
      <c r="D38" s="29"/>
      <c r="E38" s="16"/>
      <c r="G38" s="81"/>
      <c r="H38" s="2887"/>
      <c r="I38" s="2887"/>
      <c r="J38" s="2887"/>
      <c r="K38" s="2887"/>
      <c r="L38" s="2887"/>
      <c r="M38" s="2887"/>
      <c r="O38" s="2889" t="s">
        <v>584</v>
      </c>
      <c r="P38" s="2890"/>
      <c r="Q38" s="2896" t="s">
        <v>585</v>
      </c>
      <c r="R38" s="2890"/>
      <c r="S38" s="2891" t="s">
        <v>586</v>
      </c>
      <c r="T38" s="2895"/>
      <c r="U38" s="2891" t="s">
        <v>587</v>
      </c>
      <c r="V38" s="2892"/>
      <c r="X38" s="36"/>
      <c r="Y38" s="36"/>
      <c r="Z38" s="36"/>
      <c r="AA38" s="36"/>
      <c r="AB38" s="36"/>
      <c r="AC38" s="36"/>
      <c r="AD38" s="36"/>
      <c r="AE38" s="36"/>
      <c r="AF38" s="36"/>
      <c r="AG38" s="36"/>
    </row>
    <row r="39" spans="1:33" s="13" customFormat="1" ht="18" customHeight="1">
      <c r="A39" s="7" t="s">
        <v>228</v>
      </c>
      <c r="B39" s="29"/>
      <c r="C39" s="60"/>
      <c r="D39" s="20"/>
      <c r="E39" s="10"/>
      <c r="G39" s="150"/>
      <c r="H39" s="2886"/>
      <c r="I39" s="2886"/>
      <c r="J39" s="2886"/>
      <c r="K39" s="2886"/>
      <c r="L39" s="2886"/>
      <c r="M39" s="2886"/>
      <c r="N39" s="185"/>
      <c r="O39" s="2871" t="s">
        <v>588</v>
      </c>
      <c r="P39" s="2877"/>
      <c r="Q39" s="2876" t="s">
        <v>589</v>
      </c>
      <c r="R39" s="2872"/>
      <c r="S39" s="2876" t="s">
        <v>590</v>
      </c>
      <c r="T39" s="2872"/>
      <c r="U39" s="2876" t="s">
        <v>591</v>
      </c>
      <c r="V39" s="2894"/>
      <c r="W39" s="10"/>
    </row>
    <row r="40" spans="1:33" s="13" customFormat="1" ht="18" customHeight="1">
      <c r="A40" s="7" t="s">
        <v>229</v>
      </c>
      <c r="B40" s="29"/>
      <c r="C40" s="29"/>
      <c r="D40" s="20"/>
      <c r="E40" s="10"/>
      <c r="G40" s="150"/>
      <c r="H40" s="2886"/>
      <c r="I40" s="2886"/>
      <c r="J40" s="2886"/>
      <c r="K40" s="2886"/>
      <c r="L40" s="2886"/>
      <c r="M40" s="2886"/>
      <c r="N40" s="185"/>
      <c r="O40" s="2871" t="s">
        <v>592</v>
      </c>
      <c r="P40" s="2872"/>
      <c r="Q40" s="2876" t="s">
        <v>593</v>
      </c>
      <c r="R40" s="2872"/>
      <c r="S40" s="2876" t="s">
        <v>594</v>
      </c>
      <c r="T40" s="2877"/>
      <c r="U40" s="2876" t="s">
        <v>595</v>
      </c>
      <c r="V40" s="2893"/>
      <c r="W40" s="11"/>
      <c r="X40" s="10"/>
      <c r="Y40" s="10"/>
      <c r="Z40" s="10"/>
    </row>
    <row r="41" spans="1:33" s="13" customFormat="1" ht="18" customHeight="1">
      <c r="B41" s="2041" t="s">
        <v>379</v>
      </c>
      <c r="C41" s="2039"/>
      <c r="D41" s="1212"/>
      <c r="E41" s="2040"/>
      <c r="F41" s="2040"/>
      <c r="G41" s="2040"/>
      <c r="H41" s="2040"/>
      <c r="I41" s="2034"/>
      <c r="J41" s="2034"/>
      <c r="K41" s="2034"/>
      <c r="L41" s="2034"/>
      <c r="M41" s="2034"/>
      <c r="O41" s="2878" t="s">
        <v>596</v>
      </c>
      <c r="P41" s="2875"/>
      <c r="Q41" s="2869" t="s">
        <v>597</v>
      </c>
      <c r="R41" s="2870"/>
      <c r="S41" s="2869" t="s">
        <v>598</v>
      </c>
      <c r="T41" s="2875"/>
      <c r="U41" s="2873"/>
      <c r="V41" s="2874"/>
      <c r="W41" s="11"/>
      <c r="X41" s="10"/>
      <c r="Y41" s="10"/>
      <c r="Z41" s="10"/>
    </row>
    <row r="42" spans="1:33" s="13" customFormat="1" ht="18" customHeight="1">
      <c r="A42" s="30"/>
      <c r="B42" s="2019" t="s">
        <v>394</v>
      </c>
      <c r="C42" s="2866" t="s">
        <v>508</v>
      </c>
      <c r="D42" s="2867"/>
      <c r="E42" s="2867"/>
      <c r="F42" s="2867"/>
      <c r="G42" s="2867"/>
      <c r="H42" s="2868"/>
      <c r="I42" s="2033"/>
      <c r="J42" s="2033"/>
      <c r="K42" s="2031"/>
      <c r="L42" s="2033"/>
      <c r="M42" s="2033"/>
      <c r="N42" s="10"/>
      <c r="O42" s="10"/>
      <c r="P42" s="10"/>
      <c r="Q42" s="10"/>
      <c r="R42" s="10"/>
      <c r="S42" s="10"/>
      <c r="T42" s="10"/>
      <c r="U42" s="10"/>
      <c r="V42" s="10"/>
    </row>
    <row r="43" spans="1:33" s="13" customFormat="1" ht="19.2">
      <c r="A43" s="30"/>
      <c r="B43" s="164"/>
      <c r="C43" s="2860" t="s">
        <v>298</v>
      </c>
      <c r="D43" s="2861"/>
      <c r="E43" s="2861"/>
      <c r="F43" s="2861"/>
      <c r="G43" s="2861"/>
      <c r="H43" s="2862"/>
      <c r="I43" s="1489"/>
      <c r="J43" s="1489"/>
      <c r="K43" s="1489"/>
      <c r="L43" s="1489"/>
      <c r="N43" s="1489"/>
      <c r="O43" s="1489"/>
      <c r="P43" s="1489"/>
      <c r="Q43" s="11"/>
      <c r="R43" s="11"/>
      <c r="S43" s="11"/>
      <c r="T43" s="11"/>
      <c r="U43" s="11"/>
      <c r="V43" s="11"/>
    </row>
    <row r="44" spans="1:33" s="13" customFormat="1" ht="18" customHeight="1">
      <c r="A44" s="30"/>
      <c r="B44" s="2020"/>
      <c r="C44" s="2863" t="s">
        <v>509</v>
      </c>
      <c r="D44" s="2864"/>
      <c r="E44" s="2864"/>
      <c r="F44" s="2864"/>
      <c r="G44" s="2864"/>
      <c r="H44" s="2865"/>
      <c r="I44" s="88"/>
      <c r="J44" s="88"/>
      <c r="K44" s="1"/>
      <c r="L44" s="1"/>
      <c r="M44" s="60"/>
      <c r="P44" s="176"/>
      <c r="Q44" s="11"/>
      <c r="R44" s="11"/>
      <c r="S44" s="11"/>
      <c r="T44" s="11"/>
      <c r="U44" s="11"/>
      <c r="V44" s="11"/>
    </row>
    <row r="45" spans="1:33" s="13" customFormat="1" ht="18" customHeight="1">
      <c r="A45" s="30"/>
      <c r="B45" s="2019" t="s">
        <v>1695</v>
      </c>
      <c r="C45" s="2787" t="s">
        <v>1242</v>
      </c>
      <c r="D45" s="2882"/>
      <c r="E45" s="2882"/>
      <c r="F45" s="2882"/>
      <c r="G45" s="2882"/>
      <c r="H45" s="2883"/>
      <c r="I45" s="2038"/>
      <c r="J45" s="2038"/>
      <c r="K45" s="2031"/>
      <c r="L45" s="2031"/>
      <c r="M45" s="2031"/>
      <c r="N45" s="2031"/>
      <c r="O45" s="2031"/>
      <c r="P45" s="2031"/>
      <c r="Q45" s="11"/>
      <c r="R45" s="11"/>
      <c r="S45" s="11"/>
      <c r="T45" s="11"/>
      <c r="U45" s="11"/>
      <c r="V45" s="11"/>
      <c r="W45" s="8"/>
    </row>
    <row r="46" spans="1:33" s="8" customFormat="1" ht="14.25" customHeight="1">
      <c r="B46" s="164"/>
      <c r="C46" s="2795" t="s">
        <v>1243</v>
      </c>
      <c r="D46" s="2884"/>
      <c r="E46" s="2884"/>
      <c r="F46" s="2884"/>
      <c r="G46" s="2884"/>
      <c r="H46" s="2796"/>
      <c r="I46" s="81"/>
      <c r="J46" s="2038"/>
      <c r="K46" s="2035"/>
      <c r="L46" s="2035"/>
      <c r="M46" s="2035"/>
      <c r="N46" s="2035"/>
      <c r="O46" s="2035"/>
      <c r="P46" s="2035"/>
      <c r="Q46" s="13"/>
      <c r="R46" s="13"/>
      <c r="S46" s="13"/>
      <c r="T46" s="13"/>
      <c r="U46" s="13"/>
      <c r="V46" s="13"/>
    </row>
    <row r="47" spans="1:33" s="8" customFormat="1" ht="16.2">
      <c r="A47" s="21"/>
      <c r="B47" s="2020"/>
      <c r="C47" s="2879" t="s">
        <v>1244</v>
      </c>
      <c r="D47" s="2880"/>
      <c r="E47" s="2880"/>
      <c r="F47" s="2880"/>
      <c r="G47" s="2880"/>
      <c r="H47" s="2881"/>
      <c r="I47" s="2038"/>
      <c r="J47" s="2038"/>
      <c r="K47" s="2031"/>
      <c r="L47" s="2031"/>
      <c r="M47" s="2031"/>
      <c r="N47" s="2031"/>
      <c r="O47" s="2031"/>
      <c r="P47" s="2031"/>
    </row>
  </sheetData>
  <sheetProtection selectLockedCells="1" selectUnlockedCells="1"/>
  <mergeCells count="38">
    <mergeCell ref="Q6:R6"/>
    <mergeCell ref="A9:V9"/>
    <mergeCell ref="A11:A12"/>
    <mergeCell ref="B11:B12"/>
    <mergeCell ref="C11:E12"/>
    <mergeCell ref="H11:H12"/>
    <mergeCell ref="A7:W7"/>
    <mergeCell ref="O36:V37"/>
    <mergeCell ref="H39:M39"/>
    <mergeCell ref="O39:P39"/>
    <mergeCell ref="F11:G11"/>
    <mergeCell ref="I11:R11"/>
    <mergeCell ref="C47:H47"/>
    <mergeCell ref="C45:H45"/>
    <mergeCell ref="C46:H46"/>
    <mergeCell ref="U24:V24"/>
    <mergeCell ref="H40:M40"/>
    <mergeCell ref="H38:M38"/>
    <mergeCell ref="H37:M37"/>
    <mergeCell ref="G36:H36"/>
    <mergeCell ref="O38:P38"/>
    <mergeCell ref="U38:V38"/>
    <mergeCell ref="S39:T39"/>
    <mergeCell ref="U40:V40"/>
    <mergeCell ref="U39:V39"/>
    <mergeCell ref="S38:T38"/>
    <mergeCell ref="Q39:R39"/>
    <mergeCell ref="Q38:R38"/>
    <mergeCell ref="U41:V41"/>
    <mergeCell ref="S41:T41"/>
    <mergeCell ref="S40:T40"/>
    <mergeCell ref="Q40:R40"/>
    <mergeCell ref="O41:P41"/>
    <mergeCell ref="C43:H43"/>
    <mergeCell ref="C44:H44"/>
    <mergeCell ref="C42:H42"/>
    <mergeCell ref="Q41:R41"/>
    <mergeCell ref="O40:P40"/>
  </mergeCells>
  <phoneticPr fontId="38"/>
  <hyperlinks>
    <hyperlink ref="C47" display="TEL:078-302-0151 FAX:078-302-0159"/>
  </hyperlinks>
  <pageMargins left="0.82677165354330717" right="0.19685039370078741" top="0.19685039370078741" bottom="7.874015748031496E-2" header="0.31496062992125984" footer="0.19685039370078741"/>
  <pageSetup paperSize="9" scale="5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H63"/>
  <sheetViews>
    <sheetView showZeros="0" view="pageBreakPreview" zoomScale="75" zoomScaleNormal="75" zoomScaleSheetLayoutView="75" workbookViewId="0">
      <selection activeCell="R35" sqref="R35"/>
    </sheetView>
  </sheetViews>
  <sheetFormatPr defaultColWidth="8.88671875" defaultRowHeight="15" customHeight="1"/>
  <cols>
    <col min="1" max="2" width="12.88671875" style="1" customWidth="1"/>
    <col min="3" max="3" width="14.109375" style="1" customWidth="1"/>
    <col min="4" max="4" width="9.6640625" style="1" customWidth="1"/>
    <col min="5" max="5" width="3.6640625" style="1" customWidth="1"/>
    <col min="6" max="7" width="9.6640625" style="1" customWidth="1"/>
    <col min="8" max="8" width="3.6640625" style="1" customWidth="1"/>
    <col min="9" max="10" width="9.6640625" style="1" customWidth="1"/>
    <col min="11" max="11" width="11.21875" style="1" bestFit="1" customWidth="1"/>
    <col min="12" max="12" width="9.6640625" style="1" customWidth="1"/>
    <col min="13" max="13" width="10.44140625" style="1" customWidth="1"/>
    <col min="14" max="24" width="8.44140625" style="1" customWidth="1"/>
    <col min="25" max="26" width="7.6640625" style="1" customWidth="1"/>
    <col min="27" max="27" width="10.88671875" style="1" customWidth="1"/>
    <col min="28" max="28" width="14.109375" style="1" customWidth="1"/>
    <col min="29" max="16384" width="8.88671875" style="1"/>
  </cols>
  <sheetData>
    <row r="1" spans="1:29" ht="15" customHeight="1">
      <c r="AC1" s="2"/>
    </row>
    <row r="2" spans="1:29" ht="15" customHeight="1">
      <c r="M2" s="618" t="s">
        <v>231</v>
      </c>
      <c r="N2" s="618"/>
      <c r="O2" s="618"/>
      <c r="P2" s="618"/>
      <c r="R2" s="804" t="s">
        <v>1</v>
      </c>
      <c r="AC2" s="2"/>
    </row>
    <row r="3" spans="1:29" ht="15" customHeight="1">
      <c r="M3" s="618" t="s">
        <v>566</v>
      </c>
      <c r="N3" s="618"/>
      <c r="O3" s="618"/>
      <c r="P3" s="618"/>
      <c r="R3" s="804" t="s">
        <v>3</v>
      </c>
      <c r="AC3" s="2"/>
    </row>
    <row r="4" spans="1:29" ht="15" customHeight="1">
      <c r="M4" s="618" t="s">
        <v>567</v>
      </c>
      <c r="N4" s="618"/>
      <c r="O4" s="618"/>
      <c r="P4" s="618"/>
      <c r="R4" s="804" t="s">
        <v>5</v>
      </c>
      <c r="AC4" s="2"/>
    </row>
    <row r="5" spans="1:29" ht="15" customHeight="1">
      <c r="M5" s="618" t="s">
        <v>568</v>
      </c>
      <c r="N5" s="618"/>
      <c r="O5" s="618"/>
      <c r="P5" s="618"/>
      <c r="R5" s="804" t="s">
        <v>7</v>
      </c>
      <c r="Y5" s="2"/>
      <c r="AC5" s="2"/>
    </row>
    <row r="6" spans="1:29" ht="15" customHeight="1">
      <c r="M6" s="6"/>
      <c r="V6" s="2750"/>
      <c r="W6" s="2750"/>
      <c r="X6" s="94"/>
    </row>
    <row r="7" spans="1:29" ht="30" customHeight="1">
      <c r="A7" s="2596" t="s">
        <v>599</v>
      </c>
      <c r="B7" s="2596"/>
      <c r="C7" s="2596"/>
      <c r="D7" s="2596"/>
      <c r="E7" s="2596"/>
      <c r="F7" s="2596"/>
      <c r="G7" s="2596"/>
      <c r="H7" s="2596"/>
      <c r="I7" s="2596"/>
      <c r="J7" s="2596"/>
      <c r="K7" s="2596"/>
      <c r="L7" s="2596"/>
      <c r="M7" s="2596"/>
      <c r="N7" s="2596"/>
      <c r="O7" s="2596"/>
      <c r="P7" s="2596"/>
      <c r="Q7" s="2596"/>
      <c r="R7" s="2596"/>
      <c r="S7" s="2596"/>
      <c r="T7" s="2596"/>
      <c r="U7" s="2596"/>
      <c r="V7" s="2596"/>
      <c r="W7" s="2596"/>
      <c r="X7" s="2737"/>
    </row>
    <row r="8" spans="1:29" ht="15" customHeight="1">
      <c r="A8" s="32"/>
      <c r="B8" s="32"/>
      <c r="C8" s="32"/>
      <c r="D8" s="32"/>
      <c r="E8" s="32"/>
      <c r="F8" s="32"/>
      <c r="G8" s="32"/>
      <c r="H8" s="32"/>
      <c r="I8" s="32"/>
      <c r="J8" s="32"/>
      <c r="K8" s="32"/>
      <c r="L8" s="32"/>
      <c r="M8" s="32"/>
      <c r="Y8" s="4"/>
      <c r="Z8" s="4"/>
      <c r="AA8" s="4"/>
    </row>
    <row r="9" spans="1:29" ht="15" customHeight="1">
      <c r="A9" s="2656" t="s">
        <v>302</v>
      </c>
      <c r="B9" s="2656"/>
      <c r="C9" s="2656"/>
      <c r="D9" s="2656"/>
      <c r="E9" s="2656"/>
      <c r="F9" s="2656"/>
      <c r="G9" s="2656"/>
      <c r="H9" s="2656"/>
      <c r="I9" s="2656"/>
      <c r="J9" s="2656"/>
      <c r="K9" s="2656"/>
      <c r="L9" s="2656"/>
      <c r="M9" s="2656"/>
      <c r="N9" s="2656"/>
      <c r="O9" s="2656"/>
      <c r="P9" s="2656"/>
      <c r="Q9" s="2656"/>
      <c r="R9" s="2656"/>
      <c r="S9" s="2656"/>
      <c r="T9" s="2656"/>
      <c r="U9" s="2656"/>
      <c r="V9" s="2656"/>
      <c r="W9" s="2656"/>
      <c r="X9" s="2656"/>
      <c r="Y9" s="5"/>
      <c r="Z9" s="5"/>
      <c r="AA9" s="5"/>
    </row>
    <row r="10" spans="1:29" ht="15" customHeight="1">
      <c r="A10" s="136">
        <f>'(P12)HKG TYO'!A10</f>
        <v>0</v>
      </c>
      <c r="B10" s="136"/>
      <c r="C10" s="3"/>
      <c r="D10" s="3"/>
      <c r="E10" s="3"/>
      <c r="F10" s="3"/>
      <c r="G10" s="3"/>
      <c r="H10" s="3"/>
      <c r="I10" s="3"/>
      <c r="J10" s="3"/>
      <c r="K10" s="3"/>
      <c r="L10" s="3"/>
      <c r="M10" s="3"/>
      <c r="N10" s="2" t="s">
        <v>600</v>
      </c>
      <c r="O10" s="77"/>
      <c r="P10" s="77"/>
      <c r="Q10" s="77"/>
      <c r="R10" s="77"/>
      <c r="S10" s="77"/>
      <c r="T10" s="77"/>
      <c r="U10" s="77"/>
      <c r="V10" s="77"/>
      <c r="W10" s="77"/>
      <c r="X10" s="77"/>
      <c r="Y10" s="3"/>
      <c r="Z10" s="3"/>
      <c r="AA10" s="3"/>
    </row>
    <row r="11" spans="1:29" ht="20.100000000000001" customHeight="1">
      <c r="A11" s="2822" t="s">
        <v>1157</v>
      </c>
      <c r="B11" s="2818"/>
      <c r="C11" s="2779" t="s">
        <v>1158</v>
      </c>
      <c r="D11" s="2781" t="s">
        <v>1159</v>
      </c>
      <c r="E11" s="2817"/>
      <c r="F11" s="2818"/>
      <c r="G11" s="2822" t="s">
        <v>1160</v>
      </c>
      <c r="H11" s="2817"/>
      <c r="I11" s="2818"/>
      <c r="J11" s="2824" t="s">
        <v>1161</v>
      </c>
      <c r="K11" s="2825"/>
      <c r="L11" s="2826"/>
      <c r="M11" s="2771" t="s">
        <v>1162</v>
      </c>
      <c r="N11" s="2919" t="s">
        <v>571</v>
      </c>
      <c r="O11" s="2903"/>
      <c r="P11" s="2903"/>
      <c r="Q11" s="2903"/>
      <c r="R11" s="2903"/>
      <c r="S11" s="2903"/>
      <c r="T11" s="2903"/>
      <c r="U11" s="2903"/>
      <c r="V11" s="2903"/>
      <c r="W11" s="2904"/>
    </row>
    <row r="12" spans="1:29" ht="44.25" customHeight="1">
      <c r="A12" s="2823"/>
      <c r="B12" s="2821"/>
      <c r="C12" s="2827"/>
      <c r="D12" s="2819"/>
      <c r="E12" s="2820"/>
      <c r="F12" s="2821"/>
      <c r="G12" s="2823"/>
      <c r="H12" s="2820"/>
      <c r="I12" s="2820"/>
      <c r="J12" s="1602" t="s">
        <v>1163</v>
      </c>
      <c r="K12" s="784" t="s">
        <v>409</v>
      </c>
      <c r="L12" s="1603" t="s">
        <v>410</v>
      </c>
      <c r="M12" s="2807"/>
      <c r="N12" s="1046" t="s">
        <v>572</v>
      </c>
      <c r="O12" s="1214" t="s">
        <v>573</v>
      </c>
      <c r="P12" s="931" t="s">
        <v>574</v>
      </c>
      <c r="Q12" s="1215" t="s">
        <v>575</v>
      </c>
      <c r="R12" s="932" t="s">
        <v>576</v>
      </c>
      <c r="S12" s="1210" t="s">
        <v>601</v>
      </c>
      <c r="T12" s="929" t="s">
        <v>578</v>
      </c>
      <c r="U12" s="787" t="s">
        <v>579</v>
      </c>
      <c r="V12" s="34" t="s">
        <v>580</v>
      </c>
      <c r="W12" s="34" t="s">
        <v>581</v>
      </c>
    </row>
    <row r="13" spans="1:29" ht="26.25" customHeight="1">
      <c r="A13" s="2829"/>
      <c r="B13" s="2830"/>
      <c r="C13" s="817"/>
      <c r="D13" s="1572">
        <v>45756</v>
      </c>
      <c r="E13" s="1571" t="s">
        <v>263</v>
      </c>
      <c r="F13" s="1572">
        <f>D13</f>
        <v>45756</v>
      </c>
      <c r="G13" s="2498"/>
      <c r="H13" s="1571"/>
      <c r="I13" s="1572"/>
      <c r="J13" s="2499">
        <f>C13-5</f>
        <v>-5</v>
      </c>
      <c r="K13" s="1604" t="e">
        <f>E13-3</f>
        <v>#VALUE!</v>
      </c>
      <c r="L13" s="1605">
        <f>F13-3</f>
        <v>45753</v>
      </c>
      <c r="M13" s="1573">
        <f>F13+6</f>
        <v>45762</v>
      </c>
      <c r="N13" s="1616">
        <f>M13+11</f>
        <v>45773</v>
      </c>
      <c r="O13" s="1617">
        <f>M13+14</f>
        <v>45776</v>
      </c>
      <c r="P13" s="1617">
        <f>M13+7</f>
        <v>45769</v>
      </c>
      <c r="Q13" s="1617">
        <f>M13+11</f>
        <v>45773</v>
      </c>
      <c r="R13" s="1617">
        <f>M13+5</f>
        <v>45767</v>
      </c>
      <c r="S13" s="1617">
        <f>M13+9</f>
        <v>45771</v>
      </c>
      <c r="T13" s="1617">
        <f>M13+5</f>
        <v>45767</v>
      </c>
      <c r="U13" s="1617">
        <f>M13+10</f>
        <v>45772</v>
      </c>
      <c r="V13" s="1617">
        <f>M13+11</f>
        <v>45773</v>
      </c>
      <c r="W13" s="1617">
        <f>M13+12</f>
        <v>45774</v>
      </c>
    </row>
    <row r="14" spans="1:29" ht="25.5" customHeight="1">
      <c r="A14" s="2810" t="s">
        <v>1625</v>
      </c>
      <c r="B14" s="2809"/>
      <c r="C14" s="1629" t="s">
        <v>1626</v>
      </c>
      <c r="D14" s="1570">
        <v>46032</v>
      </c>
      <c r="E14" s="1428" t="s">
        <v>263</v>
      </c>
      <c r="F14" s="1678">
        <f>D14+1</f>
        <v>46033</v>
      </c>
      <c r="G14" s="1570"/>
      <c r="H14" s="1428"/>
      <c r="I14" s="1479"/>
      <c r="J14" s="2500" t="s">
        <v>1627</v>
      </c>
      <c r="K14" s="1428">
        <f>D14-3</f>
        <v>46029</v>
      </c>
      <c r="L14" s="1606">
        <f>D14-2</f>
        <v>46030</v>
      </c>
      <c r="M14" s="1623">
        <f>F14+4</f>
        <v>46037</v>
      </c>
      <c r="N14" s="1526">
        <f>M14+16</f>
        <v>46053</v>
      </c>
      <c r="O14" s="1527">
        <f>M14+12</f>
        <v>46049</v>
      </c>
      <c r="P14" s="1527">
        <f>M14+9</f>
        <v>46046</v>
      </c>
      <c r="Q14" s="1527">
        <f>M14+9</f>
        <v>46046</v>
      </c>
      <c r="R14" s="1527">
        <f>M14+10</f>
        <v>46047</v>
      </c>
      <c r="S14" s="1527">
        <f>M14+7</f>
        <v>46044</v>
      </c>
      <c r="T14" s="1527">
        <f>M14+10</f>
        <v>46047</v>
      </c>
      <c r="U14" s="1527">
        <f>M14+8</f>
        <v>46045</v>
      </c>
      <c r="V14" s="1527">
        <f>M14+9</f>
        <v>46046</v>
      </c>
      <c r="W14" s="1527">
        <f>M14+10</f>
        <v>46047</v>
      </c>
    </row>
    <row r="15" spans="1:29" ht="26.25" customHeight="1">
      <c r="A15" s="2811"/>
      <c r="B15" s="2812"/>
      <c r="C15" s="1609"/>
      <c r="D15" s="1572">
        <f t="shared" ref="D15:D20" si="0">D13+7</f>
        <v>45763</v>
      </c>
      <c r="E15" s="1571" t="s">
        <v>263</v>
      </c>
      <c r="F15" s="1572">
        <f>D15</f>
        <v>45763</v>
      </c>
      <c r="G15" s="2498"/>
      <c r="H15" s="1571"/>
      <c r="I15" s="1612"/>
      <c r="J15" s="2501"/>
      <c r="K15" s="1571" t="e">
        <f>E15-3</f>
        <v>#VALUE!</v>
      </c>
      <c r="L15" s="1572">
        <f>F15-3</f>
        <v>45760</v>
      </c>
      <c r="M15" s="1607">
        <f>F15+6</f>
        <v>45769</v>
      </c>
      <c r="N15" s="1616">
        <f>M15+14</f>
        <v>45783</v>
      </c>
      <c r="O15" s="1617">
        <f>M15+17</f>
        <v>45786</v>
      </c>
      <c r="P15" s="1617">
        <f>M15+7</f>
        <v>45776</v>
      </c>
      <c r="Q15" s="1617">
        <f>M15+7</f>
        <v>45776</v>
      </c>
      <c r="R15" s="1617">
        <f>M15+8</f>
        <v>45777</v>
      </c>
      <c r="S15" s="1617">
        <f>M15+12</f>
        <v>45781</v>
      </c>
      <c r="T15" s="1617">
        <f>M15+8</f>
        <v>45777</v>
      </c>
      <c r="U15" s="1617">
        <f>M15+13</f>
        <v>45782</v>
      </c>
      <c r="V15" s="1617">
        <f>M15+7</f>
        <v>45776</v>
      </c>
      <c r="W15" s="1617">
        <f>M15+15</f>
        <v>45784</v>
      </c>
    </row>
    <row r="16" spans="1:29" ht="26.25" customHeight="1">
      <c r="A16" s="2810" t="s">
        <v>1628</v>
      </c>
      <c r="B16" s="2809"/>
      <c r="C16" s="1629" t="s">
        <v>1629</v>
      </c>
      <c r="D16" s="1624">
        <f>D14+7</f>
        <v>46039</v>
      </c>
      <c r="E16" s="1429" t="s">
        <v>263</v>
      </c>
      <c r="F16" s="1479">
        <f t="shared" ref="F16" si="1">D16+1</f>
        <v>46040</v>
      </c>
      <c r="G16" s="2500"/>
      <c r="H16" s="1429"/>
      <c r="I16" s="1479"/>
      <c r="J16" s="2500" t="s">
        <v>1630</v>
      </c>
      <c r="K16" s="1428">
        <f>D16-3</f>
        <v>46036</v>
      </c>
      <c r="L16" s="1606">
        <f>D16-2</f>
        <v>46037</v>
      </c>
      <c r="M16" s="1623">
        <f>F16+4</f>
        <v>46044</v>
      </c>
      <c r="N16" s="1526">
        <f>M16+16</f>
        <v>46060</v>
      </c>
      <c r="O16" s="1527">
        <f>M16+12</f>
        <v>46056</v>
      </c>
      <c r="P16" s="1527">
        <f>M16+9</f>
        <v>46053</v>
      </c>
      <c r="Q16" s="1527">
        <f>M16+9</f>
        <v>46053</v>
      </c>
      <c r="R16" s="1527">
        <f>M16+10</f>
        <v>46054</v>
      </c>
      <c r="S16" s="1527">
        <f>M16+7</f>
        <v>46051</v>
      </c>
      <c r="T16" s="1527">
        <f>M16+10</f>
        <v>46054</v>
      </c>
      <c r="U16" s="1527">
        <f>M16+8</f>
        <v>46052</v>
      </c>
      <c r="V16" s="1527">
        <f>M16+9</f>
        <v>46053</v>
      </c>
      <c r="W16" s="1527">
        <f>M16+10</f>
        <v>46054</v>
      </c>
    </row>
    <row r="17" spans="1:24" ht="26.25" customHeight="1">
      <c r="A17" s="2811"/>
      <c r="B17" s="2812"/>
      <c r="C17" s="1574"/>
      <c r="D17" s="1572">
        <f t="shared" si="0"/>
        <v>45770</v>
      </c>
      <c r="E17" s="1571" t="s">
        <v>263</v>
      </c>
      <c r="F17" s="1572">
        <f>D17</f>
        <v>45770</v>
      </c>
      <c r="G17" s="2498"/>
      <c r="H17" s="1571"/>
      <c r="I17" s="1612"/>
      <c r="J17" s="2501"/>
      <c r="K17" s="1604" t="e">
        <f>E17-2</f>
        <v>#VALUE!</v>
      </c>
      <c r="L17" s="1605">
        <f>F17-2</f>
        <v>45768</v>
      </c>
      <c r="M17" s="1573">
        <f>F17+6</f>
        <v>45776</v>
      </c>
      <c r="N17" s="1616">
        <f>M17+14</f>
        <v>45790</v>
      </c>
      <c r="O17" s="1617">
        <f>M17+17</f>
        <v>45793</v>
      </c>
      <c r="P17" s="1617">
        <f>M17+7</f>
        <v>45783</v>
      </c>
      <c r="Q17" s="1617">
        <f>M17+7</f>
        <v>45783</v>
      </c>
      <c r="R17" s="1617">
        <f>M17+8</f>
        <v>45784</v>
      </c>
      <c r="S17" s="1617">
        <f>M17+12</f>
        <v>45788</v>
      </c>
      <c r="T17" s="1617">
        <f>M17+8</f>
        <v>45784</v>
      </c>
      <c r="U17" s="1617">
        <f>M17+13</f>
        <v>45789</v>
      </c>
      <c r="V17" s="1617">
        <f>M17+7</f>
        <v>45783</v>
      </c>
      <c r="W17" s="1617">
        <f>M17+15</f>
        <v>45791</v>
      </c>
    </row>
    <row r="18" spans="1:24" ht="26.25" customHeight="1">
      <c r="A18" s="2810" t="s">
        <v>1631</v>
      </c>
      <c r="B18" s="2809"/>
      <c r="C18" s="1629" t="s">
        <v>1632</v>
      </c>
      <c r="D18" s="1624">
        <f t="shared" si="0"/>
        <v>46046</v>
      </c>
      <c r="E18" s="1429" t="s">
        <v>263</v>
      </c>
      <c r="F18" s="1479">
        <f t="shared" ref="F18:F30" si="2">D18+1</f>
        <v>46047</v>
      </c>
      <c r="G18" s="2500"/>
      <c r="H18" s="1429"/>
      <c r="I18" s="1479"/>
      <c r="J18" s="2500" t="s">
        <v>1633</v>
      </c>
      <c r="K18" s="1428">
        <f>D18-3</f>
        <v>46043</v>
      </c>
      <c r="L18" s="1606">
        <f>D18-2</f>
        <v>46044</v>
      </c>
      <c r="M18" s="1623">
        <f>F18+4</f>
        <v>46051</v>
      </c>
      <c r="N18" s="1526">
        <f>M18+16</f>
        <v>46067</v>
      </c>
      <c r="O18" s="1527">
        <f>M18+12</f>
        <v>46063</v>
      </c>
      <c r="P18" s="1527">
        <f>M18+9</f>
        <v>46060</v>
      </c>
      <c r="Q18" s="1527">
        <f>M18+9</f>
        <v>46060</v>
      </c>
      <c r="R18" s="1527">
        <f>M18+10</f>
        <v>46061</v>
      </c>
      <c r="S18" s="1527">
        <f>M18+7</f>
        <v>46058</v>
      </c>
      <c r="T18" s="1527">
        <f>M18+10</f>
        <v>46061</v>
      </c>
      <c r="U18" s="1527">
        <f>M18+8</f>
        <v>46059</v>
      </c>
      <c r="V18" s="1527">
        <f>M18+9</f>
        <v>46060</v>
      </c>
      <c r="W18" s="1527">
        <f>M18+10</f>
        <v>46061</v>
      </c>
    </row>
    <row r="19" spans="1:24" ht="26.25" customHeight="1">
      <c r="A19" s="2811"/>
      <c r="B19" s="2812"/>
      <c r="C19" s="1574"/>
      <c r="D19" s="1529">
        <f t="shared" si="0"/>
        <v>45777</v>
      </c>
      <c r="E19" s="1535" t="s">
        <v>263</v>
      </c>
      <c r="F19" s="1529">
        <f t="shared" si="2"/>
        <v>45778</v>
      </c>
      <c r="G19" s="2502"/>
      <c r="H19" s="1535"/>
      <c r="I19" s="1613"/>
      <c r="J19" s="2501"/>
      <c r="K19" s="1608" t="e">
        <f>E19-2</f>
        <v>#VALUE!</v>
      </c>
      <c r="L19" s="1537">
        <f>F19-2</f>
        <v>45776</v>
      </c>
      <c r="M19" s="1536">
        <f>F19+6</f>
        <v>45784</v>
      </c>
      <c r="N19" s="1047">
        <f>M19+14</f>
        <v>45798</v>
      </c>
      <c r="O19" s="1618">
        <f>M19+17</f>
        <v>45801</v>
      </c>
      <c r="P19" s="1618">
        <f>M19+7</f>
        <v>45791</v>
      </c>
      <c r="Q19" s="1618">
        <f>M19+7</f>
        <v>45791</v>
      </c>
      <c r="R19" s="1618">
        <f>M19+8</f>
        <v>45792</v>
      </c>
      <c r="S19" s="1618">
        <f>M19+12</f>
        <v>45796</v>
      </c>
      <c r="T19" s="1618">
        <f>M19+8</f>
        <v>45792</v>
      </c>
      <c r="U19" s="1618">
        <f>M19+13</f>
        <v>45797</v>
      </c>
      <c r="V19" s="1618">
        <f>M19+7</f>
        <v>45791</v>
      </c>
      <c r="W19" s="1618">
        <f>M19+15</f>
        <v>45799</v>
      </c>
    </row>
    <row r="20" spans="1:24" ht="26.25" customHeight="1">
      <c r="A20" s="2815" t="s">
        <v>1634</v>
      </c>
      <c r="B20" s="2816"/>
      <c r="C20" s="1963" t="s">
        <v>1635</v>
      </c>
      <c r="D20" s="1624">
        <f t="shared" si="0"/>
        <v>46053</v>
      </c>
      <c r="E20" s="1429" t="s">
        <v>1636</v>
      </c>
      <c r="F20" s="1479">
        <f t="shared" si="2"/>
        <v>46054</v>
      </c>
      <c r="G20" s="1624"/>
      <c r="H20" s="1429"/>
      <c r="I20" s="1479"/>
      <c r="J20" s="2500" t="s">
        <v>1637</v>
      </c>
      <c r="K20" s="1428">
        <f>D20-3</f>
        <v>46050</v>
      </c>
      <c r="L20" s="1606">
        <f>D20-2</f>
        <v>46051</v>
      </c>
      <c r="M20" s="1623">
        <f>F20+4</f>
        <v>46058</v>
      </c>
      <c r="N20" s="2512">
        <f>M20+16</f>
        <v>46074</v>
      </c>
      <c r="O20" s="2513">
        <f>M20+12</f>
        <v>46070</v>
      </c>
      <c r="P20" s="2513">
        <f>M20+9</f>
        <v>46067</v>
      </c>
      <c r="Q20" s="2513">
        <f>M20+9</f>
        <v>46067</v>
      </c>
      <c r="R20" s="2513">
        <f>M20+10</f>
        <v>46068</v>
      </c>
      <c r="S20" s="2513">
        <f>M20+7</f>
        <v>46065</v>
      </c>
      <c r="T20" s="2513">
        <f>M20+10</f>
        <v>46068</v>
      </c>
      <c r="U20" s="2513">
        <f>M20+8</f>
        <v>46066</v>
      </c>
      <c r="V20" s="2513">
        <f>M20+9</f>
        <v>46067</v>
      </c>
      <c r="W20" s="2513">
        <f>M20+10</f>
        <v>46068</v>
      </c>
      <c r="X20" s="624"/>
    </row>
    <row r="21" spans="1:24" ht="26.25" customHeight="1">
      <c r="A21" s="2811"/>
      <c r="B21" s="2812"/>
      <c r="C21" s="1574"/>
      <c r="D21" s="1572">
        <f>D19+5</f>
        <v>45782</v>
      </c>
      <c r="E21" s="1571" t="s">
        <v>263</v>
      </c>
      <c r="F21" s="1572">
        <f t="shared" si="2"/>
        <v>45783</v>
      </c>
      <c r="G21" s="2498"/>
      <c r="H21" s="1571"/>
      <c r="I21" s="1612"/>
      <c r="J21" s="2501"/>
      <c r="K21" s="1679" t="e">
        <f>E21-3</f>
        <v>#VALUE!</v>
      </c>
      <c r="L21" s="1680">
        <f>F21-3</f>
        <v>45780</v>
      </c>
      <c r="M21" s="1573">
        <f>F21+6</f>
        <v>45789</v>
      </c>
      <c r="N21" s="1047">
        <f>M21+14</f>
        <v>45803</v>
      </c>
      <c r="O21" s="1618">
        <f>M21+17</f>
        <v>45806</v>
      </c>
      <c r="P21" s="1618">
        <f>M21+7</f>
        <v>45796</v>
      </c>
      <c r="Q21" s="1618">
        <f>M21+7</f>
        <v>45796</v>
      </c>
      <c r="R21" s="1618">
        <f>M21+8</f>
        <v>45797</v>
      </c>
      <c r="S21" s="1618">
        <f>M21+12</f>
        <v>45801</v>
      </c>
      <c r="T21" s="1618">
        <f>M21+8</f>
        <v>45797</v>
      </c>
      <c r="U21" s="1618">
        <f>M21+13</f>
        <v>45802</v>
      </c>
      <c r="V21" s="1618">
        <f>M21+7</f>
        <v>45796</v>
      </c>
      <c r="W21" s="1618">
        <f>M21+15</f>
        <v>45804</v>
      </c>
    </row>
    <row r="22" spans="1:24" ht="26.25" customHeight="1">
      <c r="A22" s="2810" t="s">
        <v>1625</v>
      </c>
      <c r="B22" s="2809"/>
      <c r="C22" s="1629" t="s">
        <v>1638</v>
      </c>
      <c r="D22" s="2500">
        <f t="shared" ref="D22:D29" si="3">D20+7</f>
        <v>46060</v>
      </c>
      <c r="E22" s="1429" t="s">
        <v>263</v>
      </c>
      <c r="F22" s="1479">
        <f t="shared" si="2"/>
        <v>46061</v>
      </c>
      <c r="G22" s="2503"/>
      <c r="H22" s="1539"/>
      <c r="I22" s="1614"/>
      <c r="J22" s="2500" t="s">
        <v>1639</v>
      </c>
      <c r="K22" s="1428">
        <f>D22-3</f>
        <v>46057</v>
      </c>
      <c r="L22" s="1606">
        <f>D22-2</f>
        <v>46058</v>
      </c>
      <c r="M22" s="1623">
        <f>F22+4</f>
        <v>46065</v>
      </c>
      <c r="N22" s="2512">
        <f>M22+16</f>
        <v>46081</v>
      </c>
      <c r="O22" s="2513">
        <f>M22+12</f>
        <v>46077</v>
      </c>
      <c r="P22" s="2513">
        <f>M22+9</f>
        <v>46074</v>
      </c>
      <c r="Q22" s="2513">
        <f>M22+9</f>
        <v>46074</v>
      </c>
      <c r="R22" s="2513">
        <f>M22+10</f>
        <v>46075</v>
      </c>
      <c r="S22" s="2513">
        <f>M22+7</f>
        <v>46072</v>
      </c>
      <c r="T22" s="2513">
        <f>M22+10</f>
        <v>46075</v>
      </c>
      <c r="U22" s="2513">
        <f>M22+8</f>
        <v>46073</v>
      </c>
      <c r="V22" s="2513">
        <f>M22+9</f>
        <v>46074</v>
      </c>
      <c r="W22" s="2513">
        <f>M22+10</f>
        <v>46075</v>
      </c>
    </row>
    <row r="23" spans="1:24" ht="26.25" customHeight="1">
      <c r="A23" s="2811"/>
      <c r="B23" s="2812"/>
      <c r="C23" s="1609"/>
      <c r="D23" s="1529">
        <f t="shared" si="3"/>
        <v>45789</v>
      </c>
      <c r="E23" s="1535" t="s">
        <v>263</v>
      </c>
      <c r="F23" s="1529">
        <f t="shared" si="2"/>
        <v>45790</v>
      </c>
      <c r="G23" s="2502"/>
      <c r="H23" s="1535"/>
      <c r="I23" s="1613"/>
      <c r="J23" s="1611">
        <f>C23-3</f>
        <v>-3</v>
      </c>
      <c r="K23" s="1681" t="e">
        <f>E23-3</f>
        <v>#VALUE!</v>
      </c>
      <c r="L23" s="1682">
        <f>F23-3</f>
        <v>45787</v>
      </c>
      <c r="M23" s="1536">
        <f>F23+6</f>
        <v>45796</v>
      </c>
      <c r="N23" s="1047">
        <f>M23+14</f>
        <v>45810</v>
      </c>
      <c r="O23" s="1618">
        <f>M23+17</f>
        <v>45813</v>
      </c>
      <c r="P23" s="1618">
        <f>M23+7</f>
        <v>45803</v>
      </c>
      <c r="Q23" s="1618">
        <f>M23+7</f>
        <v>45803</v>
      </c>
      <c r="R23" s="1618">
        <f>M23+8</f>
        <v>45804</v>
      </c>
      <c r="S23" s="1618">
        <f>M23+12</f>
        <v>45808</v>
      </c>
      <c r="T23" s="1618">
        <f>M23+8</f>
        <v>45804</v>
      </c>
      <c r="U23" s="1618">
        <f>M23+13</f>
        <v>45809</v>
      </c>
      <c r="V23" s="1618">
        <f>M23+7</f>
        <v>45803</v>
      </c>
      <c r="W23" s="1618">
        <f>M23+15</f>
        <v>45811</v>
      </c>
    </row>
    <row r="24" spans="1:24" ht="26.25" customHeight="1">
      <c r="A24" s="2813" t="s">
        <v>1640</v>
      </c>
      <c r="B24" s="2814"/>
      <c r="C24" s="1729"/>
      <c r="D24" s="2504">
        <f t="shared" si="3"/>
        <v>46067</v>
      </c>
      <c r="E24" s="2273" t="s">
        <v>263</v>
      </c>
      <c r="F24" s="2274">
        <f>D24+1</f>
        <v>46068</v>
      </c>
      <c r="G24" s="2505"/>
      <c r="H24" s="2275"/>
      <c r="I24" s="2276"/>
      <c r="J24" s="2504" t="s">
        <v>1641</v>
      </c>
      <c r="K24" s="2506">
        <f>D24-4</f>
        <v>46063</v>
      </c>
      <c r="L24" s="2277">
        <f>D24-2</f>
        <v>46065</v>
      </c>
      <c r="M24" s="2278">
        <f>F24+4</f>
        <v>46072</v>
      </c>
      <c r="N24" s="2512">
        <f>M24+16</f>
        <v>46088</v>
      </c>
      <c r="O24" s="2513">
        <f>M24+12</f>
        <v>46084</v>
      </c>
      <c r="P24" s="2513">
        <f>M24+9</f>
        <v>46081</v>
      </c>
      <c r="Q24" s="2513">
        <f>M24+9</f>
        <v>46081</v>
      </c>
      <c r="R24" s="2513">
        <f>M24+10</f>
        <v>46082</v>
      </c>
      <c r="S24" s="2513">
        <f>M24+7</f>
        <v>46079</v>
      </c>
      <c r="T24" s="2513">
        <f>M24+10</f>
        <v>46082</v>
      </c>
      <c r="U24" s="2513">
        <f>M24+8</f>
        <v>46080</v>
      </c>
      <c r="V24" s="2513">
        <f>M24+9</f>
        <v>46081</v>
      </c>
      <c r="W24" s="2513">
        <f>M24+10</f>
        <v>46082</v>
      </c>
    </row>
    <row r="25" spans="1:24" ht="25.5" customHeight="1">
      <c r="A25" s="2811"/>
      <c r="B25" s="2812"/>
      <c r="C25" s="1609"/>
      <c r="D25" s="1529">
        <f t="shared" si="3"/>
        <v>45796</v>
      </c>
      <c r="E25" s="1535" t="s">
        <v>263</v>
      </c>
      <c r="F25" s="1529">
        <f t="shared" si="2"/>
        <v>45797</v>
      </c>
      <c r="G25" s="2502"/>
      <c r="H25" s="1535"/>
      <c r="I25" s="1529"/>
      <c r="J25" s="2501"/>
      <c r="K25" s="1681" t="e">
        <f>E25-3</f>
        <v>#VALUE!</v>
      </c>
      <c r="L25" s="1682">
        <f>F25-3</f>
        <v>45794</v>
      </c>
      <c r="M25" s="1536">
        <f>F25+6</f>
        <v>45803</v>
      </c>
      <c r="N25" s="1047">
        <f>M25+14</f>
        <v>45817</v>
      </c>
      <c r="O25" s="1618">
        <f>M25+17</f>
        <v>45820</v>
      </c>
      <c r="P25" s="1618">
        <f>M25+7</f>
        <v>45810</v>
      </c>
      <c r="Q25" s="1618">
        <f>M25+7</f>
        <v>45810</v>
      </c>
      <c r="R25" s="1618">
        <f>M25+8</f>
        <v>45811</v>
      </c>
      <c r="S25" s="1618">
        <f>M25+12</f>
        <v>45815</v>
      </c>
      <c r="T25" s="1618">
        <f>M25+8</f>
        <v>45811</v>
      </c>
      <c r="U25" s="1618">
        <f>M25+13</f>
        <v>45816</v>
      </c>
      <c r="V25" s="1618">
        <f>M25+7</f>
        <v>45810</v>
      </c>
      <c r="W25" s="1618">
        <f>M25+15</f>
        <v>45818</v>
      </c>
    </row>
    <row r="26" spans="1:24" ht="27.6" customHeight="1">
      <c r="A26" s="2810" t="s">
        <v>1631</v>
      </c>
      <c r="B26" s="2809"/>
      <c r="C26" s="1629" t="s">
        <v>1626</v>
      </c>
      <c r="D26" s="2500">
        <f t="shared" si="3"/>
        <v>46074</v>
      </c>
      <c r="E26" s="1429" t="s">
        <v>263</v>
      </c>
      <c r="F26" s="1479">
        <f t="shared" si="2"/>
        <v>46075</v>
      </c>
      <c r="G26" s="2503"/>
      <c r="H26" s="1539"/>
      <c r="I26" s="1538"/>
      <c r="J26" s="2500" t="s">
        <v>1642</v>
      </c>
      <c r="K26" s="1428">
        <f>D26-3</f>
        <v>46071</v>
      </c>
      <c r="L26" s="1606">
        <f>D26-2</f>
        <v>46072</v>
      </c>
      <c r="M26" s="1623">
        <f>F26+4</f>
        <v>46079</v>
      </c>
      <c r="N26" s="1044">
        <f>M26+16</f>
        <v>46095</v>
      </c>
      <c r="O26" s="1483">
        <f>M26+12</f>
        <v>46091</v>
      </c>
      <c r="P26" s="1483">
        <f>M26+9</f>
        <v>46088</v>
      </c>
      <c r="Q26" s="1483">
        <f>M26+9</f>
        <v>46088</v>
      </c>
      <c r="R26" s="1483">
        <f>M26+10</f>
        <v>46089</v>
      </c>
      <c r="S26" s="1483">
        <f>M26+7</f>
        <v>46086</v>
      </c>
      <c r="T26" s="1483">
        <f>M26+10</f>
        <v>46089</v>
      </c>
      <c r="U26" s="1483">
        <f>M26+8</f>
        <v>46087</v>
      </c>
      <c r="V26" s="1483">
        <f>M26+9</f>
        <v>46088</v>
      </c>
      <c r="W26" s="1483">
        <f>M26+10</f>
        <v>46089</v>
      </c>
    </row>
    <row r="27" spans="1:24" ht="26.25" customHeight="1">
      <c r="A27" s="2811"/>
      <c r="B27" s="2812"/>
      <c r="C27" s="1574"/>
      <c r="D27" s="1529">
        <f t="shared" si="3"/>
        <v>45803</v>
      </c>
      <c r="E27" s="1535" t="s">
        <v>263</v>
      </c>
      <c r="F27" s="1529">
        <f t="shared" si="2"/>
        <v>45804</v>
      </c>
      <c r="G27" s="2502"/>
      <c r="H27" s="1535"/>
      <c r="I27" s="1529"/>
      <c r="J27" s="2501">
        <f>C27-3</f>
        <v>-3</v>
      </c>
      <c r="K27" s="1681" t="e">
        <f>E27-3</f>
        <v>#VALUE!</v>
      </c>
      <c r="L27" s="1682">
        <f>F27-3</f>
        <v>45801</v>
      </c>
      <c r="M27" s="1536">
        <f>F27+6</f>
        <v>45810</v>
      </c>
      <c r="N27" s="1047">
        <f>M27+14</f>
        <v>45824</v>
      </c>
      <c r="O27" s="1618">
        <f>M27+17</f>
        <v>45827</v>
      </c>
      <c r="P27" s="1618">
        <f>M27+7</f>
        <v>45817</v>
      </c>
      <c r="Q27" s="1618">
        <f>M27+7</f>
        <v>45817</v>
      </c>
      <c r="R27" s="1618">
        <f>M27+8</f>
        <v>45818</v>
      </c>
      <c r="S27" s="1618">
        <f>M27+12</f>
        <v>45822</v>
      </c>
      <c r="T27" s="1618">
        <f>M27+8</f>
        <v>45818</v>
      </c>
      <c r="U27" s="1618">
        <f>M27+13</f>
        <v>45823</v>
      </c>
      <c r="V27" s="1618">
        <f>M27+7</f>
        <v>45817</v>
      </c>
      <c r="W27" s="1618">
        <f>M27+15</f>
        <v>45825</v>
      </c>
      <c r="X27" s="94"/>
    </row>
    <row r="28" spans="1:24" ht="26.25" hidden="1" customHeight="1">
      <c r="A28" s="2815" t="s">
        <v>1634</v>
      </c>
      <c r="B28" s="2816"/>
      <c r="C28" s="1963" t="s">
        <v>1643</v>
      </c>
      <c r="D28" s="2500">
        <f t="shared" si="3"/>
        <v>46081</v>
      </c>
      <c r="E28" s="1429" t="s">
        <v>263</v>
      </c>
      <c r="F28" s="1377">
        <f t="shared" si="2"/>
        <v>46082</v>
      </c>
      <c r="G28" s="2503"/>
      <c r="H28" s="1539"/>
      <c r="I28" s="1538"/>
      <c r="J28" s="2500" t="s">
        <v>1644</v>
      </c>
      <c r="K28" s="1428">
        <f>D28-3</f>
        <v>46078</v>
      </c>
      <c r="L28" s="1606">
        <f>D28-2</f>
        <v>46079</v>
      </c>
      <c r="M28" s="1623">
        <f>F28+4</f>
        <v>46086</v>
      </c>
      <c r="N28" s="1044">
        <f>M28+16</f>
        <v>46102</v>
      </c>
      <c r="O28" s="1483">
        <f>M28+12</f>
        <v>46098</v>
      </c>
      <c r="P28" s="1483">
        <f>M28+9</f>
        <v>46095</v>
      </c>
      <c r="Q28" s="1483">
        <f>M28+9</f>
        <v>46095</v>
      </c>
      <c r="R28" s="1483">
        <f>M28+10</f>
        <v>46096</v>
      </c>
      <c r="S28" s="1483">
        <f>M28+7</f>
        <v>46093</v>
      </c>
      <c r="T28" s="1483">
        <f>M28+10</f>
        <v>46096</v>
      </c>
      <c r="U28" s="1483">
        <f>M28+8</f>
        <v>46094</v>
      </c>
      <c r="V28" s="1483">
        <f>M28+9</f>
        <v>46095</v>
      </c>
      <c r="W28" s="1483">
        <f>M28+10</f>
        <v>46096</v>
      </c>
    </row>
    <row r="29" spans="1:24" ht="27.6" hidden="1" customHeight="1">
      <c r="A29" s="2828"/>
      <c r="B29" s="2812"/>
      <c r="C29" s="1574"/>
      <c r="D29" s="1529">
        <f t="shared" si="3"/>
        <v>45810</v>
      </c>
      <c r="E29" s="1535" t="s">
        <v>263</v>
      </c>
      <c r="F29" s="1529">
        <f t="shared" si="2"/>
        <v>45811</v>
      </c>
      <c r="G29" s="2272"/>
      <c r="H29" s="1535"/>
      <c r="I29" s="1529"/>
      <c r="J29" s="2271">
        <f>C29-3</f>
        <v>-3</v>
      </c>
      <c r="K29" s="1681" t="e">
        <f>E29-3</f>
        <v>#VALUE!</v>
      </c>
      <c r="L29" s="1682">
        <f>F29-3</f>
        <v>45808</v>
      </c>
      <c r="M29" s="1536">
        <f>F29+6</f>
        <v>45817</v>
      </c>
      <c r="N29" s="1432">
        <f t="shared" ref="N29" si="4">M29+14</f>
        <v>45831</v>
      </c>
      <c r="O29" s="1484">
        <f t="shared" ref="O29" si="5">M29+17</f>
        <v>45834</v>
      </c>
      <c r="P29" s="1484">
        <f t="shared" ref="P29" si="6">M29+7</f>
        <v>45824</v>
      </c>
      <c r="Q29" s="1484">
        <f t="shared" ref="Q29" si="7">M29+7</f>
        <v>45824</v>
      </c>
      <c r="R29" s="1484">
        <f t="shared" ref="R29" si="8">M29+8</f>
        <v>45825</v>
      </c>
      <c r="S29" s="1484">
        <f t="shared" ref="S29" si="9">M29+12</f>
        <v>45829</v>
      </c>
      <c r="T29" s="1484">
        <f t="shared" ref="T29" si="10">M29+8</f>
        <v>45825</v>
      </c>
      <c r="U29" s="1484">
        <f t="shared" ref="U29" si="11">M29+13</f>
        <v>45830</v>
      </c>
      <c r="V29" s="1484">
        <f t="shared" ref="V29" si="12">M29+7</f>
        <v>45824</v>
      </c>
      <c r="W29" s="1484">
        <f t="shared" ref="W29" si="13">M29+15</f>
        <v>45832</v>
      </c>
    </row>
    <row r="30" spans="1:24" ht="27.6" customHeight="1">
      <c r="A30" s="2808" t="s">
        <v>1363</v>
      </c>
      <c r="B30" s="2809"/>
      <c r="C30" s="1629" t="s">
        <v>1362</v>
      </c>
      <c r="D30" s="2280">
        <f>D26+7</f>
        <v>46081</v>
      </c>
      <c r="E30" s="1860" t="s">
        <v>263</v>
      </c>
      <c r="F30" s="1861">
        <f t="shared" si="2"/>
        <v>46082</v>
      </c>
      <c r="G30" s="2280"/>
      <c r="H30" s="1860"/>
      <c r="I30" s="1862"/>
      <c r="J30" s="2500" t="s">
        <v>1646</v>
      </c>
      <c r="K30" s="1428">
        <f>D30-3</f>
        <v>46078</v>
      </c>
      <c r="L30" s="1606">
        <f>D30-2</f>
        <v>46079</v>
      </c>
      <c r="M30" s="1863">
        <f>F30+4</f>
        <v>46086</v>
      </c>
      <c r="N30" s="1044">
        <f>M30+16</f>
        <v>46102</v>
      </c>
      <c r="O30" s="1483">
        <f>M30+12</f>
        <v>46098</v>
      </c>
      <c r="P30" s="1483">
        <f>M30+9</f>
        <v>46095</v>
      </c>
      <c r="Q30" s="1483">
        <f>M30+9</f>
        <v>46095</v>
      </c>
      <c r="R30" s="1483">
        <f>M30+10</f>
        <v>46096</v>
      </c>
      <c r="S30" s="1483">
        <f>M30+7</f>
        <v>46093</v>
      </c>
      <c r="T30" s="1483">
        <f>M30+10</f>
        <v>46096</v>
      </c>
      <c r="U30" s="1483">
        <f>M30+8</f>
        <v>46094</v>
      </c>
      <c r="V30" s="1483">
        <f>M30+9</f>
        <v>46095</v>
      </c>
      <c r="W30" s="1483">
        <f>M30+10</f>
        <v>46096</v>
      </c>
    </row>
    <row r="31" spans="1:24" ht="27.6" customHeight="1">
      <c r="A31" s="2831"/>
      <c r="B31" s="2832"/>
      <c r="C31" s="1574"/>
      <c r="D31" s="1529">
        <f t="shared" ref="D31:D32" si="14">D29+7</f>
        <v>45817</v>
      </c>
      <c r="E31" s="1535" t="s">
        <v>263</v>
      </c>
      <c r="F31" s="1529">
        <f t="shared" ref="F31:F33" si="15">D31+1</f>
        <v>45818</v>
      </c>
      <c r="G31" s="2272"/>
      <c r="H31" s="1535"/>
      <c r="I31" s="1529"/>
      <c r="J31" s="2271">
        <f>C31-3</f>
        <v>-3</v>
      </c>
      <c r="K31" s="1681" t="e">
        <f>E31-3</f>
        <v>#VALUE!</v>
      </c>
      <c r="L31" s="1682">
        <f>F31-3</f>
        <v>45815</v>
      </c>
      <c r="M31" s="1536">
        <f>F31+6</f>
        <v>45824</v>
      </c>
      <c r="N31" s="1432"/>
      <c r="O31" s="1484"/>
      <c r="P31" s="1484"/>
      <c r="Q31" s="1484"/>
      <c r="R31" s="1484"/>
      <c r="S31" s="1484"/>
      <c r="T31" s="1484"/>
      <c r="U31" s="1484"/>
      <c r="V31" s="1484"/>
      <c r="W31" s="1484"/>
    </row>
    <row r="32" spans="1:24" ht="27.6" customHeight="1">
      <c r="A32" s="2833" t="s">
        <v>1360</v>
      </c>
      <c r="B32" s="2834"/>
      <c r="C32" s="2507" t="s">
        <v>1365</v>
      </c>
      <c r="D32" s="2279">
        <f t="shared" si="14"/>
        <v>46088</v>
      </c>
      <c r="E32" s="1539" t="s">
        <v>263</v>
      </c>
      <c r="F32" s="2508">
        <f t="shared" si="15"/>
        <v>46089</v>
      </c>
      <c r="G32" s="2279"/>
      <c r="H32" s="1539"/>
      <c r="I32" s="1538"/>
      <c r="J32" s="2279" t="s">
        <v>1366</v>
      </c>
      <c r="K32" s="2509">
        <f>D32-3</f>
        <v>46085</v>
      </c>
      <c r="L32" s="2510">
        <f>D32-2</f>
        <v>46086</v>
      </c>
      <c r="M32" s="2511">
        <f>F32+4</f>
        <v>46093</v>
      </c>
      <c r="N32" s="1047">
        <f t="shared" ref="N32" si="16">M32+16</f>
        <v>46109</v>
      </c>
      <c r="O32" s="1618">
        <f t="shared" ref="O32" si="17">M32+12</f>
        <v>46105</v>
      </c>
      <c r="P32" s="1618">
        <f t="shared" ref="P32" si="18">M32+9</f>
        <v>46102</v>
      </c>
      <c r="Q32" s="1618">
        <f t="shared" ref="Q32" si="19">M32+9</f>
        <v>46102</v>
      </c>
      <c r="R32" s="1618">
        <f t="shared" ref="R32" si="20">M32+10</f>
        <v>46103</v>
      </c>
      <c r="S32" s="1618">
        <f t="shared" ref="S32" si="21">M32+7</f>
        <v>46100</v>
      </c>
      <c r="T32" s="1618">
        <f t="shared" ref="T32" si="22">M32+10</f>
        <v>46103</v>
      </c>
      <c r="U32" s="1618">
        <f t="shared" ref="U32" si="23">M32+8</f>
        <v>46101</v>
      </c>
      <c r="V32" s="1618">
        <f t="shared" ref="V32" si="24">M32+9</f>
        <v>46102</v>
      </c>
      <c r="W32" s="1618">
        <f t="shared" ref="W32" si="25">M32+10</f>
        <v>46103</v>
      </c>
    </row>
    <row r="33" spans="1:34" ht="27.6" customHeight="1">
      <c r="A33" s="2835" t="s">
        <v>1203</v>
      </c>
      <c r="B33" s="2832"/>
      <c r="C33" s="1574" t="s">
        <v>1204</v>
      </c>
      <c r="D33" s="1529">
        <f>D29+7</f>
        <v>45817</v>
      </c>
      <c r="E33" s="1535" t="s">
        <v>263</v>
      </c>
      <c r="F33" s="1529">
        <f t="shared" si="15"/>
        <v>45818</v>
      </c>
      <c r="G33" s="1830"/>
      <c r="H33" s="1535"/>
      <c r="I33" s="1529"/>
      <c r="J33" s="1829" t="e">
        <f>C33-3</f>
        <v>#VALUE!</v>
      </c>
      <c r="K33" s="1681" t="e">
        <f>E33-3</f>
        <v>#VALUE!</v>
      </c>
      <c r="L33" s="1682">
        <f>F33-3</f>
        <v>45815</v>
      </c>
      <c r="M33" s="1536">
        <f>F33+6</f>
        <v>45824</v>
      </c>
      <c r="N33" s="1619">
        <f t="shared" ref="N33" si="26">M33+14</f>
        <v>45838</v>
      </c>
      <c r="O33" s="1620">
        <f t="shared" ref="O33" si="27">M33+17</f>
        <v>45841</v>
      </c>
      <c r="P33" s="1620">
        <f t="shared" ref="P33" si="28">M33+7</f>
        <v>45831</v>
      </c>
      <c r="Q33" s="1620">
        <f t="shared" ref="Q33" si="29">M33+7</f>
        <v>45831</v>
      </c>
      <c r="R33" s="1620">
        <f t="shared" ref="R33" si="30">M33+8</f>
        <v>45832</v>
      </c>
      <c r="S33" s="1620">
        <f t="shared" ref="S33" si="31">M33+12</f>
        <v>45836</v>
      </c>
      <c r="T33" s="1620">
        <f t="shared" ref="T33" si="32">M33+8</f>
        <v>45832</v>
      </c>
      <c r="U33" s="1620">
        <f t="shared" ref="U33" si="33">M33+13</f>
        <v>45837</v>
      </c>
      <c r="V33" s="1620">
        <f t="shared" ref="V33" si="34">M33+7</f>
        <v>45831</v>
      </c>
      <c r="W33" s="1620">
        <f t="shared" ref="W33" si="35">M33+15</f>
        <v>45839</v>
      </c>
    </row>
    <row r="34" spans="1:34" ht="18" customHeight="1">
      <c r="A34" s="5" t="s">
        <v>553</v>
      </c>
      <c r="C34" s="5"/>
      <c r="D34" s="270" t="s">
        <v>1694</v>
      </c>
      <c r="E34" s="5"/>
      <c r="F34" s="5"/>
      <c r="G34" s="1028"/>
      <c r="J34" s="1028"/>
    </row>
    <row r="35" spans="1:34" ht="18" customHeight="1">
      <c r="A35" s="1524"/>
      <c r="B35" s="16"/>
      <c r="D35" s="2582" t="s">
        <v>1647</v>
      </c>
      <c r="E35" s="1524"/>
      <c r="F35" s="23"/>
      <c r="G35" s="549"/>
      <c r="H35" s="549"/>
      <c r="J35" s="1028"/>
    </row>
    <row r="36" spans="1:34" ht="18" customHeight="1">
      <c r="A36" s="1858"/>
      <c r="B36" s="5"/>
      <c r="F36" s="94"/>
      <c r="G36" s="94"/>
      <c r="H36" s="94"/>
      <c r="I36"/>
      <c r="M36" s="16"/>
      <c r="N36" s="16"/>
      <c r="O36" s="22"/>
      <c r="P36" s="16"/>
      <c r="Q36" s="16"/>
      <c r="R36" s="16"/>
    </row>
    <row r="37" spans="1:34" ht="18" customHeight="1">
      <c r="A37" s="94" t="s">
        <v>602</v>
      </c>
      <c r="M37" s="16"/>
      <c r="N37" s="16"/>
      <c r="O37" s="22"/>
      <c r="P37" s="16"/>
      <c r="Q37" s="16"/>
      <c r="R37" s="16"/>
    </row>
    <row r="38" spans="1:34" ht="18" customHeight="1">
      <c r="A38" s="5" t="s">
        <v>603</v>
      </c>
      <c r="B38" s="5"/>
      <c r="M38" s="16"/>
      <c r="N38" s="16"/>
      <c r="O38" s="22"/>
      <c r="P38" s="16"/>
      <c r="Q38" s="16"/>
      <c r="R38" s="16"/>
    </row>
    <row r="39" spans="1:34" ht="18" customHeight="1">
      <c r="A39" s="452" t="s">
        <v>382</v>
      </c>
      <c r="B39" s="5"/>
      <c r="L39" s="165" t="s">
        <v>372</v>
      </c>
      <c r="M39" s="16"/>
      <c r="N39" s="16"/>
      <c r="O39" s="22"/>
      <c r="P39" s="16"/>
      <c r="Q39" s="16"/>
      <c r="R39" s="16"/>
    </row>
    <row r="40" spans="1:34" ht="18" customHeight="1">
      <c r="A40" s="228" t="s">
        <v>555</v>
      </c>
      <c r="B40" s="5"/>
      <c r="L40" s="165" t="s">
        <v>268</v>
      </c>
      <c r="M40" s="16"/>
      <c r="N40" s="16"/>
      <c r="O40" s="22"/>
      <c r="P40" s="16"/>
      <c r="Q40" s="16"/>
      <c r="R40" s="16"/>
    </row>
    <row r="41" spans="1:34" s="13" customFormat="1" ht="18" customHeight="1">
      <c r="A41" s="20" t="s">
        <v>556</v>
      </c>
      <c r="B41" s="1"/>
      <c r="C41" s="1"/>
      <c r="L41" s="165" t="s">
        <v>229</v>
      </c>
      <c r="M41" s="35"/>
      <c r="N41" s="1"/>
      <c r="O41" s="1"/>
      <c r="P41" s="1"/>
      <c r="Q41" s="1"/>
      <c r="R41" s="1"/>
    </row>
    <row r="42" spans="1:34" s="13" customFormat="1" ht="22.35" customHeight="1">
      <c r="A42" s="79" t="s">
        <v>379</v>
      </c>
      <c r="B42" s="79"/>
      <c r="K42" s="29"/>
      <c r="L42" s="767" t="s">
        <v>523</v>
      </c>
      <c r="O42" s="277"/>
      <c r="Q42" s="137"/>
      <c r="R42" s="149"/>
      <c r="T42" s="2932" t="s">
        <v>582</v>
      </c>
      <c r="U42" s="2933"/>
      <c r="V42" s="2933"/>
      <c r="W42" s="2933"/>
      <c r="X42" s="2933"/>
      <c r="Y42" s="2934"/>
    </row>
    <row r="43" spans="1:34" s="13" customFormat="1" ht="22.35" customHeight="1">
      <c r="A43" s="1218" t="s">
        <v>380</v>
      </c>
      <c r="B43" s="2793" t="s">
        <v>558</v>
      </c>
      <c r="C43" s="2930"/>
      <c r="D43" s="2930"/>
      <c r="E43" s="2930"/>
      <c r="F43" s="2930"/>
      <c r="G43" s="2930"/>
      <c r="H43" s="2930"/>
      <c r="I43" s="2930"/>
      <c r="J43" s="2931"/>
      <c r="L43" s="779" t="s">
        <v>557</v>
      </c>
      <c r="M43" s="273"/>
      <c r="N43" s="273"/>
      <c r="O43" s="273"/>
      <c r="P43" s="273"/>
      <c r="Q43" s="273"/>
      <c r="R43" s="63"/>
      <c r="T43" s="2935"/>
      <c r="U43" s="2936"/>
      <c r="V43" s="2936"/>
      <c r="W43" s="2936"/>
      <c r="X43" s="2936"/>
      <c r="Y43" s="2937"/>
    </row>
    <row r="44" spans="1:34" s="13" customFormat="1" ht="22.35" customHeight="1">
      <c r="A44" s="219"/>
      <c r="B44" s="2911" t="s">
        <v>604</v>
      </c>
      <c r="C44" s="2912"/>
      <c r="D44" s="2912"/>
      <c r="E44" s="2912"/>
      <c r="F44" s="2912"/>
      <c r="G44" s="2912"/>
      <c r="H44" s="2912"/>
      <c r="I44" s="2912"/>
      <c r="J44" s="2913"/>
      <c r="L44" s="779" t="s">
        <v>546</v>
      </c>
      <c r="M44" s="273"/>
      <c r="N44" s="273"/>
      <c r="O44" s="273"/>
      <c r="P44" s="273"/>
      <c r="Q44" s="273"/>
      <c r="R44" s="63"/>
      <c r="T44" s="2914" t="s">
        <v>584</v>
      </c>
      <c r="U44" s="2915"/>
      <c r="V44" s="2917" t="s">
        <v>585</v>
      </c>
      <c r="W44" s="2915"/>
      <c r="X44" s="2917" t="s">
        <v>586</v>
      </c>
      <c r="Y44" s="2918"/>
      <c r="AF44" s="36"/>
      <c r="AG44" s="36"/>
      <c r="AH44" s="36"/>
    </row>
    <row r="45" spans="1:34" s="13" customFormat="1" ht="22.35" customHeight="1">
      <c r="A45" s="1218" t="s">
        <v>385</v>
      </c>
      <c r="B45" s="2793" t="s">
        <v>560</v>
      </c>
      <c r="C45" s="2909"/>
      <c r="D45" s="2909"/>
      <c r="E45" s="2909"/>
      <c r="F45" s="2909"/>
      <c r="G45" s="2909"/>
      <c r="H45" s="2909"/>
      <c r="I45" s="2909"/>
      <c r="J45" s="2910"/>
      <c r="L45" s="779" t="s">
        <v>513</v>
      </c>
      <c r="M45" s="273"/>
      <c r="N45" s="273"/>
      <c r="O45" s="273"/>
      <c r="P45" s="273"/>
      <c r="Q45" s="273"/>
      <c r="R45" s="63"/>
      <c r="T45" s="2916" t="s">
        <v>587</v>
      </c>
      <c r="U45" s="2877"/>
      <c r="V45" s="2876" t="s">
        <v>588</v>
      </c>
      <c r="W45" s="2877"/>
      <c r="X45" s="2876" t="s">
        <v>589</v>
      </c>
      <c r="Y45" s="2894"/>
    </row>
    <row r="46" spans="1:34" s="13" customFormat="1" ht="22.35" customHeight="1">
      <c r="A46" s="1219"/>
      <c r="B46" s="2911" t="s">
        <v>605</v>
      </c>
      <c r="C46" s="2912"/>
      <c r="D46" s="2912"/>
      <c r="E46" s="2912"/>
      <c r="F46" s="2912"/>
      <c r="G46" s="2912"/>
      <c r="H46" s="2912"/>
      <c r="I46" s="2912"/>
      <c r="J46" s="2913"/>
      <c r="L46" s="786" t="s">
        <v>514</v>
      </c>
      <c r="M46" s="273"/>
      <c r="N46" s="273"/>
      <c r="O46" s="273"/>
      <c r="P46" s="273"/>
      <c r="Q46" s="273"/>
      <c r="R46" s="63"/>
      <c r="T46" s="2916" t="s">
        <v>590</v>
      </c>
      <c r="U46" s="2877"/>
      <c r="V46" s="2876" t="s">
        <v>591</v>
      </c>
      <c r="W46" s="2877"/>
      <c r="X46" s="2876" t="s">
        <v>592</v>
      </c>
      <c r="Y46" s="2894"/>
    </row>
    <row r="47" spans="1:34" s="13" customFormat="1" ht="22.35" customHeight="1">
      <c r="A47" s="1218" t="s">
        <v>362</v>
      </c>
      <c r="B47" s="2927" t="s">
        <v>390</v>
      </c>
      <c r="C47" s="2928"/>
      <c r="D47" s="2928"/>
      <c r="E47" s="2928"/>
      <c r="F47" s="2928"/>
      <c r="G47" s="2928"/>
      <c r="H47" s="2928"/>
      <c r="I47" s="2928"/>
      <c r="J47" s="2929"/>
      <c r="L47" s="779" t="s">
        <v>515</v>
      </c>
      <c r="M47" s="273"/>
      <c r="N47" s="273"/>
      <c r="O47" s="273"/>
      <c r="P47" s="273"/>
      <c r="Q47" s="273"/>
      <c r="R47" s="172"/>
      <c r="T47" s="2916" t="s">
        <v>593</v>
      </c>
      <c r="U47" s="2877"/>
      <c r="V47" s="2876" t="s">
        <v>594</v>
      </c>
      <c r="W47" s="2877"/>
      <c r="X47" s="2876" t="s">
        <v>595</v>
      </c>
      <c r="Y47" s="2894"/>
    </row>
    <row r="48" spans="1:34" s="13" customFormat="1" ht="22.35" customHeight="1">
      <c r="A48" s="1220"/>
      <c r="B48" s="2923" t="s">
        <v>391</v>
      </c>
      <c r="C48" s="2924"/>
      <c r="D48" s="2924"/>
      <c r="E48" s="2924"/>
      <c r="F48" s="2924"/>
      <c r="G48" s="2924"/>
      <c r="H48" s="2924"/>
      <c r="I48" s="2924"/>
      <c r="J48" s="2701"/>
      <c r="L48" s="276"/>
      <c r="M48" s="273"/>
      <c r="N48" s="273"/>
      <c r="O48" s="273"/>
      <c r="P48" s="273"/>
      <c r="Q48" s="273"/>
      <c r="R48" s="10"/>
      <c r="T48" s="2925" t="s">
        <v>596</v>
      </c>
      <c r="U48" s="2926"/>
      <c r="V48" s="2920" t="s">
        <v>597</v>
      </c>
      <c r="W48" s="2922"/>
      <c r="X48" s="2920" t="s">
        <v>598</v>
      </c>
      <c r="Y48" s="2921"/>
    </row>
    <row r="49" spans="1:25" s="13" customFormat="1" ht="22.35" customHeight="1">
      <c r="C49" s="166"/>
      <c r="D49" s="28"/>
      <c r="E49" s="28"/>
      <c r="F49" s="28"/>
      <c r="G49" s="28"/>
      <c r="H49" s="28"/>
      <c r="I49" s="28"/>
      <c r="J49" s="28"/>
      <c r="K49" s="29"/>
      <c r="L49" s="80"/>
      <c r="R49" s="11"/>
      <c r="S49" s="11"/>
      <c r="T49" s="11"/>
      <c r="U49" s="11"/>
      <c r="V49" s="11"/>
      <c r="W49" s="11"/>
      <c r="X49" s="11"/>
    </row>
    <row r="50" spans="1:25" s="13" customFormat="1" ht="22.35" customHeight="1">
      <c r="C50" s="29"/>
      <c r="D50" s="29"/>
      <c r="E50" s="29"/>
      <c r="F50" s="61"/>
      <c r="G50" s="61"/>
      <c r="H50" s="61"/>
      <c r="I50" s="61"/>
      <c r="J50" s="29"/>
      <c r="K50" s="29"/>
      <c r="L50" s="2"/>
      <c r="M50" s="11"/>
      <c r="O50" s="11"/>
      <c r="P50" s="11"/>
      <c r="Q50" s="11"/>
      <c r="R50" s="11"/>
      <c r="S50" s="11"/>
      <c r="T50" s="11"/>
      <c r="U50" s="11"/>
      <c r="V50" s="11"/>
      <c r="W50" s="11"/>
      <c r="X50" s="11"/>
    </row>
    <row r="51" spans="1:25" s="41" customFormat="1" ht="13.2">
      <c r="A51" s="38"/>
      <c r="B51" s="38"/>
      <c r="C51" s="39"/>
      <c r="D51" s="39"/>
      <c r="E51" s="39"/>
      <c r="F51" s="39"/>
      <c r="G51" s="39"/>
      <c r="H51" s="39"/>
      <c r="I51" s="39"/>
      <c r="J51" s="39"/>
      <c r="K51" s="39"/>
      <c r="L51" s="39"/>
      <c r="M51" s="39"/>
      <c r="N51" s="39"/>
      <c r="O51" s="39"/>
      <c r="P51" s="39"/>
      <c r="Q51" s="39"/>
    </row>
    <row r="52" spans="1:25" s="8" customFormat="1" ht="13.2">
      <c r="N52" s="13"/>
      <c r="O52" s="13"/>
      <c r="P52" s="13"/>
      <c r="Q52" s="13"/>
    </row>
    <row r="53" spans="1:25" s="8" customFormat="1" ht="15.6">
      <c r="C53" s="13"/>
      <c r="D53" s="13"/>
      <c r="E53" s="13"/>
      <c r="F53" s="13"/>
      <c r="G53" s="13"/>
      <c r="H53" s="13"/>
      <c r="I53" s="13"/>
      <c r="J53" s="13"/>
      <c r="K53" s="13"/>
      <c r="L53" s="13"/>
      <c r="M53" s="13"/>
      <c r="N53" s="14"/>
      <c r="O53" s="14"/>
      <c r="P53" s="14"/>
      <c r="Q53" s="14"/>
      <c r="R53" s="9"/>
      <c r="S53" s="9"/>
      <c r="T53" s="9"/>
      <c r="U53" s="9"/>
      <c r="V53" s="9"/>
      <c r="W53" s="9"/>
      <c r="X53" s="9"/>
    </row>
    <row r="54" spans="1:25" s="8" customFormat="1" ht="13.2">
      <c r="A54" s="24"/>
      <c r="B54" s="24"/>
      <c r="C54" s="13"/>
      <c r="D54" s="13"/>
      <c r="E54" s="13"/>
      <c r="F54" s="13"/>
      <c r="G54" s="13"/>
      <c r="H54" s="13"/>
      <c r="I54" s="13"/>
      <c r="J54" s="13"/>
      <c r="K54" s="13"/>
      <c r="L54" s="13"/>
      <c r="M54" s="13"/>
      <c r="N54" s="1"/>
      <c r="O54" s="1"/>
      <c r="P54" s="1"/>
      <c r="Q54" s="1"/>
      <c r="R54" s="1"/>
      <c r="S54" s="1"/>
      <c r="T54" s="1"/>
      <c r="U54" s="1"/>
      <c r="V54" s="1"/>
      <c r="W54" s="1"/>
      <c r="X54" s="1"/>
    </row>
    <row r="55" spans="1:25" s="8" customFormat="1" ht="13.2">
      <c r="C55" s="13"/>
      <c r="D55" s="13"/>
      <c r="E55" s="13"/>
      <c r="F55" s="13"/>
      <c r="G55" s="13"/>
      <c r="H55" s="13"/>
      <c r="I55" s="13"/>
      <c r="J55" s="13"/>
      <c r="K55" s="13"/>
      <c r="L55" s="13"/>
      <c r="M55" s="13"/>
      <c r="N55" s="1"/>
      <c r="O55" s="1"/>
      <c r="P55" s="1"/>
      <c r="Q55" s="1"/>
      <c r="R55" s="1"/>
      <c r="S55" s="1"/>
      <c r="T55" s="1"/>
      <c r="U55" s="1"/>
      <c r="V55" s="1"/>
      <c r="W55" s="1"/>
      <c r="X55" s="1"/>
      <c r="Y55" s="1"/>
    </row>
    <row r="61" spans="1:25" ht="15" customHeight="1">
      <c r="A61" s="20"/>
      <c r="B61" s="20"/>
    </row>
    <row r="62" spans="1:25" ht="15" customHeight="1">
      <c r="A62" s="19"/>
      <c r="B62" s="19"/>
    </row>
    <row r="63" spans="1:25" ht="15" customHeight="1">
      <c r="A63" s="19"/>
      <c r="B63" s="19"/>
    </row>
  </sheetData>
  <sheetProtection selectLockedCells="1" selectUnlockedCells="1"/>
  <mergeCells count="53">
    <mergeCell ref="N11:W11"/>
    <mergeCell ref="V6:W6"/>
    <mergeCell ref="A7:X7"/>
    <mergeCell ref="A9:X9"/>
    <mergeCell ref="X48:Y48"/>
    <mergeCell ref="V48:W48"/>
    <mergeCell ref="B48:J48"/>
    <mergeCell ref="T48:U48"/>
    <mergeCell ref="T47:U47"/>
    <mergeCell ref="B47:J47"/>
    <mergeCell ref="X47:Y47"/>
    <mergeCell ref="V47:W47"/>
    <mergeCell ref="B43:J43"/>
    <mergeCell ref="B46:J46"/>
    <mergeCell ref="T46:U46"/>
    <mergeCell ref="T42:Y43"/>
    <mergeCell ref="X46:Y46"/>
    <mergeCell ref="X44:Y44"/>
    <mergeCell ref="V44:W44"/>
    <mergeCell ref="V46:W46"/>
    <mergeCell ref="V45:W45"/>
    <mergeCell ref="A13:B13"/>
    <mergeCell ref="A16:B16"/>
    <mergeCell ref="A15:B15"/>
    <mergeCell ref="X45:Y45"/>
    <mergeCell ref="T44:U44"/>
    <mergeCell ref="T45:U45"/>
    <mergeCell ref="A14:B14"/>
    <mergeCell ref="A19:B19"/>
    <mergeCell ref="A24:B24"/>
    <mergeCell ref="A22:B22"/>
    <mergeCell ref="A17:B17"/>
    <mergeCell ref="A18:B18"/>
    <mergeCell ref="A32:B32"/>
    <mergeCell ref="A33:B33"/>
    <mergeCell ref="A30:B30"/>
    <mergeCell ref="A31:B31"/>
    <mergeCell ref="M11:M12"/>
    <mergeCell ref="B45:J45"/>
    <mergeCell ref="B44:J44"/>
    <mergeCell ref="A11:B12"/>
    <mergeCell ref="C11:C12"/>
    <mergeCell ref="D11:F12"/>
    <mergeCell ref="G11:I12"/>
    <mergeCell ref="J11:L11"/>
    <mergeCell ref="A29:B29"/>
    <mergeCell ref="A28:B28"/>
    <mergeCell ref="A23:B23"/>
    <mergeCell ref="A26:B26"/>
    <mergeCell ref="A27:B27"/>
    <mergeCell ref="A25:B25"/>
    <mergeCell ref="A20:B20"/>
    <mergeCell ref="A21:B21"/>
  </mergeCells>
  <phoneticPr fontId="38"/>
  <pageMargins left="0.55118110236220474" right="0.23622047244094491" top="0.31" bottom="0.19685039370078741" header="0.15748031496062992" footer="0.15748031496062992"/>
  <pageSetup paperSize="9" scale="55"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G48"/>
  <sheetViews>
    <sheetView showZeros="0" view="pageBreakPreview" zoomScale="60" zoomScaleNormal="50" workbookViewId="0">
      <selection activeCell="S27" sqref="S27"/>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9" width="9.6640625" style="1" customWidth="1"/>
    <col min="10" max="19" width="8.44140625" style="1" customWidth="1"/>
    <col min="20" max="20" width="4.88671875" style="1" customWidth="1"/>
    <col min="21" max="21" width="8.44140625" style="1" customWidth="1"/>
    <col min="22" max="22" width="25.88671875" style="1" customWidth="1"/>
    <col min="23" max="23" width="7.6640625" style="42" customWidth="1"/>
    <col min="24" max="24" width="7.6640625" style="1" customWidth="1"/>
    <col min="25" max="25" width="10.88671875" style="1" customWidth="1"/>
    <col min="26" max="26" width="14.109375" style="1" customWidth="1"/>
    <col min="27" max="16384" width="8.88671875" style="1"/>
  </cols>
  <sheetData>
    <row r="1" spans="1:27" ht="15" customHeight="1">
      <c r="AA1" s="2"/>
    </row>
    <row r="2" spans="1:27" ht="15" customHeight="1">
      <c r="C2" s="5"/>
      <c r="D2" s="5" t="s">
        <v>606</v>
      </c>
      <c r="E2" s="5" t="s">
        <v>231</v>
      </c>
      <c r="F2" s="5"/>
      <c r="G2" s="5"/>
      <c r="H2" s="5"/>
      <c r="J2" s="804" t="s">
        <v>1</v>
      </c>
      <c r="K2" s="5"/>
      <c r="L2" s="5"/>
      <c r="M2" s="5"/>
      <c r="AA2" s="2"/>
    </row>
    <row r="3" spans="1:27" ht="15" customHeight="1">
      <c r="C3" s="5"/>
      <c r="D3" s="5" t="s">
        <v>607</v>
      </c>
      <c r="E3" s="5" t="s">
        <v>232</v>
      </c>
      <c r="F3" s="5"/>
      <c r="G3" s="5"/>
      <c r="H3" s="5"/>
      <c r="J3" s="804" t="s">
        <v>3</v>
      </c>
      <c r="K3" s="5"/>
      <c r="L3" s="5"/>
      <c r="M3" s="5"/>
      <c r="AA3" s="2"/>
    </row>
    <row r="4" spans="1:27" ht="15" customHeight="1">
      <c r="C4" s="33"/>
      <c r="D4" s="33" t="s">
        <v>608</v>
      </c>
      <c r="E4" s="516" t="s">
        <v>233</v>
      </c>
      <c r="F4" s="33"/>
      <c r="G4" s="5"/>
      <c r="H4" s="5"/>
      <c r="J4" s="804" t="s">
        <v>5</v>
      </c>
      <c r="K4" s="5"/>
      <c r="L4" s="5"/>
      <c r="M4" s="5"/>
      <c r="AA4" s="2"/>
    </row>
    <row r="5" spans="1:27" ht="15" customHeight="1">
      <c r="C5" s="5"/>
      <c r="D5" s="5" t="s">
        <v>609</v>
      </c>
      <c r="E5" s="5" t="s">
        <v>234</v>
      </c>
      <c r="F5" s="5"/>
      <c r="G5" s="5"/>
      <c r="H5" s="5"/>
      <c r="J5" s="804" t="s">
        <v>7</v>
      </c>
      <c r="K5" s="5"/>
      <c r="L5" s="5"/>
      <c r="M5" s="5"/>
      <c r="W5" s="43"/>
      <c r="AA5" s="2"/>
    </row>
    <row r="6" spans="1:27" ht="15" customHeight="1">
      <c r="H6" s="6"/>
      <c r="I6" s="6"/>
      <c r="R6" s="2750"/>
      <c r="S6" s="2750"/>
      <c r="T6" s="163"/>
      <c r="U6" s="163"/>
      <c r="V6" s="163"/>
    </row>
    <row r="7" spans="1:27" ht="30" customHeight="1">
      <c r="A7" s="2596" t="s">
        <v>610</v>
      </c>
      <c r="B7" s="2596"/>
      <c r="C7" s="2596"/>
      <c r="D7" s="2596"/>
      <c r="E7" s="2596"/>
      <c r="F7" s="2596"/>
      <c r="G7" s="2596"/>
      <c r="H7" s="2596"/>
      <c r="I7" s="2596"/>
      <c r="J7" s="2596"/>
      <c r="K7" s="2596"/>
      <c r="L7" s="2596"/>
      <c r="M7" s="2596"/>
      <c r="N7" s="2596"/>
      <c r="O7" s="2596"/>
      <c r="P7" s="2596"/>
      <c r="Q7" s="2596"/>
      <c r="R7" s="2596"/>
      <c r="S7" s="2596"/>
      <c r="T7" s="2596"/>
      <c r="U7" s="2596"/>
      <c r="V7" s="2596"/>
    </row>
    <row r="8" spans="1:27" ht="15" customHeight="1">
      <c r="A8" s="32"/>
      <c r="B8" s="32"/>
      <c r="C8" s="32"/>
      <c r="D8" s="32"/>
      <c r="E8" s="32"/>
      <c r="F8" s="32"/>
      <c r="G8" s="32"/>
      <c r="H8" s="32"/>
      <c r="I8" s="32"/>
      <c r="W8" s="46"/>
      <c r="X8" s="4"/>
      <c r="Y8" s="4"/>
    </row>
    <row r="9" spans="1:27" ht="15" customHeight="1">
      <c r="A9" s="2656" t="s">
        <v>302</v>
      </c>
      <c r="B9" s="2656"/>
      <c r="C9" s="2656"/>
      <c r="D9" s="2656"/>
      <c r="E9" s="2656"/>
      <c r="F9" s="2656"/>
      <c r="G9" s="2656"/>
      <c r="H9" s="2656"/>
      <c r="I9" s="2656"/>
      <c r="J9" s="2656"/>
      <c r="K9" s="2656"/>
      <c r="L9" s="2656"/>
      <c r="M9" s="2656"/>
      <c r="N9" s="2656"/>
      <c r="O9" s="2656"/>
      <c r="P9" s="2656"/>
      <c r="Q9" s="2656"/>
      <c r="R9" s="2656"/>
      <c r="S9" s="2656"/>
      <c r="T9" s="2656"/>
      <c r="U9" s="2656"/>
      <c r="V9" s="2656"/>
      <c r="W9" s="47"/>
      <c r="X9" s="5"/>
      <c r="Y9" s="5"/>
    </row>
    <row r="10" spans="1:27" ht="15" customHeight="1">
      <c r="A10" s="136" t="str">
        <f>'(P10)HKG KOB'!A10</f>
        <v>KOBE CFS(日東物流 六甲)は2025/11/17 CFS CUTより新住所(日東物流 PI)へとCFS倉庫移転となります</v>
      </c>
      <c r="B10" s="3"/>
      <c r="C10" s="3"/>
      <c r="D10" s="3"/>
      <c r="E10" s="3"/>
      <c r="F10" s="3"/>
      <c r="G10" s="3"/>
      <c r="H10" s="3"/>
      <c r="I10" s="3"/>
      <c r="J10" s="2"/>
      <c r="K10" s="77"/>
      <c r="L10" s="165" t="s">
        <v>570</v>
      </c>
      <c r="M10" s="77"/>
      <c r="N10" s="77"/>
      <c r="O10" s="77"/>
      <c r="P10" s="77"/>
      <c r="Q10" s="77"/>
      <c r="R10" s="77"/>
      <c r="S10" s="77"/>
      <c r="T10" s="77"/>
      <c r="U10" s="77"/>
      <c r="V10" s="77"/>
      <c r="W10" s="48"/>
      <c r="X10" s="3"/>
      <c r="Y10" s="3"/>
    </row>
    <row r="11" spans="1:27" ht="20.100000000000001" customHeight="1">
      <c r="A11" s="2777" t="s">
        <v>1292</v>
      </c>
      <c r="B11" s="2779" t="s">
        <v>1293</v>
      </c>
      <c r="C11" s="2781" t="s">
        <v>1294</v>
      </c>
      <c r="D11" s="2782"/>
      <c r="E11" s="2783"/>
      <c r="F11" s="2773" t="s">
        <v>1295</v>
      </c>
      <c r="G11" s="2774"/>
      <c r="H11" s="2905" t="s">
        <v>1296</v>
      </c>
      <c r="I11" s="870" t="s">
        <v>427</v>
      </c>
      <c r="J11" s="2960" t="s">
        <v>428</v>
      </c>
      <c r="K11" s="2960"/>
      <c r="L11" s="2960" t="s">
        <v>432</v>
      </c>
      <c r="M11" s="2961"/>
      <c r="N11" s="2960"/>
      <c r="O11" s="77"/>
      <c r="P11" s="77"/>
      <c r="Q11" s="77"/>
      <c r="R11" s="168"/>
      <c r="S11" s="168"/>
      <c r="T11" s="168"/>
      <c r="W11" s="1"/>
    </row>
    <row r="12" spans="1:27" ht="44.25" customHeight="1">
      <c r="A12" s="2778"/>
      <c r="B12" s="2780"/>
      <c r="C12" s="2784"/>
      <c r="D12" s="2785"/>
      <c r="E12" s="2786"/>
      <c r="F12" s="2137" t="s">
        <v>1297</v>
      </c>
      <c r="G12" s="2138" t="s">
        <v>1298</v>
      </c>
      <c r="H12" s="2959"/>
      <c r="I12" s="931" t="s">
        <v>435</v>
      </c>
      <c r="J12" s="933" t="s">
        <v>438</v>
      </c>
      <c r="K12" s="929" t="s">
        <v>611</v>
      </c>
      <c r="L12" s="934" t="s">
        <v>612</v>
      </c>
      <c r="M12" s="935" t="s">
        <v>613</v>
      </c>
      <c r="N12" s="929" t="s">
        <v>446</v>
      </c>
      <c r="O12" s="25"/>
      <c r="P12" s="25"/>
      <c r="Q12" s="25"/>
      <c r="R12" s="169"/>
      <c r="S12" s="88"/>
      <c r="T12" s="88"/>
      <c r="W12" s="1"/>
    </row>
    <row r="13" spans="1:27" ht="26.25" hidden="1" customHeight="1">
      <c r="A13" s="1728" t="s">
        <v>1299</v>
      </c>
      <c r="B13" s="1729"/>
      <c r="C13" s="2139">
        <v>45966</v>
      </c>
      <c r="D13" s="2140" t="s">
        <v>263</v>
      </c>
      <c r="E13" s="2141">
        <v>45966</v>
      </c>
      <c r="F13" s="2142">
        <f>C13-2</f>
        <v>45964</v>
      </c>
      <c r="G13" s="2143">
        <f t="shared" ref="G13:G15" si="0">F13</f>
        <v>45964</v>
      </c>
      <c r="H13" s="2144">
        <f>E13+4</f>
        <v>45970</v>
      </c>
      <c r="I13" s="924">
        <f>H13+9</f>
        <v>45979</v>
      </c>
      <c r="J13" s="1221">
        <f>H13+8</f>
        <v>45978</v>
      </c>
      <c r="K13" s="1216">
        <f>H13+10</f>
        <v>45980</v>
      </c>
      <c r="L13" s="1216">
        <f>E13+10</f>
        <v>45976</v>
      </c>
      <c r="M13" s="1216">
        <f>E13+11</f>
        <v>45977</v>
      </c>
      <c r="N13" s="1216">
        <f>E13+11</f>
        <v>45977</v>
      </c>
      <c r="O13" s="154"/>
      <c r="P13" s="154"/>
      <c r="Q13" s="154"/>
      <c r="R13" s="154"/>
      <c r="S13" s="88"/>
      <c r="T13" s="88"/>
      <c r="W13" s="1"/>
    </row>
    <row r="14" spans="1:27" ht="26.25" customHeight="1">
      <c r="A14" s="1728" t="s">
        <v>1672</v>
      </c>
      <c r="B14" s="1729"/>
      <c r="C14" s="2175">
        <v>45664</v>
      </c>
      <c r="D14" s="2176" t="s">
        <v>263</v>
      </c>
      <c r="E14" s="2177">
        <v>45665</v>
      </c>
      <c r="F14" s="2178">
        <f>C14-2</f>
        <v>45662</v>
      </c>
      <c r="G14" s="2179">
        <f t="shared" si="0"/>
        <v>45662</v>
      </c>
      <c r="H14" s="2181">
        <f>E14+4</f>
        <v>45669</v>
      </c>
      <c r="I14" s="2947">
        <f>H15+9</f>
        <v>45681</v>
      </c>
      <c r="J14" s="2943">
        <f>H15+8</f>
        <v>45680</v>
      </c>
      <c r="K14" s="2943">
        <f>H15+10</f>
        <v>45682</v>
      </c>
      <c r="L14" s="2943">
        <f>E15+10</f>
        <v>45678</v>
      </c>
      <c r="M14" s="2943">
        <f>E15+11</f>
        <v>45679</v>
      </c>
      <c r="N14" s="2943">
        <f>E15+11</f>
        <v>45679</v>
      </c>
      <c r="O14" s="154"/>
      <c r="P14" s="154"/>
      <c r="Q14" s="154"/>
      <c r="R14" s="95"/>
      <c r="S14" s="88"/>
      <c r="T14" s="88"/>
      <c r="W14" s="1"/>
    </row>
    <row r="15" spans="1:27" ht="26.25" customHeight="1">
      <c r="A15" s="1635" t="s">
        <v>1673</v>
      </c>
      <c r="B15" s="1635" t="s">
        <v>1674</v>
      </c>
      <c r="C15" s="1017">
        <v>46033</v>
      </c>
      <c r="D15" s="1632" t="s">
        <v>263</v>
      </c>
      <c r="E15" s="818">
        <v>45668</v>
      </c>
      <c r="F15" s="819">
        <f>C15-3</f>
        <v>46030</v>
      </c>
      <c r="G15" s="551">
        <f t="shared" si="0"/>
        <v>46030</v>
      </c>
      <c r="H15" s="2182">
        <f t="shared" ref="H15:H19" si="1">E15+4</f>
        <v>45672</v>
      </c>
      <c r="I15" s="2958"/>
      <c r="J15" s="2956"/>
      <c r="K15" s="2956"/>
      <c r="L15" s="2956"/>
      <c r="M15" s="2962"/>
      <c r="N15" s="2956"/>
      <c r="O15" s="95"/>
      <c r="P15" s="95"/>
      <c r="Q15" s="95"/>
      <c r="R15" s="154"/>
      <c r="S15" s="88"/>
      <c r="T15" s="88"/>
      <c r="W15" s="1"/>
    </row>
    <row r="16" spans="1:27" ht="26.25" customHeight="1">
      <c r="A16" s="1728" t="s">
        <v>1672</v>
      </c>
      <c r="B16" s="1729"/>
      <c r="C16" s="2175">
        <f t="shared" ref="C16:C27" si="2">C14+7</f>
        <v>45671</v>
      </c>
      <c r="D16" s="2176" t="s">
        <v>263</v>
      </c>
      <c r="E16" s="2177">
        <f>C16+1</f>
        <v>45672</v>
      </c>
      <c r="F16" s="2178">
        <f>C16-2</f>
        <v>45669</v>
      </c>
      <c r="G16" s="2179">
        <f>F16</f>
        <v>45669</v>
      </c>
      <c r="H16" s="2181">
        <f t="shared" si="1"/>
        <v>45676</v>
      </c>
      <c r="I16" s="2947">
        <f>H17+9</f>
        <v>46053</v>
      </c>
      <c r="J16" s="2943">
        <f>H17+8</f>
        <v>46052</v>
      </c>
      <c r="K16" s="2943">
        <f>H17+10</f>
        <v>46054</v>
      </c>
      <c r="L16" s="2943">
        <f>E17+10</f>
        <v>46050</v>
      </c>
      <c r="M16" s="2949">
        <f>E17+11</f>
        <v>46051</v>
      </c>
      <c r="N16" s="2943">
        <f>E17+11</f>
        <v>46051</v>
      </c>
      <c r="O16" s="154"/>
      <c r="P16" s="154"/>
      <c r="Q16" s="154"/>
      <c r="R16" s="95"/>
      <c r="S16" s="88"/>
      <c r="T16" s="88"/>
      <c r="W16" s="1"/>
    </row>
    <row r="17" spans="1:23" ht="26.25" customHeight="1">
      <c r="A17" s="2290" t="s">
        <v>1675</v>
      </c>
      <c r="B17" s="1635" t="s">
        <v>1676</v>
      </c>
      <c r="C17" s="1017">
        <f>C15+7</f>
        <v>46040</v>
      </c>
      <c r="D17" s="1632" t="s">
        <v>263</v>
      </c>
      <c r="E17" s="818">
        <f>C17</f>
        <v>46040</v>
      </c>
      <c r="F17" s="819">
        <f>C17-3</f>
        <v>46037</v>
      </c>
      <c r="G17" s="551">
        <f t="shared" ref="G17:G27" si="3">F17</f>
        <v>46037</v>
      </c>
      <c r="H17" s="2182">
        <f t="shared" si="1"/>
        <v>46044</v>
      </c>
      <c r="I17" s="2958"/>
      <c r="J17" s="2956"/>
      <c r="K17" s="2956"/>
      <c r="L17" s="2956"/>
      <c r="M17" s="2957"/>
      <c r="N17" s="2956"/>
      <c r="O17" s="95"/>
      <c r="P17" s="95"/>
      <c r="Q17" s="95"/>
      <c r="R17" s="154"/>
      <c r="S17" s="88"/>
      <c r="T17" s="88"/>
      <c r="W17" s="1"/>
    </row>
    <row r="18" spans="1:23" ht="26.25" customHeight="1">
      <c r="A18" s="1534" t="s">
        <v>1677</v>
      </c>
      <c r="B18" s="862" t="s">
        <v>1678</v>
      </c>
      <c r="C18" s="2549">
        <f>C16+7</f>
        <v>45678</v>
      </c>
      <c r="D18" s="1633" t="s">
        <v>263</v>
      </c>
      <c r="E18" s="2286">
        <f>C18+1</f>
        <v>45679</v>
      </c>
      <c r="F18" s="1440">
        <f>C18-2</f>
        <v>45676</v>
      </c>
      <c r="G18" s="1385">
        <f>F18</f>
        <v>45676</v>
      </c>
      <c r="H18" s="2292">
        <f t="shared" si="1"/>
        <v>45683</v>
      </c>
      <c r="I18" s="2947">
        <f>H19+9</f>
        <v>46060</v>
      </c>
      <c r="J18" s="2943">
        <f>H19+8</f>
        <v>46059</v>
      </c>
      <c r="K18" s="2943">
        <f>H19+10</f>
        <v>46061</v>
      </c>
      <c r="L18" s="2943">
        <f>E19+10</f>
        <v>46057</v>
      </c>
      <c r="M18" s="2949">
        <f>E19+11</f>
        <v>46058</v>
      </c>
      <c r="N18" s="2943">
        <f>E19+11</f>
        <v>46058</v>
      </c>
      <c r="O18" s="154"/>
      <c r="P18" s="154"/>
      <c r="Q18" s="154"/>
      <c r="R18" s="95"/>
      <c r="S18" s="88"/>
      <c r="T18" s="88"/>
      <c r="W18" s="1"/>
    </row>
    <row r="19" spans="1:23" ht="26.25" customHeight="1">
      <c r="A19" s="2290" t="s">
        <v>1679</v>
      </c>
      <c r="B19" s="1635" t="s">
        <v>1680</v>
      </c>
      <c r="C19" s="1017">
        <f>C17+7</f>
        <v>46047</v>
      </c>
      <c r="D19" s="1632" t="s">
        <v>263</v>
      </c>
      <c r="E19" s="818">
        <f>C19</f>
        <v>46047</v>
      </c>
      <c r="F19" s="819">
        <f>C19-3</f>
        <v>46044</v>
      </c>
      <c r="G19" s="551">
        <f t="shared" ref="G19" si="4">F19</f>
        <v>46044</v>
      </c>
      <c r="H19" s="2182">
        <f t="shared" si="1"/>
        <v>46051</v>
      </c>
      <c r="I19" s="2958"/>
      <c r="J19" s="2956"/>
      <c r="K19" s="2956"/>
      <c r="L19" s="2956"/>
      <c r="M19" s="2957"/>
      <c r="N19" s="2956"/>
      <c r="O19" s="95"/>
      <c r="P19" s="95"/>
      <c r="Q19" s="95"/>
      <c r="R19" s="154"/>
      <c r="S19" s="88"/>
      <c r="T19" s="88"/>
      <c r="W19" s="1"/>
    </row>
    <row r="20" spans="1:23" ht="26.25" customHeight="1">
      <c r="A20" s="2291" t="s">
        <v>1681</v>
      </c>
      <c r="B20" s="1629" t="s">
        <v>1682</v>
      </c>
      <c r="C20" s="2549">
        <f>C18+7</f>
        <v>45685</v>
      </c>
      <c r="D20" s="1633" t="s">
        <v>263</v>
      </c>
      <c r="E20" s="2286">
        <f>C20+1</f>
        <v>45686</v>
      </c>
      <c r="F20" s="1440">
        <f>C20-2</f>
        <v>45683</v>
      </c>
      <c r="G20" s="1385">
        <f>F20</f>
        <v>45683</v>
      </c>
      <c r="H20" s="2292">
        <f>E20+4</f>
        <v>45690</v>
      </c>
      <c r="I20" s="2947">
        <f>H21+9</f>
        <v>46067</v>
      </c>
      <c r="J20" s="2943">
        <f>H21+8</f>
        <v>46066</v>
      </c>
      <c r="K20" s="2943">
        <f>H21+10</f>
        <v>46068</v>
      </c>
      <c r="L20" s="2943">
        <f>E21+10</f>
        <v>46064</v>
      </c>
      <c r="M20" s="2949">
        <f>E21+11</f>
        <v>46065</v>
      </c>
      <c r="N20" s="2943">
        <f>E21+11</f>
        <v>46065</v>
      </c>
      <c r="O20" s="154"/>
      <c r="P20" s="154"/>
      <c r="Q20" s="154"/>
      <c r="R20" s="95"/>
      <c r="S20" s="88"/>
      <c r="T20" s="88"/>
      <c r="W20" s="1"/>
    </row>
    <row r="21" spans="1:23" ht="26.25" customHeight="1">
      <c r="A21" s="1635" t="s">
        <v>1683</v>
      </c>
      <c r="B21" s="1634" t="s">
        <v>1680</v>
      </c>
      <c r="C21" s="1017">
        <f>C19+7</f>
        <v>46054</v>
      </c>
      <c r="D21" s="1632" t="s">
        <v>263</v>
      </c>
      <c r="E21" s="818">
        <f>C21</f>
        <v>46054</v>
      </c>
      <c r="F21" s="819">
        <f>C21-3</f>
        <v>46051</v>
      </c>
      <c r="G21" s="551">
        <f t="shared" ref="G21" si="5">F21</f>
        <v>46051</v>
      </c>
      <c r="H21" s="2182">
        <f>E21+4</f>
        <v>46058</v>
      </c>
      <c r="I21" s="2958"/>
      <c r="J21" s="2956"/>
      <c r="K21" s="2956"/>
      <c r="L21" s="2956"/>
      <c r="M21" s="2957"/>
      <c r="N21" s="2956"/>
      <c r="O21" s="95"/>
      <c r="P21" s="95"/>
      <c r="Q21" s="95"/>
      <c r="R21" s="154"/>
      <c r="S21" s="88"/>
      <c r="T21" s="88"/>
      <c r="W21" s="1"/>
    </row>
    <row r="22" spans="1:23" ht="26.25" customHeight="1">
      <c r="A22" s="2291" t="s">
        <v>1684</v>
      </c>
      <c r="B22" s="1629" t="s">
        <v>1685</v>
      </c>
      <c r="C22" s="2549">
        <f t="shared" si="2"/>
        <v>45692</v>
      </c>
      <c r="D22" s="1633" t="s" ph="1">
        <v>1686</v>
      </c>
      <c r="E22" s="2286">
        <f>C22+1</f>
        <v>45693</v>
      </c>
      <c r="F22" s="1440">
        <f>C22-2</f>
        <v>45690</v>
      </c>
      <c r="G22" s="1385">
        <f>F22</f>
        <v>45690</v>
      </c>
      <c r="H22" s="2292">
        <f>E22+4</f>
        <v>45697</v>
      </c>
      <c r="I22" s="2947">
        <f>H23+9</f>
        <v>46074</v>
      </c>
      <c r="J22" s="2943">
        <f>H23+8</f>
        <v>46073</v>
      </c>
      <c r="K22" s="2943">
        <f>H23+10</f>
        <v>46075</v>
      </c>
      <c r="L22" s="2943">
        <f>E23+10</f>
        <v>46071</v>
      </c>
      <c r="M22" s="2949">
        <f>E23+11</f>
        <v>46072</v>
      </c>
      <c r="N22" s="2943">
        <f>E23+11</f>
        <v>46072</v>
      </c>
      <c r="O22" s="154"/>
      <c r="P22" s="154"/>
      <c r="Q22" s="154"/>
      <c r="R22" s="95"/>
      <c r="S22" s="150"/>
      <c r="T22" s="166"/>
      <c r="W22" s="1"/>
    </row>
    <row r="23" spans="1:23" ht="26.25" customHeight="1">
      <c r="A23" s="2290" t="s">
        <v>1673</v>
      </c>
      <c r="B23" s="1635" t="s">
        <v>1687</v>
      </c>
      <c r="C23" s="1017">
        <f t="shared" si="2"/>
        <v>46061</v>
      </c>
      <c r="D23" s="1632" t="s">
        <v>1686</v>
      </c>
      <c r="E23" s="818">
        <f>C23</f>
        <v>46061</v>
      </c>
      <c r="F23" s="819">
        <f>C23-3</f>
        <v>46058</v>
      </c>
      <c r="G23" s="551">
        <f t="shared" ref="G23" si="6">F23</f>
        <v>46058</v>
      </c>
      <c r="H23" s="2182">
        <f t="shared" ref="H23" si="7">E23+4</f>
        <v>46065</v>
      </c>
      <c r="I23" s="2958"/>
      <c r="J23" s="2956"/>
      <c r="K23" s="2956"/>
      <c r="L23" s="2956"/>
      <c r="M23" s="2957"/>
      <c r="N23" s="2956"/>
      <c r="O23" s="95"/>
      <c r="P23" s="95"/>
      <c r="Q23" s="95"/>
      <c r="R23" s="154"/>
      <c r="S23" s="776"/>
      <c r="T23" s="167"/>
      <c r="W23" s="1"/>
    </row>
    <row r="24" spans="1:23" ht="26.25" customHeight="1">
      <c r="A24" s="1728" t="s">
        <v>1688</v>
      </c>
      <c r="B24" s="1729"/>
      <c r="C24" s="2175">
        <f t="shared" si="2"/>
        <v>45699</v>
      </c>
      <c r="D24" s="2176" t="s">
        <v>1686</v>
      </c>
      <c r="E24" s="2177">
        <f>C24+1</f>
        <v>45700</v>
      </c>
      <c r="F24" s="2178">
        <f>C24-2</f>
        <v>45697</v>
      </c>
      <c r="G24" s="2179">
        <f>F24</f>
        <v>45697</v>
      </c>
      <c r="H24" s="2181">
        <f>E24+4</f>
        <v>45704</v>
      </c>
      <c r="I24" s="2947">
        <f>H25+9</f>
        <v>46081</v>
      </c>
      <c r="J24" s="2943">
        <f>H25+8</f>
        <v>46080</v>
      </c>
      <c r="K24" s="2943">
        <f>H25+10</f>
        <v>46082</v>
      </c>
      <c r="L24" s="2943">
        <f>E25+10</f>
        <v>46078</v>
      </c>
      <c r="M24" s="2949">
        <f>E25+11</f>
        <v>46079</v>
      </c>
      <c r="N24" s="2943">
        <f>E25+11</f>
        <v>46079</v>
      </c>
      <c r="O24" s="154"/>
      <c r="P24" s="154"/>
      <c r="Q24" s="154"/>
      <c r="R24" s="95"/>
      <c r="S24" s="150"/>
      <c r="T24" s="166"/>
      <c r="W24" s="1"/>
    </row>
    <row r="25" spans="1:23" ht="26.25" customHeight="1">
      <c r="A25" s="2550" t="s">
        <v>1675</v>
      </c>
      <c r="B25" s="2551" t="s">
        <v>1689</v>
      </c>
      <c r="C25" s="2552">
        <f>C23+7</f>
        <v>46068</v>
      </c>
      <c r="D25" s="2553" t="s">
        <v>1686</v>
      </c>
      <c r="E25" s="2554">
        <f>C25</f>
        <v>46068</v>
      </c>
      <c r="F25" s="2555">
        <f>C25-3</f>
        <v>46065</v>
      </c>
      <c r="G25" s="2556">
        <f t="shared" si="3"/>
        <v>46065</v>
      </c>
      <c r="H25" s="2574">
        <f t="shared" ref="H25" si="8">E25+4</f>
        <v>46072</v>
      </c>
      <c r="I25" s="2958"/>
      <c r="J25" s="2956"/>
      <c r="K25" s="2956"/>
      <c r="L25" s="2956"/>
      <c r="M25" s="2957"/>
      <c r="N25" s="2956"/>
      <c r="O25" s="95"/>
      <c r="P25" s="95"/>
      <c r="Q25" s="95"/>
      <c r="R25" s="154"/>
      <c r="S25" s="150"/>
      <c r="T25" s="166"/>
      <c r="W25" s="1"/>
    </row>
    <row r="26" spans="1:23" ht="26.25" customHeight="1">
      <c r="A26" s="2291" t="s">
        <v>1690</v>
      </c>
      <c r="B26" s="1629" t="s">
        <v>1691</v>
      </c>
      <c r="C26" s="2549">
        <f t="shared" si="2"/>
        <v>45706</v>
      </c>
      <c r="D26" s="1633" t="s">
        <v>1686</v>
      </c>
      <c r="E26" s="2286">
        <f>C26+1</f>
        <v>45707</v>
      </c>
      <c r="F26" s="1440">
        <f>C26-2</f>
        <v>45704</v>
      </c>
      <c r="G26" s="1385">
        <f>F26</f>
        <v>45704</v>
      </c>
      <c r="H26" s="2292">
        <f>E26+4</f>
        <v>45711</v>
      </c>
      <c r="I26" s="2947">
        <f>H26+9</f>
        <v>45720</v>
      </c>
      <c r="J26" s="2943">
        <f>H26+8</f>
        <v>45719</v>
      </c>
      <c r="K26" s="2943">
        <f>H26+10</f>
        <v>45721</v>
      </c>
      <c r="L26" s="2943">
        <f>E26+10</f>
        <v>45717</v>
      </c>
      <c r="M26" s="2949">
        <f>E26+11</f>
        <v>45718</v>
      </c>
      <c r="N26" s="2943">
        <f>E26+11</f>
        <v>45718</v>
      </c>
      <c r="O26" s="154"/>
      <c r="P26" s="154"/>
      <c r="Q26" s="154"/>
      <c r="R26" s="95"/>
      <c r="S26" s="81"/>
      <c r="T26" s="167"/>
      <c r="W26" s="1"/>
    </row>
    <row r="27" spans="1:23" ht="26.25" customHeight="1">
      <c r="A27" s="2290" t="s">
        <v>1679</v>
      </c>
      <c r="B27" s="1635" t="s">
        <v>1692</v>
      </c>
      <c r="C27" s="1017">
        <f t="shared" si="2"/>
        <v>46075</v>
      </c>
      <c r="D27" s="1632" t="s">
        <v>1686</v>
      </c>
      <c r="E27" s="818">
        <f>C27</f>
        <v>46075</v>
      </c>
      <c r="F27" s="819">
        <f>C27-3</f>
        <v>46072</v>
      </c>
      <c r="G27" s="551">
        <f t="shared" si="3"/>
        <v>46072</v>
      </c>
      <c r="H27" s="2182">
        <f>E27+4</f>
        <v>46079</v>
      </c>
      <c r="I27" s="2958"/>
      <c r="J27" s="2956"/>
      <c r="K27" s="2956"/>
      <c r="L27" s="2956"/>
      <c r="M27" s="2957"/>
      <c r="N27" s="2956"/>
      <c r="O27" s="95"/>
      <c r="P27" s="95"/>
      <c r="Q27" s="95"/>
      <c r="R27" s="154"/>
      <c r="S27" s="150"/>
      <c r="T27" s="166"/>
      <c r="W27" s="1"/>
    </row>
    <row r="28" spans="1:23" ht="26.25" customHeight="1">
      <c r="A28" s="1728" t="s">
        <v>1672</v>
      </c>
      <c r="B28" s="1729"/>
      <c r="C28" s="2175">
        <f>C26+7</f>
        <v>45713</v>
      </c>
      <c r="D28" s="2176" t="s">
        <v>1686</v>
      </c>
      <c r="E28" s="2177">
        <f>C28+1</f>
        <v>45714</v>
      </c>
      <c r="F28" s="2288">
        <f>C28-5</f>
        <v>45708</v>
      </c>
      <c r="G28" s="2289">
        <f>F28</f>
        <v>45708</v>
      </c>
      <c r="H28" s="2181">
        <f>E28+4</f>
        <v>45718</v>
      </c>
      <c r="I28" s="2947">
        <f>H29+9</f>
        <v>46095</v>
      </c>
      <c r="J28" s="2943">
        <f>H29+8</f>
        <v>46094</v>
      </c>
      <c r="K28" s="2943">
        <f>H29+10</f>
        <v>46096</v>
      </c>
      <c r="L28" s="2943">
        <f>E29+10</f>
        <v>46092</v>
      </c>
      <c r="M28" s="2949">
        <f>E29+11</f>
        <v>46093</v>
      </c>
      <c r="N28" s="2943">
        <f>E29+11</f>
        <v>46093</v>
      </c>
      <c r="O28" s="154"/>
      <c r="P28" s="154"/>
      <c r="Q28" s="154"/>
      <c r="R28" s="95"/>
      <c r="S28" s="150"/>
      <c r="T28" s="166"/>
      <c r="W28" s="1"/>
    </row>
    <row r="29" spans="1:23" ht="25.5" customHeight="1">
      <c r="A29" s="2290" t="s">
        <v>1683</v>
      </c>
      <c r="B29" s="1635" t="s">
        <v>1692</v>
      </c>
      <c r="C29" s="1017">
        <f>C27+7</f>
        <v>46082</v>
      </c>
      <c r="D29" s="1632" t="s">
        <v>376</v>
      </c>
      <c r="E29" s="818">
        <f>C29</f>
        <v>46082</v>
      </c>
      <c r="F29" s="819">
        <f>C29-3</f>
        <v>46079</v>
      </c>
      <c r="G29" s="551">
        <f>F29</f>
        <v>46079</v>
      </c>
      <c r="H29" s="2182">
        <f t="shared" ref="H29" si="9">E29+4</f>
        <v>46086</v>
      </c>
      <c r="I29" s="2948"/>
      <c r="J29" s="2944"/>
      <c r="K29" s="2944"/>
      <c r="L29" s="2944"/>
      <c r="M29" s="2950"/>
      <c r="N29" s="2944"/>
      <c r="O29" s="2954"/>
      <c r="P29" s="2953"/>
      <c r="Q29" s="2953"/>
      <c r="R29" s="2953"/>
      <c r="S29" s="2953"/>
      <c r="T29" s="154"/>
      <c r="V29" s="167"/>
    </row>
    <row r="30" spans="1:23" ht="26.25" customHeight="1">
      <c r="A30" s="1686" t="s">
        <v>1398</v>
      </c>
      <c r="B30" s="1683" t="s">
        <v>1399</v>
      </c>
      <c r="C30" s="1687">
        <f>C28+7</f>
        <v>45720</v>
      </c>
      <c r="D30" s="1433" t="s" ph="1">
        <v>376</v>
      </c>
      <c r="E30" s="1688">
        <f>C30+1</f>
        <v>45721</v>
      </c>
      <c r="F30" s="1452">
        <f>C30-2</f>
        <v>45718</v>
      </c>
      <c r="G30" s="1689">
        <f>C30-2</f>
        <v>45718</v>
      </c>
      <c r="H30" s="1690">
        <f>E30+4</f>
        <v>45725</v>
      </c>
      <c r="I30" s="2945">
        <f>H30+9</f>
        <v>45734</v>
      </c>
      <c r="J30" s="2941">
        <f>H30+8</f>
        <v>45733</v>
      </c>
      <c r="K30" s="2941">
        <f>H30+10</f>
        <v>45735</v>
      </c>
      <c r="L30" s="2941">
        <f>E30+10</f>
        <v>45731</v>
      </c>
      <c r="M30" s="2951">
        <f>E30+11</f>
        <v>45732</v>
      </c>
      <c r="N30" s="2941">
        <f>E30+11</f>
        <v>45732</v>
      </c>
      <c r="O30" s="2954"/>
      <c r="P30" s="2953"/>
      <c r="Q30" s="2953"/>
      <c r="R30" s="2953"/>
      <c r="S30" s="2953"/>
      <c r="T30" s="95"/>
      <c r="U30" s="137"/>
      <c r="V30" s="166"/>
    </row>
    <row r="31" spans="1:23" ht="26.25" customHeight="1">
      <c r="A31" s="2565" t="s">
        <v>1400</v>
      </c>
      <c r="B31" s="2566" t="s">
        <v>1397</v>
      </c>
      <c r="C31" s="2559">
        <f>C29+7</f>
        <v>46089</v>
      </c>
      <c r="D31" s="2560" t="s">
        <v>1401</v>
      </c>
      <c r="E31" s="2561">
        <f>C31</f>
        <v>46089</v>
      </c>
      <c r="F31" s="2562">
        <f>C31-3</f>
        <v>46086</v>
      </c>
      <c r="G31" s="2563">
        <f>F31</f>
        <v>46086</v>
      </c>
      <c r="H31" s="2567">
        <f t="shared" ref="H31" si="10">E31+4</f>
        <v>46093</v>
      </c>
      <c r="I31" s="2946"/>
      <c r="J31" s="2942"/>
      <c r="K31" s="2942"/>
      <c r="L31" s="2942"/>
      <c r="M31" s="2952"/>
      <c r="N31" s="2942"/>
      <c r="O31" s="154"/>
      <c r="P31" s="154"/>
      <c r="Q31" s="154"/>
      <c r="R31" s="154"/>
      <c r="S31" s="154"/>
      <c r="T31" s="95"/>
      <c r="U31" s="137"/>
      <c r="V31" s="166"/>
    </row>
    <row r="32" spans="1:23" ht="26.25" customHeight="1">
      <c r="A32" s="1686" t="s">
        <v>1182</v>
      </c>
      <c r="B32" s="1683" t="s">
        <v>1183</v>
      </c>
      <c r="C32" s="1687">
        <f>C30+7</f>
        <v>45727</v>
      </c>
      <c r="D32" s="1433" t="s" ph="1">
        <v>376</v>
      </c>
      <c r="E32" s="1688">
        <f>C32+1</f>
        <v>45728</v>
      </c>
      <c r="F32" s="1452">
        <f>C32-2</f>
        <v>45725</v>
      </c>
      <c r="G32" s="1689">
        <f>C32-2</f>
        <v>45725</v>
      </c>
      <c r="H32" s="1690">
        <f>E32+4</f>
        <v>45732</v>
      </c>
      <c r="I32" s="930">
        <f>H31+9</f>
        <v>46102</v>
      </c>
      <c r="J32" s="1211">
        <f>H31+8</f>
        <v>46101</v>
      </c>
      <c r="K32" s="1211">
        <f>H31+10</f>
        <v>46103</v>
      </c>
      <c r="L32" s="1211">
        <f>H31+10</f>
        <v>46103</v>
      </c>
      <c r="M32" s="1211">
        <f>H31+11</f>
        <v>46104</v>
      </c>
      <c r="N32" s="1211">
        <f>H31+11</f>
        <v>46104</v>
      </c>
      <c r="O32" s="154"/>
      <c r="P32" s="154"/>
      <c r="Q32" s="154"/>
      <c r="R32" s="154"/>
      <c r="S32" s="154"/>
      <c r="T32" s="95"/>
      <c r="U32" s="137"/>
      <c r="V32" s="166"/>
    </row>
    <row r="33" spans="1:33" ht="18" customHeight="1">
      <c r="A33" s="270" t="s">
        <v>522</v>
      </c>
      <c r="D33" s="5" t="s">
        <v>1693</v>
      </c>
      <c r="F33" s="61"/>
      <c r="G33" s="2026"/>
      <c r="J33" s="1458"/>
      <c r="K33" s="1458"/>
      <c r="L33" s="1458"/>
    </row>
    <row r="34" spans="1:33" ht="18" customHeight="1">
      <c r="A34" s="2"/>
      <c r="B34" s="2"/>
      <c r="D34" s="270"/>
    </row>
    <row r="35" spans="1:33" ht="18" customHeight="1">
      <c r="A35" s="2"/>
      <c r="B35" s="2"/>
      <c r="D35" s="270"/>
    </row>
    <row r="36" spans="1:33" ht="18" customHeight="1">
      <c r="A36" s="5"/>
      <c r="D36" s="5"/>
      <c r="H36" s="16"/>
      <c r="I36" s="16"/>
      <c r="J36" s="16"/>
      <c r="K36" s="22"/>
      <c r="L36" s="16"/>
      <c r="M36" s="16"/>
      <c r="N36" s="16"/>
      <c r="U36" s="71"/>
      <c r="V36" s="71"/>
    </row>
    <row r="37" spans="1:33" s="13" customFormat="1" ht="18" customHeight="1">
      <c r="A37" s="88" t="s">
        <v>379</v>
      </c>
      <c r="B37" s="1"/>
      <c r="C37" s="1"/>
      <c r="D37" s="1222"/>
      <c r="E37" s="1223"/>
      <c r="F37" s="1223"/>
      <c r="G37" s="1224"/>
      <c r="I37" s="581" t="s">
        <v>382</v>
      </c>
      <c r="J37"/>
      <c r="K37"/>
      <c r="L37"/>
      <c r="M37"/>
      <c r="N37" s="1"/>
      <c r="U37" s="170"/>
      <c r="V37" s="170"/>
      <c r="W37" s="39"/>
    </row>
    <row r="38" spans="1:33" s="13" customFormat="1" ht="18" customHeight="1">
      <c r="A38" s="1198" t="s">
        <v>394</v>
      </c>
      <c r="B38" s="2839" t="s">
        <v>508</v>
      </c>
      <c r="C38" s="2840"/>
      <c r="D38" s="2840"/>
      <c r="E38" s="2840"/>
      <c r="F38" s="2840"/>
      <c r="G38" s="2841"/>
      <c r="I38" s="1" t="s">
        <v>555</v>
      </c>
      <c r="J38"/>
      <c r="K38"/>
      <c r="L38"/>
      <c r="M38"/>
      <c r="N38" s="1"/>
      <c r="U38" s="170"/>
      <c r="V38" s="170"/>
      <c r="W38" s="50"/>
    </row>
    <row r="39" spans="1:33" s="13" customFormat="1" ht="18" customHeight="1">
      <c r="A39" s="164"/>
      <c r="B39" s="621" t="s">
        <v>298</v>
      </c>
      <c r="C39" s="94"/>
      <c r="D39" s="20"/>
      <c r="E39" s="10"/>
      <c r="G39" s="174"/>
      <c r="I39" s="12" t="s">
        <v>387</v>
      </c>
      <c r="J39" s="173"/>
      <c r="K39" s="173"/>
      <c r="L39" s="173"/>
      <c r="M39" s="28"/>
      <c r="U39" s="170"/>
      <c r="V39" s="170"/>
      <c r="W39" s="39"/>
      <c r="X39" s="36"/>
      <c r="Y39" s="36"/>
      <c r="Z39" s="36"/>
      <c r="AA39" s="36"/>
      <c r="AB39" s="36"/>
      <c r="AC39" s="36"/>
      <c r="AD39" s="36"/>
      <c r="AE39" s="36"/>
      <c r="AF39" s="36"/>
      <c r="AG39" s="36"/>
    </row>
    <row r="40" spans="1:33" s="13" customFormat="1" ht="18" customHeight="1">
      <c r="A40" s="1199"/>
      <c r="B40" s="1225" t="s">
        <v>509</v>
      </c>
      <c r="C40" s="1226"/>
      <c r="D40" s="1222"/>
      <c r="E40" s="1227"/>
      <c r="F40" s="1228"/>
      <c r="G40" s="1229"/>
      <c r="J40" s="173"/>
      <c r="K40" s="173"/>
      <c r="L40" s="173"/>
      <c r="M40" s="28"/>
      <c r="N40" s="11"/>
      <c r="U40" s="170"/>
      <c r="V40" s="170"/>
      <c r="W40" s="40"/>
    </row>
    <row r="41" spans="1:33" s="13" customFormat="1" ht="18" customHeight="1">
      <c r="A41" s="2580" t="s">
        <v>365</v>
      </c>
      <c r="B41" s="2938" t="s">
        <v>1242</v>
      </c>
      <c r="C41" s="2939"/>
      <c r="D41" s="2939"/>
      <c r="E41" s="2939"/>
      <c r="F41" s="2939"/>
      <c r="G41" s="2940"/>
      <c r="I41" s="7" t="s">
        <v>583</v>
      </c>
      <c r="J41" s="173"/>
      <c r="K41" s="173"/>
      <c r="L41" s="173"/>
      <c r="M41" s="28"/>
      <c r="N41" s="11"/>
      <c r="U41" s="170"/>
      <c r="V41" s="170"/>
      <c r="W41" s="49"/>
      <c r="X41" s="10"/>
      <c r="Y41" s="10"/>
      <c r="Z41" s="10"/>
    </row>
    <row r="42" spans="1:33" s="13" customFormat="1" ht="18" customHeight="1">
      <c r="A42" s="164"/>
      <c r="B42" s="2795" t="s">
        <v>1243</v>
      </c>
      <c r="C42" s="2884"/>
      <c r="D42" s="2884"/>
      <c r="E42" s="2884"/>
      <c r="F42" s="2884"/>
      <c r="G42" s="2796"/>
      <c r="I42" s="7" t="s">
        <v>228</v>
      </c>
      <c r="J42" s="173"/>
      <c r="K42" s="173"/>
      <c r="L42" s="173"/>
      <c r="M42" s="28"/>
      <c r="N42" s="11"/>
      <c r="O42" s="171"/>
      <c r="P42" s="171"/>
      <c r="Q42" s="171"/>
      <c r="R42" s="171"/>
      <c r="S42" s="171"/>
      <c r="T42" s="171"/>
      <c r="U42" s="171"/>
      <c r="V42" s="171"/>
      <c r="W42" s="49"/>
      <c r="X42" s="10"/>
      <c r="Y42" s="10"/>
      <c r="Z42" s="10"/>
    </row>
    <row r="43" spans="1:33" s="13" customFormat="1" ht="18" customHeight="1">
      <c r="A43" s="2020"/>
      <c r="B43" s="2879"/>
      <c r="C43" s="2880"/>
      <c r="D43" s="2880"/>
      <c r="E43" s="2880"/>
      <c r="F43" s="2880"/>
      <c r="G43" s="2881"/>
      <c r="I43" s="7" t="s">
        <v>229</v>
      </c>
      <c r="J43" s="173"/>
      <c r="K43" s="173"/>
      <c r="L43" s="173"/>
      <c r="M43" s="28"/>
      <c r="N43" s="10"/>
      <c r="O43" s="10"/>
      <c r="P43" s="10"/>
      <c r="Q43" s="10"/>
      <c r="R43" s="10"/>
      <c r="S43" s="10"/>
      <c r="T43" s="10"/>
      <c r="U43" s="10"/>
      <c r="V43" s="10"/>
      <c r="W43" s="39"/>
    </row>
    <row r="44" spans="1:33" s="8" customFormat="1" ht="16.2">
      <c r="A44" s="150"/>
      <c r="B44" s="2955"/>
      <c r="C44" s="2955"/>
      <c r="D44" s="2955"/>
      <c r="E44" s="2955"/>
      <c r="F44" s="2955"/>
      <c r="G44" s="2955"/>
      <c r="I44" s="13"/>
      <c r="J44" s="13"/>
      <c r="K44" s="13"/>
      <c r="L44" s="13"/>
      <c r="M44" s="13"/>
    </row>
    <row r="45" spans="1:33" s="8" customFormat="1" ht="16.2">
      <c r="A45" s="150"/>
      <c r="B45" s="2843"/>
      <c r="C45" s="2843"/>
      <c r="D45" s="2843"/>
      <c r="E45" s="2843"/>
      <c r="F45" s="2843"/>
      <c r="G45" s="2843"/>
      <c r="J45" s="13"/>
      <c r="K45" s="13"/>
      <c r="L45" s="13"/>
      <c r="M45" s="13"/>
      <c r="W45" s="41"/>
    </row>
    <row r="46" spans="1:33" s="8" customFormat="1" ht="16.2">
      <c r="A46" s="150"/>
      <c r="B46" s="2843"/>
      <c r="C46" s="2843"/>
      <c r="D46" s="2843"/>
      <c r="E46" s="2843"/>
      <c r="F46" s="2843"/>
      <c r="G46" s="2843"/>
      <c r="H46" s="13"/>
      <c r="I46" s="13"/>
      <c r="J46" s="14"/>
      <c r="K46" s="14"/>
      <c r="L46" s="14"/>
      <c r="M46" s="14"/>
      <c r="N46" s="9"/>
      <c r="O46" s="9"/>
      <c r="P46" s="9"/>
      <c r="Q46" s="9"/>
      <c r="R46" s="9"/>
      <c r="S46" s="9"/>
      <c r="T46" s="9"/>
      <c r="U46" s="9"/>
      <c r="V46" s="9"/>
      <c r="W46" s="41"/>
    </row>
    <row r="47" spans="1:33" s="8" customFormat="1" ht="13.2">
      <c r="A47" s="95"/>
      <c r="B47" s="2955"/>
      <c r="C47" s="2955"/>
      <c r="D47" s="2955"/>
      <c r="E47" s="2955"/>
      <c r="F47" s="2955"/>
      <c r="G47" s="2955"/>
      <c r="H47" s="13"/>
      <c r="I47" s="13"/>
      <c r="J47" s="1"/>
      <c r="K47" s="1"/>
      <c r="L47" s="1"/>
      <c r="M47" s="1"/>
      <c r="N47" s="1"/>
      <c r="O47" s="1"/>
      <c r="P47" s="1"/>
      <c r="Q47" s="1"/>
      <c r="R47" s="1"/>
      <c r="S47" s="1"/>
      <c r="T47" s="1"/>
      <c r="U47" s="1"/>
      <c r="V47" s="1"/>
      <c r="W47" s="41"/>
    </row>
    <row r="48" spans="1:33" s="8" customFormat="1" ht="19.2">
      <c r="A48" s="137"/>
      <c r="B48" s="2843"/>
      <c r="C48" s="2843"/>
      <c r="D48" s="2843"/>
      <c r="E48" s="2843"/>
      <c r="F48" s="2843"/>
      <c r="G48" s="2843"/>
      <c r="H48" s="13"/>
      <c r="I48" s="13"/>
      <c r="J48" s="1"/>
      <c r="K48" s="1"/>
      <c r="L48" s="1"/>
      <c r="M48" s="1"/>
      <c r="N48" s="1"/>
      <c r="O48" s="1"/>
      <c r="P48" s="1"/>
      <c r="Q48" s="1"/>
      <c r="R48" s="1"/>
      <c r="S48" s="1"/>
      <c r="T48" s="1"/>
      <c r="U48" s="1"/>
      <c r="V48" s="1"/>
      <c r="W48" s="42"/>
    </row>
  </sheetData>
  <sheetProtection selectLockedCells="1" selectUnlockedCells="1"/>
  <mergeCells count="78">
    <mergeCell ref="N26:N27"/>
    <mergeCell ref="N22:N23"/>
    <mergeCell ref="L26:L27"/>
    <mergeCell ref="M26:M27"/>
    <mergeCell ref="L24:L25"/>
    <mergeCell ref="M24:M25"/>
    <mergeCell ref="I16:I17"/>
    <mergeCell ref="K26:K27"/>
    <mergeCell ref="J16:J17"/>
    <mergeCell ref="J18:J19"/>
    <mergeCell ref="J20:J21"/>
    <mergeCell ref="J22:J23"/>
    <mergeCell ref="J24:J25"/>
    <mergeCell ref="J26:J27"/>
    <mergeCell ref="K16:K17"/>
    <mergeCell ref="K18:K19"/>
    <mergeCell ref="K20:K21"/>
    <mergeCell ref="I22:I23"/>
    <mergeCell ref="K24:K25"/>
    <mergeCell ref="I20:I21"/>
    <mergeCell ref="I18:I19"/>
    <mergeCell ref="J14:J15"/>
    <mergeCell ref="K14:K15"/>
    <mergeCell ref="R6:S6"/>
    <mergeCell ref="A7:V7"/>
    <mergeCell ref="A9:V9"/>
    <mergeCell ref="A11:A12"/>
    <mergeCell ref="B11:B12"/>
    <mergeCell ref="H11:H12"/>
    <mergeCell ref="J11:K11"/>
    <mergeCell ref="F11:G11"/>
    <mergeCell ref="L11:N11"/>
    <mergeCell ref="C11:E12"/>
    <mergeCell ref="I14:I15"/>
    <mergeCell ref="L14:L15"/>
    <mergeCell ref="M14:M15"/>
    <mergeCell ref="N14:N15"/>
    <mergeCell ref="L16:L17"/>
    <mergeCell ref="M16:M17"/>
    <mergeCell ref="N16:N17"/>
    <mergeCell ref="B38:G38"/>
    <mergeCell ref="L20:L21"/>
    <mergeCell ref="M20:M21"/>
    <mergeCell ref="N20:N21"/>
    <mergeCell ref="L18:L19"/>
    <mergeCell ref="M18:M19"/>
    <mergeCell ref="N18:N19"/>
    <mergeCell ref="K22:K23"/>
    <mergeCell ref="L22:L23"/>
    <mergeCell ref="M22:M23"/>
    <mergeCell ref="N24:N25"/>
    <mergeCell ref="I26:I27"/>
    <mergeCell ref="I24:I25"/>
    <mergeCell ref="B48:G48"/>
    <mergeCell ref="B44:G44"/>
    <mergeCell ref="B45:G45"/>
    <mergeCell ref="B46:G46"/>
    <mergeCell ref="B47:G47"/>
    <mergeCell ref="S29:S30"/>
    <mergeCell ref="O29:O30"/>
    <mergeCell ref="P29:P30"/>
    <mergeCell ref="R29:R30"/>
    <mergeCell ref="Q29:Q30"/>
    <mergeCell ref="B41:G41"/>
    <mergeCell ref="B42:G42"/>
    <mergeCell ref="B43:G43"/>
    <mergeCell ref="N30:N31"/>
    <mergeCell ref="N28:N29"/>
    <mergeCell ref="I30:I31"/>
    <mergeCell ref="I28:I29"/>
    <mergeCell ref="J28:J29"/>
    <mergeCell ref="K28:K29"/>
    <mergeCell ref="M28:M29"/>
    <mergeCell ref="L28:L29"/>
    <mergeCell ref="J30:J31"/>
    <mergeCell ref="K30:K31"/>
    <mergeCell ref="L30:L31"/>
    <mergeCell ref="M30:M31"/>
  </mergeCells>
  <phoneticPr fontId="38"/>
  <pageMargins left="0.66" right="0.44" top="0.51" bottom="0.38" header="0.38" footer="0.26"/>
  <pageSetup paperSize="9" scale="58"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H58"/>
  <sheetViews>
    <sheetView showZeros="0" zoomScale="75" zoomScaleNormal="75" zoomScaleSheetLayoutView="55" workbookViewId="0">
      <selection activeCell="D34" sqref="D34"/>
    </sheetView>
  </sheetViews>
  <sheetFormatPr defaultColWidth="9" defaultRowHeight="15" customHeight="1"/>
  <cols>
    <col min="1" max="2" width="12.88671875" style="1" customWidth="1"/>
    <col min="3" max="3" width="14.109375" style="1" customWidth="1"/>
    <col min="4" max="4" width="9.6640625" style="1" customWidth="1"/>
    <col min="5" max="5" width="3.6640625" style="1" customWidth="1"/>
    <col min="6" max="7" width="9.6640625" style="1" customWidth="1"/>
    <col min="8" max="8" width="3.6640625" style="1" customWidth="1"/>
    <col min="9" max="10" width="9.6640625" style="1" customWidth="1"/>
    <col min="11" max="11" width="10.6640625" style="1" customWidth="1"/>
    <col min="12" max="14" width="9.6640625" style="1" customWidth="1"/>
    <col min="15" max="24" width="8.44140625" style="1" customWidth="1"/>
    <col min="25" max="26" width="7.6640625" style="1" customWidth="1"/>
    <col min="27" max="27" width="10.88671875" style="1" customWidth="1"/>
    <col min="28" max="28" width="14.109375" style="1" customWidth="1"/>
    <col min="29" max="16384" width="9" style="1"/>
  </cols>
  <sheetData>
    <row r="1" spans="1:29" ht="15" customHeight="1">
      <c r="AC1" s="2"/>
    </row>
    <row r="2" spans="1:29" ht="15" customHeight="1">
      <c r="M2" s="5" t="s">
        <v>231</v>
      </c>
      <c r="N2" s="5"/>
      <c r="O2" s="5"/>
      <c r="P2" s="5"/>
      <c r="Q2" s="5"/>
      <c r="R2" s="804" t="s">
        <v>1</v>
      </c>
      <c r="AC2" s="2"/>
    </row>
    <row r="3" spans="1:29" ht="15" customHeight="1">
      <c r="M3" s="5" t="s">
        <v>232</v>
      </c>
      <c r="N3" s="5"/>
      <c r="O3" s="5"/>
      <c r="P3" s="5"/>
      <c r="Q3" s="5"/>
      <c r="R3" s="804" t="s">
        <v>3</v>
      </c>
      <c r="AC3" s="2"/>
    </row>
    <row r="4" spans="1:29" ht="15" customHeight="1">
      <c r="M4" s="516" t="s">
        <v>233</v>
      </c>
      <c r="N4" s="33"/>
      <c r="O4" s="33"/>
      <c r="P4" s="33"/>
      <c r="Q4" s="5"/>
      <c r="R4" s="804" t="s">
        <v>5</v>
      </c>
      <c r="AC4" s="2"/>
    </row>
    <row r="5" spans="1:29" ht="15" customHeight="1">
      <c r="M5" s="5" t="s">
        <v>234</v>
      </c>
      <c r="N5" s="5"/>
      <c r="O5" s="5"/>
      <c r="P5" s="5"/>
      <c r="Q5" s="5"/>
      <c r="R5" s="804" t="s">
        <v>7</v>
      </c>
      <c r="Y5" s="2"/>
      <c r="AC5" s="2"/>
    </row>
    <row r="6" spans="1:29" ht="15" customHeight="1">
      <c r="M6" s="6"/>
      <c r="N6" s="6"/>
      <c r="W6" s="2750"/>
      <c r="X6" s="2750"/>
    </row>
    <row r="7" spans="1:29" ht="30" customHeight="1">
      <c r="A7" s="2596" t="s">
        <v>614</v>
      </c>
      <c r="B7" s="2596"/>
      <c r="C7" s="2596"/>
      <c r="D7" s="2596"/>
      <c r="E7" s="2596"/>
      <c r="F7" s="2596"/>
      <c r="G7" s="2596"/>
      <c r="H7" s="2596"/>
      <c r="I7" s="2596"/>
      <c r="J7" s="2596"/>
      <c r="K7" s="2596"/>
      <c r="L7" s="2596"/>
      <c r="M7" s="2596"/>
      <c r="N7" s="2596"/>
      <c r="O7" s="2596"/>
      <c r="P7" s="2596"/>
      <c r="Q7" s="2596"/>
      <c r="R7" s="2596"/>
      <c r="S7" s="2596"/>
      <c r="T7" s="2596"/>
      <c r="U7" s="2596"/>
      <c r="V7" s="2596"/>
      <c r="W7" s="2596"/>
      <c r="X7" s="2596"/>
    </row>
    <row r="8" spans="1:29" ht="15" customHeight="1">
      <c r="A8" s="32"/>
      <c r="B8" s="32"/>
      <c r="C8" s="32"/>
      <c r="D8" s="32"/>
      <c r="E8" s="32"/>
      <c r="F8" s="32"/>
      <c r="G8" s="32"/>
      <c r="H8" s="32"/>
      <c r="I8" s="32"/>
      <c r="J8" s="32"/>
      <c r="K8" s="32"/>
      <c r="L8" s="32"/>
      <c r="M8" s="32"/>
      <c r="N8" s="32"/>
      <c r="Y8" s="4"/>
      <c r="Z8" s="4"/>
      <c r="AA8" s="4"/>
    </row>
    <row r="9" spans="1:29" ht="15" customHeight="1">
      <c r="A9" s="2656" t="s">
        <v>302</v>
      </c>
      <c r="B9" s="2656"/>
      <c r="C9" s="2656"/>
      <c r="D9" s="2656"/>
      <c r="E9" s="2656"/>
      <c r="F9" s="2656"/>
      <c r="G9" s="2656"/>
      <c r="H9" s="2656"/>
      <c r="I9" s="2656"/>
      <c r="J9" s="2656"/>
      <c r="K9" s="2656"/>
      <c r="L9" s="2656"/>
      <c r="M9" s="2656"/>
      <c r="N9" s="2656"/>
      <c r="O9" s="2656"/>
      <c r="P9" s="2656"/>
      <c r="Q9" s="2656"/>
      <c r="R9" s="2656"/>
      <c r="S9" s="2656"/>
      <c r="T9" s="2656"/>
      <c r="U9" s="2656"/>
      <c r="V9" s="2656"/>
      <c r="W9" s="2656"/>
      <c r="X9" s="2656"/>
      <c r="Y9" s="5"/>
      <c r="Z9" s="5"/>
      <c r="AA9" s="5"/>
    </row>
    <row r="10" spans="1:29" ht="15" customHeight="1">
      <c r="A10" s="136">
        <f>'(P12)HKG TYO'!A10</f>
        <v>0</v>
      </c>
      <c r="B10" s="136"/>
      <c r="C10" s="3"/>
      <c r="D10" s="3"/>
      <c r="E10" s="3"/>
      <c r="F10" s="3"/>
      <c r="G10" s="3"/>
      <c r="H10" s="3"/>
      <c r="I10" s="3"/>
      <c r="J10" s="3"/>
      <c r="K10" s="3"/>
      <c r="L10" s="3"/>
      <c r="M10" s="3"/>
      <c r="N10" s="3"/>
      <c r="O10" s="2" t="s">
        <v>600</v>
      </c>
      <c r="P10" s="77"/>
      <c r="Q10" s="77"/>
      <c r="R10" s="77"/>
      <c r="S10" s="77"/>
      <c r="T10" s="77"/>
      <c r="U10" s="77"/>
      <c r="V10" s="77"/>
      <c r="W10" s="77"/>
      <c r="X10" s="77"/>
      <c r="Y10" s="3"/>
      <c r="Z10" s="3"/>
      <c r="AA10" s="3"/>
    </row>
    <row r="11" spans="1:29" ht="20.100000000000001" customHeight="1">
      <c r="A11" s="2822" t="s">
        <v>1157</v>
      </c>
      <c r="B11" s="2818"/>
      <c r="C11" s="2779" t="s">
        <v>1158</v>
      </c>
      <c r="D11" s="2781" t="s">
        <v>1159</v>
      </c>
      <c r="E11" s="2817"/>
      <c r="F11" s="2818"/>
      <c r="G11" s="2822" t="s">
        <v>1160</v>
      </c>
      <c r="H11" s="2817"/>
      <c r="I11" s="2818"/>
      <c r="J11" s="2824" t="s">
        <v>1161</v>
      </c>
      <c r="K11" s="2825"/>
      <c r="L11" s="2826"/>
      <c r="M11" s="2905" t="s">
        <v>1162</v>
      </c>
      <c r="N11" s="870" t="s">
        <v>427</v>
      </c>
      <c r="O11" s="2960" t="s">
        <v>428</v>
      </c>
      <c r="P11" s="2960"/>
      <c r="Q11" s="2960" t="s">
        <v>432</v>
      </c>
      <c r="R11" s="2961"/>
      <c r="S11" s="2960"/>
      <c r="T11" s="2963"/>
      <c r="U11" s="2963"/>
      <c r="V11" s="77"/>
      <c r="W11" s="2963"/>
      <c r="X11" s="2963"/>
    </row>
    <row r="12" spans="1:29" ht="44.25" customHeight="1">
      <c r="A12" s="2823"/>
      <c r="B12" s="2821"/>
      <c r="C12" s="2827"/>
      <c r="D12" s="2819"/>
      <c r="E12" s="2820"/>
      <c r="F12" s="2821"/>
      <c r="G12" s="2823"/>
      <c r="H12" s="2820"/>
      <c r="I12" s="2820"/>
      <c r="J12" s="1602" t="s">
        <v>1163</v>
      </c>
      <c r="K12" s="784" t="s">
        <v>1164</v>
      </c>
      <c r="L12" s="1603" t="s">
        <v>1165</v>
      </c>
      <c r="M12" s="2959"/>
      <c r="N12" s="931" t="s">
        <v>435</v>
      </c>
      <c r="O12" s="933" t="s">
        <v>438</v>
      </c>
      <c r="P12" s="929" t="s">
        <v>611</v>
      </c>
      <c r="Q12" s="936" t="s">
        <v>612</v>
      </c>
      <c r="R12" s="935" t="s">
        <v>613</v>
      </c>
      <c r="S12" s="929" t="s">
        <v>446</v>
      </c>
      <c r="U12" s="620"/>
      <c r="V12" s="620"/>
      <c r="W12" s="620"/>
      <c r="X12" s="620"/>
    </row>
    <row r="13" spans="1:29" ht="26.25" customHeight="1">
      <c r="A13" s="2829"/>
      <c r="B13" s="2830"/>
      <c r="C13" s="817"/>
      <c r="D13" s="1572">
        <v>45756</v>
      </c>
      <c r="E13" s="1571" t="s">
        <v>263</v>
      </c>
      <c r="F13" s="1572">
        <f>D13</f>
        <v>45756</v>
      </c>
      <c r="G13" s="2498"/>
      <c r="H13" s="1571"/>
      <c r="I13" s="1572"/>
      <c r="J13" s="2499">
        <f>C13-5</f>
        <v>-5</v>
      </c>
      <c r="K13" s="1604" t="e">
        <f>E13-3</f>
        <v>#VALUE!</v>
      </c>
      <c r="L13" s="1605">
        <f>F13-3</f>
        <v>45753</v>
      </c>
      <c r="M13" s="1639">
        <f>F13+6</f>
        <v>45762</v>
      </c>
      <c r="N13" s="813">
        <f>M13+11</f>
        <v>45773</v>
      </c>
      <c r="O13" s="937">
        <f>M13+13</f>
        <v>45775</v>
      </c>
      <c r="P13" s="1621">
        <f>M13+15</f>
        <v>45777</v>
      </c>
      <c r="Q13" s="937">
        <f>M13+12</f>
        <v>45774</v>
      </c>
      <c r="R13" s="537">
        <f>M13+13</f>
        <v>45775</v>
      </c>
      <c r="S13" s="679">
        <f>M13+13</f>
        <v>45775</v>
      </c>
      <c r="T13" s="154"/>
      <c r="U13" s="154"/>
      <c r="V13" s="154"/>
      <c r="W13" s="154"/>
      <c r="X13" s="154"/>
    </row>
    <row r="14" spans="1:29" ht="25.5" customHeight="1">
      <c r="A14" s="2810" t="s">
        <v>1625</v>
      </c>
      <c r="B14" s="2809"/>
      <c r="C14" s="1629" t="s">
        <v>1626</v>
      </c>
      <c r="D14" s="1570">
        <v>46032</v>
      </c>
      <c r="E14" s="1428" t="s">
        <v>263</v>
      </c>
      <c r="F14" s="1678">
        <f>D14+1</f>
        <v>46033</v>
      </c>
      <c r="G14" s="1570"/>
      <c r="H14" s="1428"/>
      <c r="I14" s="1479"/>
      <c r="J14" s="2500" t="s">
        <v>1627</v>
      </c>
      <c r="K14" s="1428">
        <f>D14-3</f>
        <v>46029</v>
      </c>
      <c r="L14" s="1606">
        <f>D14-2</f>
        <v>46030</v>
      </c>
      <c r="M14" s="1684">
        <f>F14+4</f>
        <v>46037</v>
      </c>
      <c r="N14" s="1615">
        <f>M14+13</f>
        <v>46050</v>
      </c>
      <c r="O14" s="816">
        <f>M14+15</f>
        <v>46052</v>
      </c>
      <c r="P14" s="810">
        <f>M14+10</f>
        <v>46047</v>
      </c>
      <c r="Q14" s="816">
        <f>M14+7</f>
        <v>46044</v>
      </c>
      <c r="R14" s="243">
        <f>M14+8</f>
        <v>46045</v>
      </c>
      <c r="S14" s="421">
        <f>M14+8</f>
        <v>46045</v>
      </c>
      <c r="T14" s="154"/>
      <c r="U14" s="154"/>
      <c r="V14" s="154"/>
      <c r="W14" s="154"/>
      <c r="X14" s="154"/>
    </row>
    <row r="15" spans="1:29" ht="26.25" customHeight="1">
      <c r="A15" s="2811"/>
      <c r="B15" s="2812"/>
      <c r="C15" s="1609"/>
      <c r="D15" s="1572">
        <f t="shared" ref="D15:D20" si="0">D13+7</f>
        <v>45763</v>
      </c>
      <c r="E15" s="1571" t="s">
        <v>263</v>
      </c>
      <c r="F15" s="1572">
        <f>D15</f>
        <v>45763</v>
      </c>
      <c r="G15" s="2498"/>
      <c r="H15" s="1571"/>
      <c r="I15" s="1612"/>
      <c r="J15" s="2501"/>
      <c r="K15" s="1571" t="e">
        <f>E15-3</f>
        <v>#VALUE!</v>
      </c>
      <c r="L15" s="1572">
        <f>F15-3</f>
        <v>45760</v>
      </c>
      <c r="M15" s="1640">
        <f>F15+6</f>
        <v>45769</v>
      </c>
      <c r="N15" s="813">
        <f>M15+11</f>
        <v>45780</v>
      </c>
      <c r="O15" s="937">
        <f>M15+13</f>
        <v>45782</v>
      </c>
      <c r="P15" s="1621">
        <f>M15+15</f>
        <v>45784</v>
      </c>
      <c r="Q15" s="937">
        <f>M15+12</f>
        <v>45781</v>
      </c>
      <c r="R15" s="537">
        <f>M15+13</f>
        <v>45782</v>
      </c>
      <c r="S15" s="679">
        <f>M15+13</f>
        <v>45782</v>
      </c>
      <c r="T15" s="154"/>
      <c r="U15" s="154"/>
      <c r="V15" s="154"/>
      <c r="W15" s="154"/>
      <c r="X15" s="154"/>
    </row>
    <row r="16" spans="1:29" ht="26.25" customHeight="1">
      <c r="A16" s="2810" t="s">
        <v>1628</v>
      </c>
      <c r="B16" s="2809"/>
      <c r="C16" s="1629" t="s">
        <v>1629</v>
      </c>
      <c r="D16" s="1624">
        <f>D14+7</f>
        <v>46039</v>
      </c>
      <c r="E16" s="1429" t="s">
        <v>263</v>
      </c>
      <c r="F16" s="1479">
        <f t="shared" ref="F16" si="1">D16+1</f>
        <v>46040</v>
      </c>
      <c r="G16" s="2500"/>
      <c r="H16" s="1429"/>
      <c r="I16" s="1479"/>
      <c r="J16" s="2500" t="s">
        <v>1630</v>
      </c>
      <c r="K16" s="1428">
        <f>D16-3</f>
        <v>46036</v>
      </c>
      <c r="L16" s="1606">
        <f>D16-2</f>
        <v>46037</v>
      </c>
      <c r="M16" s="1684">
        <f>F16+4</f>
        <v>46044</v>
      </c>
      <c r="N16" s="1615">
        <f>M16+13</f>
        <v>46057</v>
      </c>
      <c r="O16" s="816">
        <f>M16+15</f>
        <v>46059</v>
      </c>
      <c r="P16" s="810">
        <f>M16+10</f>
        <v>46054</v>
      </c>
      <c r="Q16" s="816">
        <f>M16+7</f>
        <v>46051</v>
      </c>
      <c r="R16" s="243">
        <f>M16+8</f>
        <v>46052</v>
      </c>
      <c r="S16" s="421">
        <f>M16+8</f>
        <v>46052</v>
      </c>
      <c r="T16" s="154"/>
      <c r="U16" s="154"/>
      <c r="V16" s="154"/>
      <c r="W16" s="154"/>
      <c r="X16" s="154"/>
    </row>
    <row r="17" spans="1:24" ht="26.25" customHeight="1">
      <c r="A17" s="2811"/>
      <c r="B17" s="2812"/>
      <c r="C17" s="1574"/>
      <c r="D17" s="1572">
        <f t="shared" si="0"/>
        <v>45770</v>
      </c>
      <c r="E17" s="1571" t="s">
        <v>263</v>
      </c>
      <c r="F17" s="1572">
        <f>D17</f>
        <v>45770</v>
      </c>
      <c r="G17" s="2498"/>
      <c r="H17" s="1571"/>
      <c r="I17" s="1612"/>
      <c r="J17" s="2501"/>
      <c r="K17" s="1604" t="e">
        <f>E17-2</f>
        <v>#VALUE!</v>
      </c>
      <c r="L17" s="1605">
        <f>F17-2</f>
        <v>45768</v>
      </c>
      <c r="M17" s="1639">
        <f>F17+6</f>
        <v>45776</v>
      </c>
      <c r="N17" s="813">
        <f>M17+11</f>
        <v>45787</v>
      </c>
      <c r="O17" s="937">
        <f>M17+13</f>
        <v>45789</v>
      </c>
      <c r="P17" s="1621">
        <f>M17+15</f>
        <v>45791</v>
      </c>
      <c r="Q17" s="937">
        <f>M17+12</f>
        <v>45788</v>
      </c>
      <c r="R17" s="537">
        <f>M17+13</f>
        <v>45789</v>
      </c>
      <c r="S17" s="679">
        <f>M17+13</f>
        <v>45789</v>
      </c>
      <c r="T17" s="154"/>
      <c r="U17" s="154"/>
      <c r="V17" s="154"/>
      <c r="W17" s="154"/>
      <c r="X17" s="154"/>
    </row>
    <row r="18" spans="1:24" ht="26.25" customHeight="1">
      <c r="A18" s="2810" t="s">
        <v>1631</v>
      </c>
      <c r="B18" s="2809"/>
      <c r="C18" s="1629" t="s">
        <v>1632</v>
      </c>
      <c r="D18" s="1624">
        <f t="shared" si="0"/>
        <v>46046</v>
      </c>
      <c r="E18" s="1429" t="s">
        <v>263</v>
      </c>
      <c r="F18" s="1479">
        <f t="shared" ref="F18:F28" si="2">D18+1</f>
        <v>46047</v>
      </c>
      <c r="G18" s="2500"/>
      <c r="H18" s="1429"/>
      <c r="I18" s="1479"/>
      <c r="J18" s="2500" t="s">
        <v>1633</v>
      </c>
      <c r="K18" s="1428">
        <f>D18-3</f>
        <v>46043</v>
      </c>
      <c r="L18" s="1606">
        <f>D18-2</f>
        <v>46044</v>
      </c>
      <c r="M18" s="1684">
        <f>F18+4</f>
        <v>46051</v>
      </c>
      <c r="N18" s="1615">
        <f>M18+13</f>
        <v>46064</v>
      </c>
      <c r="O18" s="816">
        <f>M18+15</f>
        <v>46066</v>
      </c>
      <c r="P18" s="810">
        <f>M18+10</f>
        <v>46061</v>
      </c>
      <c r="Q18" s="816">
        <f>M18+7</f>
        <v>46058</v>
      </c>
      <c r="R18" s="243">
        <f>M18+8</f>
        <v>46059</v>
      </c>
      <c r="S18" s="421">
        <f>M18+8</f>
        <v>46059</v>
      </c>
      <c r="T18" s="154"/>
      <c r="U18" s="154"/>
      <c r="V18" s="154"/>
      <c r="W18" s="154"/>
      <c r="X18" s="154"/>
    </row>
    <row r="19" spans="1:24" ht="25.5" customHeight="1">
      <c r="A19" s="2811"/>
      <c r="B19" s="2812"/>
      <c r="C19" s="1574"/>
      <c r="D19" s="1529">
        <f t="shared" si="0"/>
        <v>45777</v>
      </c>
      <c r="E19" s="1535" t="s">
        <v>263</v>
      </c>
      <c r="F19" s="1529">
        <f t="shared" si="2"/>
        <v>45778</v>
      </c>
      <c r="G19" s="2502"/>
      <c r="H19" s="1535"/>
      <c r="I19" s="1613"/>
      <c r="J19" s="2501"/>
      <c r="K19" s="1608" t="e">
        <f>E19-2</f>
        <v>#VALUE!</v>
      </c>
      <c r="L19" s="1537">
        <f>F19-2</f>
        <v>45776</v>
      </c>
      <c r="M19" s="1641">
        <f>F19+6</f>
        <v>45784</v>
      </c>
      <c r="N19" s="813">
        <f>M19+11</f>
        <v>45795</v>
      </c>
      <c r="O19" s="937">
        <f>M19+13</f>
        <v>45797</v>
      </c>
      <c r="P19" s="1621">
        <f>M19+15</f>
        <v>45799</v>
      </c>
      <c r="Q19" s="937">
        <f>M19+12</f>
        <v>45796</v>
      </c>
      <c r="R19" s="537">
        <f>M19+13</f>
        <v>45797</v>
      </c>
      <c r="S19" s="679">
        <f>M19+13</f>
        <v>45797</v>
      </c>
      <c r="T19" s="154"/>
      <c r="U19" s="154"/>
      <c r="V19" s="154"/>
      <c r="W19" s="154"/>
      <c r="X19" s="154"/>
    </row>
    <row r="20" spans="1:24" ht="26.25" customHeight="1">
      <c r="A20" s="2815" t="s">
        <v>1634</v>
      </c>
      <c r="B20" s="2816"/>
      <c r="C20" s="1963" t="s">
        <v>1635</v>
      </c>
      <c r="D20" s="1624">
        <f t="shared" si="0"/>
        <v>46053</v>
      </c>
      <c r="E20" s="1429" t="s">
        <v>1636</v>
      </c>
      <c r="F20" s="1479">
        <f t="shared" si="2"/>
        <v>46054</v>
      </c>
      <c r="G20" s="1624"/>
      <c r="H20" s="1429"/>
      <c r="I20" s="1479"/>
      <c r="J20" s="2500" t="s">
        <v>1637</v>
      </c>
      <c r="K20" s="1428">
        <f>D20-3</f>
        <v>46050</v>
      </c>
      <c r="L20" s="1606">
        <f>D20-2</f>
        <v>46051</v>
      </c>
      <c r="M20" s="1684">
        <f>F20+4</f>
        <v>46058</v>
      </c>
      <c r="N20" s="1615">
        <f>M20+13</f>
        <v>46071</v>
      </c>
      <c r="O20" s="816">
        <f>M20+15</f>
        <v>46073</v>
      </c>
      <c r="P20" s="810">
        <f>M20+10</f>
        <v>46068</v>
      </c>
      <c r="Q20" s="816">
        <f>M20+7</f>
        <v>46065</v>
      </c>
      <c r="R20" s="243">
        <f>M20+8</f>
        <v>46066</v>
      </c>
      <c r="S20" s="421">
        <f>M20+8</f>
        <v>46066</v>
      </c>
      <c r="T20" s="154"/>
      <c r="U20" s="154"/>
      <c r="V20" s="154"/>
      <c r="W20" s="154"/>
      <c r="X20" s="154"/>
    </row>
    <row r="21" spans="1:24" ht="26.25" customHeight="1">
      <c r="A21" s="2811"/>
      <c r="B21" s="2812"/>
      <c r="C21" s="1574"/>
      <c r="D21" s="1572">
        <f>D19+5</f>
        <v>45782</v>
      </c>
      <c r="E21" s="1571" t="s">
        <v>263</v>
      </c>
      <c r="F21" s="1572">
        <f t="shared" si="2"/>
        <v>45783</v>
      </c>
      <c r="G21" s="2498"/>
      <c r="H21" s="1571"/>
      <c r="I21" s="1612"/>
      <c r="J21" s="2501"/>
      <c r="K21" s="1679" t="e">
        <f>E21-3</f>
        <v>#VALUE!</v>
      </c>
      <c r="L21" s="1680">
        <f>F21-3</f>
        <v>45780</v>
      </c>
      <c r="M21" s="1639">
        <f>F21+6</f>
        <v>45789</v>
      </c>
      <c r="N21" s="813">
        <f>M21+11</f>
        <v>45800</v>
      </c>
      <c r="O21" s="937">
        <f>M21+13</f>
        <v>45802</v>
      </c>
      <c r="P21" s="1621">
        <f>M21+15</f>
        <v>45804</v>
      </c>
      <c r="Q21" s="937">
        <f>M21+12</f>
        <v>45801</v>
      </c>
      <c r="R21" s="537">
        <f>M21+13</f>
        <v>45802</v>
      </c>
      <c r="S21" s="679">
        <f>M21+13</f>
        <v>45802</v>
      </c>
      <c r="T21" s="154"/>
      <c r="U21" s="154"/>
      <c r="V21" s="154"/>
      <c r="W21" s="154"/>
      <c r="X21" s="154"/>
    </row>
    <row r="22" spans="1:24" ht="26.25" customHeight="1">
      <c r="A22" s="2810" t="s">
        <v>1625</v>
      </c>
      <c r="B22" s="2809"/>
      <c r="C22" s="1629" t="s">
        <v>1638</v>
      </c>
      <c r="D22" s="2500">
        <f t="shared" ref="D22:D28" si="3">D20+7</f>
        <v>46060</v>
      </c>
      <c r="E22" s="1429" t="s">
        <v>263</v>
      </c>
      <c r="F22" s="1479">
        <f t="shared" si="2"/>
        <v>46061</v>
      </c>
      <c r="G22" s="2503"/>
      <c r="H22" s="1539"/>
      <c r="I22" s="1614"/>
      <c r="J22" s="2500" t="s">
        <v>1639</v>
      </c>
      <c r="K22" s="1428">
        <f>D22-3</f>
        <v>46057</v>
      </c>
      <c r="L22" s="1606">
        <f>D22-2</f>
        <v>46058</v>
      </c>
      <c r="M22" s="1684">
        <f>F22+4</f>
        <v>46065</v>
      </c>
      <c r="N22" s="2518">
        <f>M22+13</f>
        <v>46078</v>
      </c>
      <c r="O22" s="1698">
        <f>M22+15</f>
        <v>46080</v>
      </c>
      <c r="P22" s="2286">
        <f>M22+10</f>
        <v>46075</v>
      </c>
      <c r="Q22" s="1698">
        <f>M22+7</f>
        <v>46072</v>
      </c>
      <c r="R22" s="2519">
        <f>M22+8</f>
        <v>46073</v>
      </c>
      <c r="S22" s="1697">
        <f>M22+8</f>
        <v>46073</v>
      </c>
      <c r="T22" s="154"/>
      <c r="U22" s="154"/>
      <c r="V22" s="154"/>
      <c r="W22" s="154"/>
      <c r="X22" s="154"/>
    </row>
    <row r="23" spans="1:24" ht="26.25" customHeight="1">
      <c r="A23" s="2811"/>
      <c r="B23" s="2812"/>
      <c r="C23" s="1609"/>
      <c r="D23" s="1529">
        <f t="shared" si="3"/>
        <v>45789</v>
      </c>
      <c r="E23" s="1535" t="s">
        <v>263</v>
      </c>
      <c r="F23" s="1529">
        <f t="shared" si="2"/>
        <v>45790</v>
      </c>
      <c r="G23" s="2502"/>
      <c r="H23" s="1535"/>
      <c r="I23" s="1613"/>
      <c r="J23" s="1611">
        <f>C23-3</f>
        <v>-3</v>
      </c>
      <c r="K23" s="1681" t="e">
        <f>E23-3</f>
        <v>#VALUE!</v>
      </c>
      <c r="L23" s="1682">
        <f>F23-3</f>
        <v>45787</v>
      </c>
      <c r="M23" s="1641">
        <f>F23+6</f>
        <v>45796</v>
      </c>
      <c r="N23" s="813">
        <f>M23+11</f>
        <v>45807</v>
      </c>
      <c r="O23" s="937">
        <f>M23+13</f>
        <v>45809</v>
      </c>
      <c r="P23" s="1621">
        <f>M23+15</f>
        <v>45811</v>
      </c>
      <c r="Q23" s="937">
        <f>M23+12</f>
        <v>45808</v>
      </c>
      <c r="R23" s="537">
        <f>M23+13</f>
        <v>45809</v>
      </c>
      <c r="S23" s="679">
        <f>M23+13</f>
        <v>45809</v>
      </c>
      <c r="T23" s="154"/>
      <c r="U23" s="154"/>
      <c r="V23" s="154"/>
      <c r="W23" s="154"/>
      <c r="X23" s="154"/>
    </row>
    <row r="24" spans="1:24" ht="26.25" customHeight="1">
      <c r="A24" s="2813" t="s">
        <v>1640</v>
      </c>
      <c r="B24" s="2814"/>
      <c r="C24" s="1729"/>
      <c r="D24" s="2504">
        <f t="shared" si="3"/>
        <v>46067</v>
      </c>
      <c r="E24" s="2273" t="s">
        <v>263</v>
      </c>
      <c r="F24" s="2274">
        <f>D24+1</f>
        <v>46068</v>
      </c>
      <c r="G24" s="2505"/>
      <c r="H24" s="2275"/>
      <c r="I24" s="2276"/>
      <c r="J24" s="2504" t="s">
        <v>1641</v>
      </c>
      <c r="K24" s="2506">
        <f>D24-4</f>
        <v>46063</v>
      </c>
      <c r="L24" s="2277">
        <f>D24-2</f>
        <v>46065</v>
      </c>
      <c r="M24" s="2281">
        <f>F24+4</f>
        <v>46072</v>
      </c>
      <c r="N24" s="2514">
        <f>M24+13</f>
        <v>46085</v>
      </c>
      <c r="O24" s="2515">
        <f>M24+15</f>
        <v>46087</v>
      </c>
      <c r="P24" s="2177">
        <f>M24+10</f>
        <v>46082</v>
      </c>
      <c r="Q24" s="2515">
        <f>M24+7</f>
        <v>46079</v>
      </c>
      <c r="R24" s="2516">
        <f>M24+8</f>
        <v>46080</v>
      </c>
      <c r="S24" s="2517">
        <f>M24+8</f>
        <v>46080</v>
      </c>
      <c r="T24" s="154"/>
      <c r="U24" s="154"/>
      <c r="V24" s="154"/>
      <c r="W24" s="154"/>
      <c r="X24" s="154"/>
    </row>
    <row r="25" spans="1:24" ht="26.25" customHeight="1">
      <c r="A25" s="2811"/>
      <c r="B25" s="2812"/>
      <c r="C25" s="1609"/>
      <c r="D25" s="1529">
        <f t="shared" si="3"/>
        <v>45796</v>
      </c>
      <c r="E25" s="1535" t="s">
        <v>263</v>
      </c>
      <c r="F25" s="1529">
        <f t="shared" si="2"/>
        <v>45797</v>
      </c>
      <c r="G25" s="2502"/>
      <c r="H25" s="1535"/>
      <c r="I25" s="1529"/>
      <c r="J25" s="2501"/>
      <c r="K25" s="1681" t="e">
        <f>E25-3</f>
        <v>#VALUE!</v>
      </c>
      <c r="L25" s="1682">
        <f>F25-3</f>
        <v>45794</v>
      </c>
      <c r="M25" s="1641">
        <f>F25+6</f>
        <v>45803</v>
      </c>
      <c r="N25" s="813">
        <f>M25+11</f>
        <v>45814</v>
      </c>
      <c r="O25" s="937">
        <f>M25+13</f>
        <v>45816</v>
      </c>
      <c r="P25" s="1621">
        <f>M25+15</f>
        <v>45818</v>
      </c>
      <c r="Q25" s="937">
        <f>M25+12</f>
        <v>45815</v>
      </c>
      <c r="R25" s="537">
        <f>M25+13</f>
        <v>45816</v>
      </c>
      <c r="S25" s="679">
        <f>M25+13</f>
        <v>45816</v>
      </c>
      <c r="T25" s="154"/>
      <c r="U25" s="154"/>
      <c r="V25" s="154"/>
      <c r="W25" s="154"/>
      <c r="X25" s="154"/>
    </row>
    <row r="26" spans="1:24" ht="27.6" customHeight="1">
      <c r="A26" s="2810" t="s">
        <v>1631</v>
      </c>
      <c r="B26" s="2809"/>
      <c r="C26" s="1629" t="s">
        <v>1626</v>
      </c>
      <c r="D26" s="2500">
        <f t="shared" si="3"/>
        <v>46074</v>
      </c>
      <c r="E26" s="1429" t="s">
        <v>263</v>
      </c>
      <c r="F26" s="1479">
        <f t="shared" si="2"/>
        <v>46075</v>
      </c>
      <c r="G26" s="2503"/>
      <c r="H26" s="1539"/>
      <c r="I26" s="1538"/>
      <c r="J26" s="2500" t="s">
        <v>1648</v>
      </c>
      <c r="K26" s="1428">
        <f>D26-3</f>
        <v>46071</v>
      </c>
      <c r="L26" s="1606">
        <f>D26-2</f>
        <v>46072</v>
      </c>
      <c r="M26" s="1684">
        <f>F26+4</f>
        <v>46079</v>
      </c>
      <c r="N26" s="1615">
        <f>M26+13</f>
        <v>46092</v>
      </c>
      <c r="O26" s="816">
        <f>M26+15</f>
        <v>46094</v>
      </c>
      <c r="P26" s="810">
        <f>M26+10</f>
        <v>46089</v>
      </c>
      <c r="Q26" s="816">
        <f>M26+7</f>
        <v>46086</v>
      </c>
      <c r="R26" s="243">
        <f>M26+8</f>
        <v>46087</v>
      </c>
      <c r="S26" s="421">
        <f>M26+8</f>
        <v>46087</v>
      </c>
      <c r="T26" s="154"/>
      <c r="U26" s="154"/>
      <c r="V26" s="154"/>
      <c r="W26" s="154"/>
      <c r="X26" s="154"/>
    </row>
    <row r="27" spans="1:24" ht="26.25" customHeight="1">
      <c r="A27" s="2811"/>
      <c r="B27" s="2812"/>
      <c r="C27" s="1574"/>
      <c r="D27" s="1529">
        <f t="shared" si="3"/>
        <v>45803</v>
      </c>
      <c r="E27" s="1535" t="s">
        <v>263</v>
      </c>
      <c r="F27" s="1529">
        <f t="shared" si="2"/>
        <v>45804</v>
      </c>
      <c r="G27" s="2502"/>
      <c r="H27" s="1535"/>
      <c r="I27" s="1529"/>
      <c r="J27" s="2501">
        <f>C27-3</f>
        <v>-3</v>
      </c>
      <c r="K27" s="1681" t="e">
        <f>E27-3</f>
        <v>#VALUE!</v>
      </c>
      <c r="L27" s="1682">
        <f>F27-3</f>
        <v>45801</v>
      </c>
      <c r="M27" s="1641">
        <f>F27+6</f>
        <v>45810</v>
      </c>
      <c r="N27" s="813">
        <f>M27+11</f>
        <v>45821</v>
      </c>
      <c r="O27" s="937">
        <f>M27+13</f>
        <v>45823</v>
      </c>
      <c r="P27" s="1621">
        <f>M27+15</f>
        <v>45825</v>
      </c>
      <c r="Q27" s="937">
        <f>M27+12</f>
        <v>45822</v>
      </c>
      <c r="R27" s="537">
        <f>M27+13</f>
        <v>45823</v>
      </c>
      <c r="S27" s="679">
        <f>M27+13</f>
        <v>45823</v>
      </c>
      <c r="T27" s="154"/>
      <c r="U27" s="154"/>
      <c r="V27" s="154"/>
      <c r="W27" s="154"/>
      <c r="X27" s="154"/>
    </row>
    <row r="28" spans="1:24" ht="26.25" hidden="1" customHeight="1">
      <c r="A28" s="2815" t="s">
        <v>1634</v>
      </c>
      <c r="B28" s="2816"/>
      <c r="C28" s="1963" t="s">
        <v>1643</v>
      </c>
      <c r="D28" s="2500">
        <f t="shared" si="3"/>
        <v>46081</v>
      </c>
      <c r="E28" s="1429" t="s">
        <v>263</v>
      </c>
      <c r="F28" s="1377">
        <f t="shared" si="2"/>
        <v>46082</v>
      </c>
      <c r="G28" s="2503"/>
      <c r="H28" s="1539"/>
      <c r="I28" s="1538"/>
      <c r="J28" s="2500" t="s">
        <v>1644</v>
      </c>
      <c r="K28" s="1428">
        <f>D28-3</f>
        <v>46078</v>
      </c>
      <c r="L28" s="1606">
        <f>D28-2</f>
        <v>46079</v>
      </c>
      <c r="M28" s="1684">
        <f>F28+4</f>
        <v>46086</v>
      </c>
      <c r="N28" s="1615">
        <f t="shared" ref="N28" si="4">M28+13</f>
        <v>46099</v>
      </c>
      <c r="O28" s="816">
        <f t="shared" ref="O28" si="5">M28+15</f>
        <v>46101</v>
      </c>
      <c r="P28" s="810">
        <f t="shared" ref="P28" si="6">M28+10</f>
        <v>46096</v>
      </c>
      <c r="Q28" s="816">
        <f t="shared" ref="Q28" si="7">M28+7</f>
        <v>46093</v>
      </c>
      <c r="R28" s="243">
        <f t="shared" ref="R28" si="8">M28+8</f>
        <v>46094</v>
      </c>
      <c r="S28" s="421">
        <f t="shared" ref="S28" si="9">M28+8</f>
        <v>46094</v>
      </c>
      <c r="T28" s="154"/>
      <c r="U28" s="154"/>
      <c r="V28" s="154"/>
      <c r="W28" s="154"/>
      <c r="X28" s="154"/>
    </row>
    <row r="29" spans="1:24" ht="27.6" hidden="1" customHeight="1">
      <c r="A29" s="2828"/>
      <c r="B29" s="2812"/>
      <c r="C29" s="1574"/>
      <c r="D29" s="1529">
        <f t="shared" ref="D29:D32" si="10">D27+7</f>
        <v>45810</v>
      </c>
      <c r="E29" s="1535" t="s">
        <v>263</v>
      </c>
      <c r="F29" s="1529">
        <f t="shared" ref="F29:F33" si="11">D29+1</f>
        <v>45811</v>
      </c>
      <c r="G29" s="2272"/>
      <c r="H29" s="1535"/>
      <c r="I29" s="1529"/>
      <c r="J29" s="2271">
        <f>C29-3</f>
        <v>-3</v>
      </c>
      <c r="K29" s="1681" t="e">
        <f>E29-3</f>
        <v>#VALUE!</v>
      </c>
      <c r="L29" s="1682">
        <f>F29-3</f>
        <v>45808</v>
      </c>
      <c r="M29" s="1641">
        <f>F29+6</f>
        <v>45817</v>
      </c>
      <c r="N29" s="810">
        <f t="shared" ref="N29" si="12">M29+11</f>
        <v>45828</v>
      </c>
      <c r="O29" s="816">
        <f t="shared" ref="O29" si="13">M29+13</f>
        <v>45830</v>
      </c>
      <c r="P29" s="812">
        <f t="shared" ref="P29" si="14">M29+15</f>
        <v>45832</v>
      </c>
      <c r="Q29" s="816">
        <f t="shared" ref="Q29" si="15">M29+12</f>
        <v>45829</v>
      </c>
      <c r="R29" s="243">
        <f t="shared" ref="R29" si="16">M29+13</f>
        <v>45830</v>
      </c>
      <c r="S29" s="421">
        <f t="shared" ref="S29" si="17">M29+13</f>
        <v>45830</v>
      </c>
      <c r="T29" s="154"/>
      <c r="U29" s="154"/>
      <c r="V29" s="154"/>
      <c r="W29" s="154"/>
      <c r="X29" s="154"/>
    </row>
    <row r="30" spans="1:24" ht="27.6" customHeight="1">
      <c r="A30" s="2808" t="s">
        <v>1363</v>
      </c>
      <c r="B30" s="2809"/>
      <c r="C30" s="1629" t="s">
        <v>1362</v>
      </c>
      <c r="D30" s="2280">
        <f>D26+7</f>
        <v>46081</v>
      </c>
      <c r="E30" s="1860" t="s">
        <v>263</v>
      </c>
      <c r="F30" s="1861">
        <f t="shared" si="11"/>
        <v>46082</v>
      </c>
      <c r="G30" s="2280"/>
      <c r="H30" s="1860"/>
      <c r="I30" s="1862"/>
      <c r="J30" s="2500" t="s">
        <v>1645</v>
      </c>
      <c r="K30" s="1428">
        <f>D30-3</f>
        <v>46078</v>
      </c>
      <c r="L30" s="1606">
        <f>D30-2</f>
        <v>46079</v>
      </c>
      <c r="M30" s="1864">
        <f>F30+4</f>
        <v>46086</v>
      </c>
      <c r="N30" s="1615">
        <f>M30+13</f>
        <v>46099</v>
      </c>
      <c r="O30" s="816">
        <f>M30+15</f>
        <v>46101</v>
      </c>
      <c r="P30" s="810">
        <f>M30+10</f>
        <v>46096</v>
      </c>
      <c r="Q30" s="816">
        <f>M30+7</f>
        <v>46093</v>
      </c>
      <c r="R30" s="243">
        <f>M30+8</f>
        <v>46094</v>
      </c>
      <c r="S30" s="421">
        <f>M30+8</f>
        <v>46094</v>
      </c>
      <c r="T30" s="1694"/>
      <c r="U30" s="1694"/>
      <c r="V30" s="1694"/>
      <c r="W30" s="1694"/>
      <c r="X30" s="1694"/>
    </row>
    <row r="31" spans="1:24" ht="27.6" customHeight="1">
      <c r="A31" s="2831"/>
      <c r="B31" s="2832"/>
      <c r="C31" s="1574"/>
      <c r="D31" s="1529">
        <f t="shared" si="10"/>
        <v>45817</v>
      </c>
      <c r="E31" s="1535" t="s">
        <v>263</v>
      </c>
      <c r="F31" s="1529">
        <f t="shared" si="11"/>
        <v>45818</v>
      </c>
      <c r="G31" s="2272"/>
      <c r="H31" s="1535"/>
      <c r="I31" s="1529"/>
      <c r="J31" s="2271">
        <f>C31-3</f>
        <v>-3</v>
      </c>
      <c r="K31" s="1681" t="e">
        <f>E31-3</f>
        <v>#VALUE!</v>
      </c>
      <c r="L31" s="1682">
        <f>F31-3</f>
        <v>45815</v>
      </c>
      <c r="M31" s="1641">
        <f>F31+6</f>
        <v>45824</v>
      </c>
      <c r="N31" s="1615"/>
      <c r="O31" s="816"/>
      <c r="P31" s="806"/>
      <c r="Q31" s="816"/>
      <c r="R31" s="243"/>
      <c r="S31" s="421"/>
      <c r="T31" s="1694"/>
      <c r="U31" s="1694"/>
      <c r="V31" s="1694"/>
      <c r="W31" s="1694"/>
      <c r="X31" s="1694"/>
    </row>
    <row r="32" spans="1:24" ht="27.6" customHeight="1">
      <c r="A32" s="2833" t="s">
        <v>1360</v>
      </c>
      <c r="B32" s="2834"/>
      <c r="C32" s="2507" t="s">
        <v>1365</v>
      </c>
      <c r="D32" s="2279">
        <f t="shared" si="10"/>
        <v>46088</v>
      </c>
      <c r="E32" s="1539" t="s">
        <v>263</v>
      </c>
      <c r="F32" s="2508">
        <f t="shared" si="11"/>
        <v>46089</v>
      </c>
      <c r="G32" s="2279"/>
      <c r="H32" s="1539"/>
      <c r="I32" s="1538"/>
      <c r="J32" s="2279" t="s">
        <v>1366</v>
      </c>
      <c r="K32" s="2509">
        <f>D32-3</f>
        <v>46085</v>
      </c>
      <c r="L32" s="2510">
        <f>D32-2</f>
        <v>46086</v>
      </c>
      <c r="M32" s="2520">
        <f>F32+4</f>
        <v>46093</v>
      </c>
      <c r="N32" s="2521">
        <f t="shared" ref="N32" si="18">M32+13</f>
        <v>46106</v>
      </c>
      <c r="O32" s="937">
        <f t="shared" ref="O32" si="19">M32+15</f>
        <v>46108</v>
      </c>
      <c r="P32" s="813">
        <f t="shared" ref="P32" si="20">M32+10</f>
        <v>46103</v>
      </c>
      <c r="Q32" s="937">
        <f t="shared" ref="Q32" si="21">M32+7</f>
        <v>46100</v>
      </c>
      <c r="R32" s="537">
        <f t="shared" ref="R32" si="22">M32+8</f>
        <v>46101</v>
      </c>
      <c r="S32" s="679">
        <f t="shared" ref="S32" si="23">M32+8</f>
        <v>46101</v>
      </c>
      <c r="T32" s="1593"/>
      <c r="U32" s="1593"/>
      <c r="V32" s="1593"/>
      <c r="W32" s="1593"/>
      <c r="X32" s="1593"/>
    </row>
    <row r="33" spans="1:34" ht="27.6" customHeight="1">
      <c r="A33" s="2835" t="s">
        <v>1203</v>
      </c>
      <c r="B33" s="2832"/>
      <c r="C33" s="1574" t="s">
        <v>1204</v>
      </c>
      <c r="D33" s="1529">
        <f>D29+7</f>
        <v>45817</v>
      </c>
      <c r="E33" s="1535" t="s">
        <v>263</v>
      </c>
      <c r="F33" s="1529">
        <f t="shared" si="11"/>
        <v>45818</v>
      </c>
      <c r="G33" s="1830"/>
      <c r="H33" s="1535"/>
      <c r="I33" s="1529"/>
      <c r="J33" s="1829" t="e">
        <f>C33-3</f>
        <v>#VALUE!</v>
      </c>
      <c r="K33" s="1681" t="e">
        <f>E33-3</f>
        <v>#VALUE!</v>
      </c>
      <c r="L33" s="1682">
        <f>F33-3</f>
        <v>45815</v>
      </c>
      <c r="M33" s="1641">
        <f>F33+6</f>
        <v>45824</v>
      </c>
      <c r="N33" s="813">
        <f t="shared" ref="N33" si="24">M33+11</f>
        <v>45835</v>
      </c>
      <c r="O33" s="937">
        <f t="shared" ref="O33" si="25">M33+13</f>
        <v>45837</v>
      </c>
      <c r="P33" s="1621">
        <f t="shared" ref="P33" si="26">M33+15</f>
        <v>45839</v>
      </c>
      <c r="Q33" s="937">
        <f t="shared" ref="Q33" si="27">M33+12</f>
        <v>45836</v>
      </c>
      <c r="R33" s="537">
        <f t="shared" ref="R33" si="28">M33+13</f>
        <v>45837</v>
      </c>
      <c r="S33" s="679">
        <f t="shared" ref="S33" si="29">M33+13</f>
        <v>45837</v>
      </c>
      <c r="T33" s="1593"/>
      <c r="U33" s="1593"/>
      <c r="V33" s="1593"/>
      <c r="W33" s="1593"/>
      <c r="X33" s="1593"/>
    </row>
    <row r="34" spans="1:34" ht="18" customHeight="1">
      <c r="A34" s="5" t="s">
        <v>553</v>
      </c>
      <c r="C34" s="5"/>
      <c r="D34" s="270"/>
      <c r="E34" s="5"/>
      <c r="G34" s="5"/>
      <c r="J34" s="1478"/>
    </row>
    <row r="35" spans="1:34" ht="18" customHeight="1">
      <c r="A35" s="1478"/>
      <c r="B35" s="16"/>
      <c r="F35" s="270"/>
    </row>
    <row r="36" spans="1:34" ht="18" customHeight="1">
      <c r="A36" s="799"/>
      <c r="B36" s="5"/>
      <c r="F36" s="94"/>
      <c r="G36" s="94"/>
      <c r="H36" s="94"/>
      <c r="I36"/>
      <c r="L36" s="165" t="s">
        <v>372</v>
      </c>
      <c r="N36" s="16"/>
      <c r="O36" s="16"/>
      <c r="P36" s="22"/>
      <c r="Q36" s="16"/>
      <c r="R36" s="16"/>
      <c r="S36" s="16"/>
      <c r="U36" s="175"/>
      <c r="V36" s="28"/>
      <c r="W36" s="28"/>
      <c r="X36" s="28"/>
      <c r="Y36" s="28"/>
    </row>
    <row r="37" spans="1:34" s="13" customFormat="1" ht="18" customHeight="1">
      <c r="A37" s="94" t="s">
        <v>602</v>
      </c>
      <c r="J37" s="785"/>
      <c r="K37" s="29"/>
      <c r="L37" s="165" t="s">
        <v>268</v>
      </c>
      <c r="M37" s="16"/>
      <c r="O37" s="277"/>
      <c r="Q37" s="137"/>
      <c r="R37" s="149"/>
      <c r="T37" s="28"/>
      <c r="U37" s="28"/>
      <c r="V37" s="173"/>
      <c r="W37" s="173"/>
      <c r="X37" s="28"/>
    </row>
    <row r="38" spans="1:34" s="13" customFormat="1" ht="18" customHeight="1">
      <c r="A38" s="5" t="s">
        <v>615</v>
      </c>
      <c r="B38" s="166"/>
      <c r="C38" s="149"/>
      <c r="D38" s="149"/>
      <c r="E38" s="149"/>
      <c r="F38" s="149"/>
      <c r="G38" s="149"/>
      <c r="H38" s="149"/>
      <c r="I38" s="149"/>
      <c r="J38" s="149"/>
      <c r="L38" s="165" t="s">
        <v>229</v>
      </c>
      <c r="N38" s="273"/>
      <c r="O38" s="273"/>
      <c r="P38" s="273"/>
      <c r="Q38" s="273"/>
      <c r="R38" s="63"/>
      <c r="S38" s="165"/>
      <c r="U38" s="63"/>
      <c r="W38" s="173"/>
      <c r="X38" s="28"/>
    </row>
    <row r="39" spans="1:34" s="13" customFormat="1" ht="21.75" customHeight="1">
      <c r="A39" s="1568" t="s">
        <v>504</v>
      </c>
      <c r="B39" s="166"/>
      <c r="C39" s="149"/>
      <c r="D39" s="149"/>
      <c r="E39" s="149"/>
      <c r="F39" s="149"/>
      <c r="G39" s="149"/>
      <c r="H39" s="149"/>
      <c r="I39" s="149"/>
      <c r="J39" s="149"/>
      <c r="L39" s="767" t="s">
        <v>523</v>
      </c>
      <c r="M39" s="273"/>
      <c r="N39" s="273"/>
      <c r="O39" s="273"/>
      <c r="P39" s="273"/>
      <c r="Q39" s="273"/>
      <c r="R39" s="63"/>
      <c r="S39" s="165"/>
      <c r="U39" s="63"/>
      <c r="W39" s="173"/>
      <c r="X39" s="28"/>
      <c r="Y39" s="36"/>
      <c r="Z39" s="36"/>
      <c r="AA39" s="36"/>
      <c r="AB39" s="36"/>
      <c r="AC39" s="36"/>
      <c r="AD39" s="36"/>
      <c r="AE39" s="36"/>
      <c r="AF39" s="36"/>
      <c r="AG39" s="36"/>
      <c r="AH39" s="36"/>
    </row>
    <row r="40" spans="1:34" s="13" customFormat="1" ht="21.75" customHeight="1">
      <c r="A40" s="783"/>
      <c r="B40" s="166"/>
      <c r="C40" s="28"/>
      <c r="D40" s="28"/>
      <c r="E40" s="28"/>
      <c r="F40" s="28"/>
      <c r="G40" s="28"/>
      <c r="H40" s="28"/>
      <c r="I40" s="28"/>
      <c r="J40" s="28"/>
      <c r="L40" s="779" t="s">
        <v>616</v>
      </c>
      <c r="M40" s="273"/>
      <c r="N40" s="273"/>
      <c r="O40" s="273"/>
      <c r="P40" s="273"/>
      <c r="Q40" s="273"/>
      <c r="R40" s="63"/>
      <c r="S40" s="165"/>
      <c r="U40" s="63"/>
      <c r="W40" s="173"/>
      <c r="X40" s="28"/>
    </row>
    <row r="41" spans="1:34" s="13" customFormat="1" ht="21.75" customHeight="1">
      <c r="A41" s="79" t="s">
        <v>379</v>
      </c>
      <c r="J41" s="205"/>
      <c r="L41" s="779" t="s">
        <v>513</v>
      </c>
      <c r="M41" s="273"/>
      <c r="N41" s="273"/>
      <c r="O41" s="273"/>
      <c r="P41" s="273"/>
      <c r="Q41" s="273"/>
      <c r="R41" s="63"/>
      <c r="S41" s="2"/>
      <c r="U41" s="63"/>
      <c r="W41" s="173"/>
      <c r="X41" s="28"/>
      <c r="Y41" s="10"/>
      <c r="Z41" s="10"/>
      <c r="AA41" s="10"/>
    </row>
    <row r="42" spans="1:34" s="13" customFormat="1" ht="21.75" customHeight="1">
      <c r="A42" s="1218" t="s">
        <v>380</v>
      </c>
      <c r="B42" s="2793" t="s">
        <v>558</v>
      </c>
      <c r="C42" s="2930"/>
      <c r="D42" s="2930"/>
      <c r="E42" s="2930"/>
      <c r="F42" s="2930"/>
      <c r="G42" s="2930"/>
      <c r="H42" s="2930"/>
      <c r="I42" s="2930"/>
      <c r="J42" s="2931"/>
      <c r="L42" s="786" t="s">
        <v>514</v>
      </c>
      <c r="M42" s="273"/>
      <c r="N42" s="273"/>
      <c r="O42" s="273"/>
      <c r="P42" s="273"/>
      <c r="Q42" s="273"/>
      <c r="R42" s="172"/>
      <c r="S42" s="452"/>
      <c r="U42" s="11"/>
      <c r="W42" s="173"/>
      <c r="X42" s="11"/>
      <c r="Y42" s="10"/>
      <c r="Z42" s="10"/>
      <c r="AA42" s="10"/>
    </row>
    <row r="43" spans="1:34" s="13" customFormat="1" ht="21.75" customHeight="1">
      <c r="A43" s="219"/>
      <c r="B43" s="2911" t="s">
        <v>604</v>
      </c>
      <c r="C43" s="2912"/>
      <c r="D43" s="2912"/>
      <c r="E43" s="2912"/>
      <c r="F43" s="2912"/>
      <c r="G43" s="2912"/>
      <c r="H43" s="2912"/>
      <c r="I43" s="2912"/>
      <c r="J43" s="2913"/>
      <c r="L43" s="779" t="s">
        <v>515</v>
      </c>
      <c r="M43" s="273"/>
      <c r="N43" s="273"/>
      <c r="O43" s="273"/>
      <c r="P43" s="273"/>
      <c r="Q43" s="273"/>
      <c r="R43" s="10"/>
      <c r="S43" s="228"/>
      <c r="U43" s="10"/>
      <c r="W43" s="10"/>
    </row>
    <row r="44" spans="1:34" s="13" customFormat="1" ht="21.75" customHeight="1">
      <c r="A44" s="1218" t="s">
        <v>385</v>
      </c>
      <c r="B44" s="2793" t="s">
        <v>560</v>
      </c>
      <c r="C44" s="2909"/>
      <c r="D44" s="2909"/>
      <c r="E44" s="2909"/>
      <c r="F44" s="2909"/>
      <c r="G44" s="2909"/>
      <c r="H44" s="2909"/>
      <c r="I44" s="2909"/>
      <c r="J44" s="2910"/>
      <c r="N44" s="11"/>
      <c r="O44" s="11"/>
      <c r="P44" s="11"/>
      <c r="Q44" s="11"/>
      <c r="R44" s="11"/>
      <c r="S44" s="20"/>
      <c r="U44" s="11"/>
      <c r="W44" s="11"/>
    </row>
    <row r="45" spans="1:34" s="13" customFormat="1" ht="21.75" customHeight="1">
      <c r="A45" s="1219"/>
      <c r="B45" s="2967" t="s">
        <v>605</v>
      </c>
      <c r="C45" s="2968"/>
      <c r="D45" s="2968"/>
      <c r="E45" s="2968"/>
      <c r="F45" s="2968"/>
      <c r="G45" s="2968"/>
      <c r="H45" s="2968"/>
      <c r="I45" s="2968"/>
      <c r="J45" s="2969"/>
      <c r="L45" s="452" t="s">
        <v>382</v>
      </c>
      <c r="M45" s="11"/>
      <c r="N45" s="11"/>
      <c r="O45" s="11"/>
      <c r="P45" s="11"/>
      <c r="Q45" s="11"/>
      <c r="R45" s="11"/>
      <c r="S45" s="11"/>
      <c r="T45" s="11"/>
      <c r="U45" s="11"/>
      <c r="V45" s="11"/>
      <c r="W45" s="11"/>
    </row>
    <row r="46" spans="1:34" s="8" customFormat="1" ht="21.75" customHeight="1">
      <c r="A46" s="1218" t="s">
        <v>362</v>
      </c>
      <c r="B46" s="2793" t="s">
        <v>390</v>
      </c>
      <c r="C46" s="2964"/>
      <c r="D46" s="2964"/>
      <c r="E46" s="2964"/>
      <c r="F46" s="2964"/>
      <c r="G46" s="2964"/>
      <c r="H46" s="2964"/>
      <c r="I46" s="2964"/>
      <c r="J46" s="2794"/>
      <c r="K46" s="13"/>
      <c r="L46" s="61" t="s">
        <v>555</v>
      </c>
      <c r="M46" s="13"/>
      <c r="N46" s="13"/>
      <c r="O46" s="13"/>
      <c r="P46" s="13"/>
      <c r="Q46" s="13"/>
    </row>
    <row r="47" spans="1:34" s="8" customFormat="1" ht="21.75" customHeight="1">
      <c r="A47" s="1220"/>
      <c r="B47" s="2911" t="s">
        <v>391</v>
      </c>
      <c r="C47" s="2965"/>
      <c r="D47" s="2965"/>
      <c r="E47" s="2965"/>
      <c r="F47" s="2965"/>
      <c r="G47" s="2965"/>
      <c r="H47" s="2965"/>
      <c r="I47" s="2965"/>
      <c r="J47" s="2966"/>
      <c r="L47" s="29" t="s">
        <v>556</v>
      </c>
      <c r="O47" s="13"/>
      <c r="P47" s="13"/>
      <c r="Q47" s="13"/>
      <c r="R47" s="13"/>
    </row>
    <row r="48" spans="1:34" s="8" customFormat="1" ht="15.6">
      <c r="C48" s="13"/>
      <c r="D48" s="13"/>
      <c r="E48" s="13"/>
      <c r="F48" s="13"/>
      <c r="G48" s="13"/>
      <c r="H48" s="13"/>
      <c r="I48" s="13"/>
      <c r="J48" s="13"/>
      <c r="K48" s="13"/>
      <c r="L48" s="13"/>
      <c r="M48" s="13"/>
      <c r="N48" s="13"/>
      <c r="O48" s="14"/>
      <c r="P48" s="14"/>
      <c r="Q48" s="14"/>
      <c r="R48" s="14"/>
      <c r="S48" s="9"/>
      <c r="T48" s="9"/>
      <c r="U48" s="9"/>
      <c r="V48" s="9"/>
      <c r="W48" s="9"/>
      <c r="X48" s="9"/>
    </row>
    <row r="49" spans="1:25" s="8" customFormat="1" ht="13.2">
      <c r="A49" s="24"/>
      <c r="B49" s="24"/>
      <c r="C49" s="13"/>
      <c r="D49" s="13"/>
      <c r="E49" s="13"/>
      <c r="F49" s="13"/>
      <c r="G49" s="13"/>
      <c r="H49" s="13"/>
      <c r="I49" s="13"/>
      <c r="J49" s="13"/>
      <c r="K49" s="13"/>
      <c r="L49" s="13"/>
      <c r="M49" s="13"/>
      <c r="N49" s="13"/>
      <c r="O49" s="1"/>
      <c r="P49" s="1"/>
      <c r="Q49" s="1"/>
      <c r="R49" s="1"/>
      <c r="S49" s="1"/>
      <c r="T49" s="1"/>
      <c r="U49" s="1"/>
      <c r="V49" s="1"/>
      <c r="W49" s="1"/>
      <c r="X49" s="1"/>
    </row>
    <row r="50" spans="1:25" s="8" customFormat="1" ht="13.2">
      <c r="C50" s="13"/>
      <c r="D50" s="13"/>
      <c r="E50" s="13"/>
      <c r="F50" s="13"/>
      <c r="G50" s="13"/>
      <c r="H50" s="13"/>
      <c r="I50" s="13"/>
      <c r="J50" s="13"/>
      <c r="K50" s="13"/>
      <c r="L50" s="13"/>
      <c r="M50" s="13"/>
      <c r="N50" s="13"/>
      <c r="O50" s="1"/>
      <c r="P50" s="1"/>
      <c r="Q50" s="1"/>
      <c r="R50" s="1"/>
      <c r="S50" s="1"/>
      <c r="T50" s="1"/>
      <c r="U50" s="1"/>
      <c r="V50" s="1"/>
      <c r="W50" s="1"/>
      <c r="X50" s="1"/>
      <c r="Y50" s="1"/>
    </row>
    <row r="56" spans="1:25" ht="15" customHeight="1">
      <c r="A56" s="20"/>
      <c r="B56" s="20"/>
    </row>
    <row r="57" spans="1:25" ht="15" customHeight="1">
      <c r="A57" s="19"/>
      <c r="B57" s="19"/>
    </row>
    <row r="58" spans="1:25" ht="15" customHeight="1">
      <c r="A58" s="19"/>
      <c r="B58" s="19"/>
    </row>
  </sheetData>
  <sheetProtection selectLockedCells="1" selectUnlockedCells="1"/>
  <mergeCells count="40">
    <mergeCell ref="A25:B25"/>
    <mergeCell ref="A27:B27"/>
    <mergeCell ref="A28:B28"/>
    <mergeCell ref="A24:B24"/>
    <mergeCell ref="B45:J45"/>
    <mergeCell ref="A31:B31"/>
    <mergeCell ref="B46:J46"/>
    <mergeCell ref="B47:J47"/>
    <mergeCell ref="B43:J43"/>
    <mergeCell ref="B42:J42"/>
    <mergeCell ref="B44:J44"/>
    <mergeCell ref="W6:X6"/>
    <mergeCell ref="A7:X7"/>
    <mergeCell ref="A9:X9"/>
    <mergeCell ref="Q11:S11"/>
    <mergeCell ref="W11:X11"/>
    <mergeCell ref="O11:P11"/>
    <mergeCell ref="T11:U11"/>
    <mergeCell ref="A11:B12"/>
    <mergeCell ref="C11:C12"/>
    <mergeCell ref="D11:F12"/>
    <mergeCell ref="G11:I12"/>
    <mergeCell ref="J11:L11"/>
    <mergeCell ref="M11:M12"/>
    <mergeCell ref="A13:B13"/>
    <mergeCell ref="A14:B14"/>
    <mergeCell ref="A15:B15"/>
    <mergeCell ref="A32:B32"/>
    <mergeCell ref="A33:B33"/>
    <mergeCell ref="A16:B16"/>
    <mergeCell ref="A17:B17"/>
    <mergeCell ref="A29:B29"/>
    <mergeCell ref="A19:B19"/>
    <mergeCell ref="A20:B20"/>
    <mergeCell ref="A21:B21"/>
    <mergeCell ref="A22:B22"/>
    <mergeCell ref="A23:B23"/>
    <mergeCell ref="A26:B26"/>
    <mergeCell ref="A18:B18"/>
    <mergeCell ref="A30:B30"/>
  </mergeCells>
  <phoneticPr fontId="38"/>
  <pageMargins left="0.6692913385826772" right="0.39370078740157483" top="0.59055118110236227" bottom="0.19685039370078741" header="0.15748031496062992" footer="0.15748031496062992"/>
  <pageSetup paperSize="9" scale="56"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H47"/>
  <sheetViews>
    <sheetView showZeros="0" view="pageBreakPreview" zoomScale="60" zoomScaleNormal="50" workbookViewId="0">
      <selection activeCell="I35" sqref="I35"/>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8" width="9.6640625" style="1" customWidth="1"/>
    <col min="9" max="19" width="8.44140625" style="1" customWidth="1"/>
    <col min="20" max="20" width="4.88671875" style="1" customWidth="1"/>
    <col min="21" max="21" width="8.44140625" style="1" customWidth="1"/>
    <col min="22" max="22" width="25.88671875" style="1" customWidth="1"/>
    <col min="23" max="23" width="13.109375" style="1" customWidth="1"/>
    <col min="24" max="24" width="7.6640625" style="42" customWidth="1"/>
    <col min="25" max="25" width="7.6640625" style="1" customWidth="1"/>
    <col min="26" max="26" width="10.88671875" style="1" customWidth="1"/>
    <col min="27" max="27" width="14.109375" style="1" customWidth="1"/>
    <col min="28" max="16384" width="8.88671875" style="1"/>
  </cols>
  <sheetData>
    <row r="1" spans="1:28" ht="15" customHeight="1">
      <c r="AB1" s="2"/>
    </row>
    <row r="2" spans="1:28" ht="15" customHeight="1">
      <c r="C2" s="5"/>
      <c r="D2" s="5" t="s">
        <v>231</v>
      </c>
      <c r="E2" s="5"/>
      <c r="F2" s="5"/>
      <c r="G2" s="5"/>
      <c r="H2" s="5"/>
      <c r="I2" s="804" t="s">
        <v>1</v>
      </c>
      <c r="J2" s="5"/>
      <c r="K2" s="5"/>
      <c r="L2" s="5"/>
      <c r="AB2" s="2"/>
    </row>
    <row r="3" spans="1:28" ht="15" customHeight="1">
      <c r="C3" s="5"/>
      <c r="D3" s="5" t="s">
        <v>232</v>
      </c>
      <c r="E3" s="5"/>
      <c r="F3" s="5"/>
      <c r="G3" s="5"/>
      <c r="H3" s="5"/>
      <c r="I3" s="804" t="s">
        <v>3</v>
      </c>
      <c r="J3" s="5"/>
      <c r="K3" s="5"/>
      <c r="L3" s="5"/>
      <c r="AB3" s="2"/>
    </row>
    <row r="4" spans="1:28" ht="15" customHeight="1">
      <c r="C4" s="33"/>
      <c r="D4" s="516" t="s">
        <v>233</v>
      </c>
      <c r="E4" s="33"/>
      <c r="F4" s="5"/>
      <c r="G4" s="5"/>
      <c r="H4" s="5"/>
      <c r="I4" s="804" t="s">
        <v>5</v>
      </c>
      <c r="J4" s="5"/>
      <c r="K4" s="5"/>
      <c r="L4" s="5"/>
      <c r="AB4" s="2"/>
    </row>
    <row r="5" spans="1:28" ht="15" customHeight="1">
      <c r="C5" s="5"/>
      <c r="D5" s="5" t="s">
        <v>234</v>
      </c>
      <c r="E5" s="5"/>
      <c r="F5" s="5"/>
      <c r="G5" s="5"/>
      <c r="H5" s="5"/>
      <c r="I5" s="804" t="s">
        <v>7</v>
      </c>
      <c r="J5" s="5"/>
      <c r="K5" s="5"/>
      <c r="L5" s="5"/>
      <c r="X5" s="43"/>
      <c r="AB5" s="2"/>
    </row>
    <row r="6" spans="1:28" ht="15" customHeight="1">
      <c r="H6" s="6"/>
      <c r="Q6" s="2750"/>
      <c r="R6" s="2750"/>
      <c r="S6" s="163"/>
      <c r="T6" s="163"/>
      <c r="U6" s="163"/>
      <c r="V6" s="163"/>
      <c r="W6" s="94"/>
    </row>
    <row r="7" spans="1:28" ht="30" customHeight="1">
      <c r="A7" s="2907" t="s">
        <v>617</v>
      </c>
      <c r="B7" s="2596"/>
      <c r="C7" s="2596"/>
      <c r="D7" s="2596"/>
      <c r="E7" s="2596"/>
      <c r="F7" s="2596"/>
      <c r="G7" s="2596"/>
      <c r="H7" s="2596"/>
      <c r="I7" s="2596"/>
      <c r="J7" s="2596"/>
      <c r="K7" s="2596"/>
      <c r="L7" s="2596"/>
      <c r="M7" s="2596"/>
      <c r="N7" s="2596"/>
      <c r="O7" s="2596"/>
      <c r="P7" s="2596"/>
      <c r="Q7" s="2596"/>
      <c r="R7" s="2596"/>
      <c r="S7" s="2596"/>
      <c r="T7" s="2596"/>
      <c r="U7" s="2596"/>
      <c r="V7" s="2596"/>
      <c r="W7" s="2908"/>
    </row>
    <row r="8" spans="1:28" ht="15" customHeight="1">
      <c r="A8" s="32"/>
      <c r="B8" s="32"/>
      <c r="C8" s="32"/>
      <c r="D8" s="32"/>
      <c r="E8" s="32"/>
      <c r="F8" s="32"/>
      <c r="G8" s="32"/>
      <c r="H8" s="32"/>
      <c r="X8" s="46"/>
      <c r="Y8" s="4"/>
      <c r="Z8" s="4"/>
    </row>
    <row r="9" spans="1:28" ht="15" customHeight="1">
      <c r="A9" s="2656" t="s">
        <v>302</v>
      </c>
      <c r="B9" s="2656"/>
      <c r="C9" s="2656"/>
      <c r="D9" s="2656"/>
      <c r="E9" s="2656"/>
      <c r="F9" s="2656"/>
      <c r="G9" s="2656"/>
      <c r="H9" s="2656"/>
      <c r="I9" s="2656"/>
      <c r="J9" s="2656"/>
      <c r="K9" s="2656"/>
      <c r="L9" s="2656"/>
      <c r="M9" s="2656"/>
      <c r="N9" s="2656"/>
      <c r="O9" s="2656"/>
      <c r="P9" s="2656"/>
      <c r="Q9" s="2656"/>
      <c r="R9" s="2656"/>
      <c r="S9" s="2656"/>
      <c r="T9" s="2656"/>
      <c r="U9" s="2656"/>
      <c r="V9" s="2656"/>
      <c r="W9" s="3"/>
      <c r="X9" s="47"/>
      <c r="Y9" s="5"/>
      <c r="Z9" s="5"/>
    </row>
    <row r="10" spans="1:28" ht="15" customHeight="1">
      <c r="A10" s="136" t="str">
        <f>'(P10)HKG KOB'!A10</f>
        <v>KOBE CFS(日東物流 六甲)は2025/11/17 CFS CUTより新住所(日東物流 PI)へとCFS倉庫移転となります</v>
      </c>
      <c r="B10" s="3"/>
      <c r="C10" s="3"/>
      <c r="D10" s="3"/>
      <c r="E10" s="3"/>
      <c r="F10" s="3"/>
      <c r="G10" s="3"/>
      <c r="H10" s="3"/>
      <c r="I10" s="2"/>
      <c r="J10" s="77"/>
      <c r="K10" s="77"/>
      <c r="L10" s="165" t="s">
        <v>570</v>
      </c>
      <c r="M10" s="77"/>
      <c r="N10" s="77"/>
      <c r="O10" s="77"/>
      <c r="P10" s="77"/>
      <c r="Q10" s="77"/>
      <c r="R10" s="77"/>
      <c r="S10" s="77"/>
      <c r="T10" s="77"/>
      <c r="U10" s="77"/>
      <c r="V10" s="77"/>
      <c r="W10" s="77"/>
      <c r="X10" s="48"/>
      <c r="Y10" s="3"/>
      <c r="Z10" s="3"/>
    </row>
    <row r="11" spans="1:28" ht="20.100000000000001" customHeight="1">
      <c r="A11" s="2777" t="s">
        <v>1292</v>
      </c>
      <c r="B11" s="2779" t="s">
        <v>1293</v>
      </c>
      <c r="C11" s="2781" t="s">
        <v>1294</v>
      </c>
      <c r="D11" s="2782"/>
      <c r="E11" s="2783"/>
      <c r="F11" s="2773" t="s">
        <v>1295</v>
      </c>
      <c r="G11" s="2774"/>
      <c r="H11" s="2771" t="s">
        <v>1296</v>
      </c>
      <c r="I11" s="1048" t="s">
        <v>618</v>
      </c>
      <c r="J11" s="938" t="s">
        <v>619</v>
      </c>
      <c r="K11" s="1232" t="s">
        <v>620</v>
      </c>
      <c r="L11" s="1233" t="s">
        <v>621</v>
      </c>
      <c r="M11" s="1234" t="s">
        <v>622</v>
      </c>
      <c r="N11" s="1234" t="s">
        <v>623</v>
      </c>
      <c r="O11" s="1233" t="s">
        <v>624</v>
      </c>
      <c r="P11" s="1234" t="s">
        <v>625</v>
      </c>
      <c r="Q11" s="168"/>
      <c r="R11" s="168"/>
      <c r="S11" s="168"/>
      <c r="T11" s="168"/>
      <c r="X11" s="1"/>
    </row>
    <row r="12" spans="1:28" ht="44.25" customHeight="1">
      <c r="A12" s="2778"/>
      <c r="B12" s="2780"/>
      <c r="C12" s="2784"/>
      <c r="D12" s="2785"/>
      <c r="E12" s="2786"/>
      <c r="F12" s="2137" t="s">
        <v>1297</v>
      </c>
      <c r="G12" s="2138" t="s">
        <v>1298</v>
      </c>
      <c r="H12" s="2772"/>
      <c r="I12" s="939" t="s">
        <v>626</v>
      </c>
      <c r="J12" s="1235" t="s">
        <v>627</v>
      </c>
      <c r="K12" s="940" t="s">
        <v>628</v>
      </c>
      <c r="L12" s="1236" t="s">
        <v>629</v>
      </c>
      <c r="M12" s="1237" t="s">
        <v>630</v>
      </c>
      <c r="N12" s="1236" t="s">
        <v>631</v>
      </c>
      <c r="O12" s="1237" t="s">
        <v>632</v>
      </c>
      <c r="P12" s="1236" t="s">
        <v>633</v>
      </c>
      <c r="Q12" s="169"/>
      <c r="R12" s="169"/>
      <c r="X12" s="1"/>
    </row>
    <row r="13" spans="1:28" ht="26.25" customHeight="1">
      <c r="A13" s="1728" t="s">
        <v>1672</v>
      </c>
      <c r="B13" s="1729"/>
      <c r="C13" s="2175">
        <v>45664</v>
      </c>
      <c r="D13" s="2176" t="s">
        <v>263</v>
      </c>
      <c r="E13" s="2177">
        <v>45665</v>
      </c>
      <c r="F13" s="2178">
        <f>C13-2</f>
        <v>45662</v>
      </c>
      <c r="G13" s="2179">
        <f t="shared" ref="G13:G14" si="0">F13</f>
        <v>45662</v>
      </c>
      <c r="H13" s="2181">
        <f>E13+4</f>
        <v>45669</v>
      </c>
      <c r="I13" s="2976">
        <f>H14+44</f>
        <v>45716</v>
      </c>
      <c r="J13" s="2943">
        <f>I13+20</f>
        <v>45736</v>
      </c>
      <c r="K13" s="2978">
        <f>I13+11</f>
        <v>45727</v>
      </c>
      <c r="L13" s="2943">
        <f>I13+9</f>
        <v>45725</v>
      </c>
      <c r="M13" s="2943">
        <f>I13+11</f>
        <v>45727</v>
      </c>
      <c r="N13" s="2943">
        <f>I13+9</f>
        <v>45725</v>
      </c>
      <c r="O13" s="2947">
        <f>I13+14</f>
        <v>45730</v>
      </c>
      <c r="P13" s="2943">
        <f>I13+9</f>
        <v>45725</v>
      </c>
      <c r="Q13" s="154"/>
      <c r="R13" s="154"/>
      <c r="X13" s="1"/>
    </row>
    <row r="14" spans="1:28" ht="26.25" customHeight="1">
      <c r="A14" s="1635" t="s">
        <v>1673</v>
      </c>
      <c r="B14" s="1635" t="s">
        <v>1674</v>
      </c>
      <c r="C14" s="1017">
        <v>46033</v>
      </c>
      <c r="D14" s="1632" t="s">
        <v>263</v>
      </c>
      <c r="E14" s="818">
        <v>45668</v>
      </c>
      <c r="F14" s="819">
        <f>C14-3</f>
        <v>46030</v>
      </c>
      <c r="G14" s="551">
        <f t="shared" si="0"/>
        <v>46030</v>
      </c>
      <c r="H14" s="2182">
        <f t="shared" ref="H14:H18" si="1">E14+4</f>
        <v>45672</v>
      </c>
      <c r="I14" s="2984"/>
      <c r="J14" s="2956"/>
      <c r="K14" s="2985"/>
      <c r="L14" s="2956"/>
      <c r="M14" s="2956"/>
      <c r="N14" s="2956"/>
      <c r="O14" s="2958"/>
      <c r="P14" s="2956"/>
      <c r="Q14" s="95"/>
      <c r="R14" s="95"/>
      <c r="X14" s="1"/>
    </row>
    <row r="15" spans="1:28" ht="26.25" customHeight="1">
      <c r="A15" s="1728" t="s">
        <v>1672</v>
      </c>
      <c r="B15" s="1729"/>
      <c r="C15" s="2175">
        <f t="shared" ref="C15:C26" si="2">C13+7</f>
        <v>45671</v>
      </c>
      <c r="D15" s="2176" t="s">
        <v>263</v>
      </c>
      <c r="E15" s="2177">
        <f>C15+1</f>
        <v>45672</v>
      </c>
      <c r="F15" s="2178">
        <f>C15-2</f>
        <v>45669</v>
      </c>
      <c r="G15" s="2179">
        <f>F15</f>
        <v>45669</v>
      </c>
      <c r="H15" s="2181">
        <f t="shared" si="1"/>
        <v>45676</v>
      </c>
      <c r="I15" s="2976">
        <f>H16+44</f>
        <v>46088</v>
      </c>
      <c r="J15" s="2943">
        <f>I15+20</f>
        <v>46108</v>
      </c>
      <c r="K15" s="2978">
        <f>I15+11</f>
        <v>46099</v>
      </c>
      <c r="L15" s="2943">
        <f>I15+9</f>
        <v>46097</v>
      </c>
      <c r="M15" s="2943">
        <f>I15+11</f>
        <v>46099</v>
      </c>
      <c r="N15" s="2943">
        <f>I15+9</f>
        <v>46097</v>
      </c>
      <c r="O15" s="2947">
        <f>I15+14</f>
        <v>46102</v>
      </c>
      <c r="P15" s="2943">
        <f>I15+9</f>
        <v>46097</v>
      </c>
      <c r="Q15" s="154"/>
      <c r="R15" s="154"/>
      <c r="X15" s="1"/>
    </row>
    <row r="16" spans="1:28" ht="26.25" customHeight="1">
      <c r="A16" s="2290" t="s">
        <v>1675</v>
      </c>
      <c r="B16" s="1635" t="s">
        <v>1676</v>
      </c>
      <c r="C16" s="1017">
        <f>C14+7</f>
        <v>46040</v>
      </c>
      <c r="D16" s="1632" t="s">
        <v>263</v>
      </c>
      <c r="E16" s="818">
        <f>C16</f>
        <v>46040</v>
      </c>
      <c r="F16" s="819">
        <f>C16-3</f>
        <v>46037</v>
      </c>
      <c r="G16" s="551">
        <f t="shared" ref="G16:G26" si="3">F16</f>
        <v>46037</v>
      </c>
      <c r="H16" s="2182">
        <f t="shared" si="1"/>
        <v>46044</v>
      </c>
      <c r="I16" s="2984"/>
      <c r="J16" s="2956"/>
      <c r="K16" s="2985"/>
      <c r="L16" s="2956"/>
      <c r="M16" s="2956"/>
      <c r="N16" s="2956"/>
      <c r="O16" s="2958"/>
      <c r="P16" s="2956"/>
      <c r="Q16" s="95"/>
      <c r="R16" s="95"/>
      <c r="X16" s="1"/>
    </row>
    <row r="17" spans="1:24" ht="26.25" customHeight="1">
      <c r="A17" s="1534" t="s">
        <v>1677</v>
      </c>
      <c r="B17" s="862" t="s">
        <v>1678</v>
      </c>
      <c r="C17" s="2549">
        <f>C15+7</f>
        <v>45678</v>
      </c>
      <c r="D17" s="1633" t="s">
        <v>263</v>
      </c>
      <c r="E17" s="2286">
        <f>C17+1</f>
        <v>45679</v>
      </c>
      <c r="F17" s="1440">
        <f>C17-2</f>
        <v>45676</v>
      </c>
      <c r="G17" s="1385">
        <f>F17</f>
        <v>45676</v>
      </c>
      <c r="H17" s="2292">
        <f t="shared" si="1"/>
        <v>45683</v>
      </c>
      <c r="I17" s="2976">
        <f>H18+44</f>
        <v>46095</v>
      </c>
      <c r="J17" s="2943">
        <f>I17+20</f>
        <v>46115</v>
      </c>
      <c r="K17" s="2978">
        <f>I17+11</f>
        <v>46106</v>
      </c>
      <c r="L17" s="2943">
        <f>I17+9</f>
        <v>46104</v>
      </c>
      <c r="M17" s="2943">
        <f>I17+11</f>
        <v>46106</v>
      </c>
      <c r="N17" s="2943">
        <f>I17+9</f>
        <v>46104</v>
      </c>
      <c r="O17" s="2947">
        <f>I17+14</f>
        <v>46109</v>
      </c>
      <c r="P17" s="2943">
        <f>I17+9</f>
        <v>46104</v>
      </c>
      <c r="Q17" s="154"/>
      <c r="R17" s="154"/>
      <c r="X17" s="1"/>
    </row>
    <row r="18" spans="1:24" ht="26.25" customHeight="1">
      <c r="A18" s="2290" t="s">
        <v>1679</v>
      </c>
      <c r="B18" s="1635" t="s">
        <v>1680</v>
      </c>
      <c r="C18" s="1017">
        <f>C16+7</f>
        <v>46047</v>
      </c>
      <c r="D18" s="1632" t="s">
        <v>263</v>
      </c>
      <c r="E18" s="818">
        <f>C18</f>
        <v>46047</v>
      </c>
      <c r="F18" s="819">
        <f>C18-3</f>
        <v>46044</v>
      </c>
      <c r="G18" s="551">
        <f t="shared" ref="G18" si="4">F18</f>
        <v>46044</v>
      </c>
      <c r="H18" s="2182">
        <f t="shared" si="1"/>
        <v>46051</v>
      </c>
      <c r="I18" s="2984"/>
      <c r="J18" s="2956"/>
      <c r="K18" s="2985"/>
      <c r="L18" s="2956"/>
      <c r="M18" s="2956"/>
      <c r="N18" s="2956"/>
      <c r="O18" s="2958"/>
      <c r="P18" s="2956"/>
      <c r="Q18" s="95"/>
      <c r="R18" s="95"/>
      <c r="X18" s="1"/>
    </row>
    <row r="19" spans="1:24" ht="25.5" customHeight="1">
      <c r="A19" s="2291" t="s">
        <v>1681</v>
      </c>
      <c r="B19" s="1629" t="s">
        <v>1682</v>
      </c>
      <c r="C19" s="2549">
        <f>C17+7</f>
        <v>45685</v>
      </c>
      <c r="D19" s="1633" t="s">
        <v>263</v>
      </c>
      <c r="E19" s="2286">
        <f>C19+1</f>
        <v>45686</v>
      </c>
      <c r="F19" s="1440">
        <f>C19-2</f>
        <v>45683</v>
      </c>
      <c r="G19" s="1385">
        <f>F19</f>
        <v>45683</v>
      </c>
      <c r="H19" s="2292">
        <f>E19+4</f>
        <v>45690</v>
      </c>
      <c r="I19" s="2976">
        <f>H20+44</f>
        <v>46102</v>
      </c>
      <c r="J19" s="2943">
        <f>I19+20</f>
        <v>46122</v>
      </c>
      <c r="K19" s="2978">
        <f>I19+11</f>
        <v>46113</v>
      </c>
      <c r="L19" s="2943">
        <f>I19+9</f>
        <v>46111</v>
      </c>
      <c r="M19" s="2943">
        <f>I19+11</f>
        <v>46113</v>
      </c>
      <c r="N19" s="2943">
        <f>I19+9</f>
        <v>46111</v>
      </c>
      <c r="O19" s="2947">
        <f>I19+14</f>
        <v>46116</v>
      </c>
      <c r="P19" s="2943">
        <f>I19+9</f>
        <v>46111</v>
      </c>
      <c r="Q19" s="154"/>
      <c r="R19" s="154"/>
      <c r="X19" s="1"/>
    </row>
    <row r="20" spans="1:24" ht="26.25" customHeight="1">
      <c r="A20" s="1635" t="s">
        <v>1683</v>
      </c>
      <c r="B20" s="1634" t="s">
        <v>1680</v>
      </c>
      <c r="C20" s="1017">
        <f>C18+7</f>
        <v>46054</v>
      </c>
      <c r="D20" s="1632" t="s">
        <v>263</v>
      </c>
      <c r="E20" s="818">
        <f>C20</f>
        <v>46054</v>
      </c>
      <c r="F20" s="819">
        <f>C20-3</f>
        <v>46051</v>
      </c>
      <c r="G20" s="551">
        <f t="shared" ref="G20" si="5">F20</f>
        <v>46051</v>
      </c>
      <c r="H20" s="2182">
        <f>E20+4</f>
        <v>46058</v>
      </c>
      <c r="I20" s="2984"/>
      <c r="J20" s="2956"/>
      <c r="K20" s="2985"/>
      <c r="L20" s="2956"/>
      <c r="M20" s="2956"/>
      <c r="N20" s="2956"/>
      <c r="O20" s="2958"/>
      <c r="P20" s="2956"/>
      <c r="Q20" s="95"/>
      <c r="R20" s="95"/>
      <c r="X20" s="1"/>
    </row>
    <row r="21" spans="1:24" ht="26.25" customHeight="1">
      <c r="A21" s="2291" t="s">
        <v>1684</v>
      </c>
      <c r="B21" s="1629" t="s">
        <v>1685</v>
      </c>
      <c r="C21" s="2549">
        <f t="shared" si="2"/>
        <v>45692</v>
      </c>
      <c r="D21" s="1633" t="s" ph="1">
        <v>1686</v>
      </c>
      <c r="E21" s="2286">
        <f>C21+1</f>
        <v>45693</v>
      </c>
      <c r="F21" s="1440">
        <f>C21-2</f>
        <v>45690</v>
      </c>
      <c r="G21" s="1385">
        <f>F21</f>
        <v>45690</v>
      </c>
      <c r="H21" s="2292">
        <f>E21+4</f>
        <v>45697</v>
      </c>
      <c r="I21" s="2976">
        <f>H22+44</f>
        <v>46109</v>
      </c>
      <c r="J21" s="2943">
        <f>I21+20</f>
        <v>46129</v>
      </c>
      <c r="K21" s="2978">
        <f>I21+11</f>
        <v>46120</v>
      </c>
      <c r="L21" s="2943">
        <f>I21+9</f>
        <v>46118</v>
      </c>
      <c r="M21" s="2943">
        <f>I21+11</f>
        <v>46120</v>
      </c>
      <c r="N21" s="2943">
        <f>I21+9</f>
        <v>46118</v>
      </c>
      <c r="O21" s="2947">
        <f>I21+14</f>
        <v>46123</v>
      </c>
      <c r="P21" s="2943">
        <f>I21+9</f>
        <v>46118</v>
      </c>
      <c r="Q21" s="154"/>
      <c r="R21" s="154"/>
      <c r="X21" s="1"/>
    </row>
    <row r="22" spans="1:24" ht="26.25" customHeight="1">
      <c r="A22" s="2290" t="s">
        <v>1673</v>
      </c>
      <c r="B22" s="1635" t="s">
        <v>1687</v>
      </c>
      <c r="C22" s="1017">
        <f t="shared" si="2"/>
        <v>46061</v>
      </c>
      <c r="D22" s="1632" t="s">
        <v>1686</v>
      </c>
      <c r="E22" s="818">
        <f>C22</f>
        <v>46061</v>
      </c>
      <c r="F22" s="819">
        <f>C22-3</f>
        <v>46058</v>
      </c>
      <c r="G22" s="551">
        <f t="shared" ref="G22" si="6">F22</f>
        <v>46058</v>
      </c>
      <c r="H22" s="2182">
        <f t="shared" ref="H22" si="7">E22+4</f>
        <v>46065</v>
      </c>
      <c r="I22" s="2984"/>
      <c r="J22" s="2956"/>
      <c r="K22" s="2985"/>
      <c r="L22" s="2956"/>
      <c r="M22" s="2956"/>
      <c r="N22" s="2956"/>
      <c r="O22" s="2958"/>
      <c r="P22" s="2956"/>
      <c r="Q22" s="95"/>
      <c r="R22" s="95"/>
      <c r="S22" s="150"/>
      <c r="T22" s="166"/>
      <c r="U22" s="28"/>
      <c r="X22" s="1"/>
    </row>
    <row r="23" spans="1:24" ht="26.25" customHeight="1">
      <c r="A23" s="1728" t="s">
        <v>1688</v>
      </c>
      <c r="B23" s="1729"/>
      <c r="C23" s="2175">
        <f t="shared" si="2"/>
        <v>45699</v>
      </c>
      <c r="D23" s="2176" t="s">
        <v>1686</v>
      </c>
      <c r="E23" s="2177">
        <f>C23+1</f>
        <v>45700</v>
      </c>
      <c r="F23" s="2178">
        <f>C23-2</f>
        <v>45697</v>
      </c>
      <c r="G23" s="2179">
        <f>F23</f>
        <v>45697</v>
      </c>
      <c r="H23" s="2181">
        <f>E23+4</f>
        <v>45704</v>
      </c>
      <c r="I23" s="2976">
        <f>H24+44</f>
        <v>46116</v>
      </c>
      <c r="J23" s="2943">
        <f>I23+20</f>
        <v>46136</v>
      </c>
      <c r="K23" s="2978">
        <f>I23+11</f>
        <v>46127</v>
      </c>
      <c r="L23" s="2943">
        <f>I23+9</f>
        <v>46125</v>
      </c>
      <c r="M23" s="2943">
        <f>I23+11</f>
        <v>46127</v>
      </c>
      <c r="N23" s="2943">
        <f>I23+9</f>
        <v>46125</v>
      </c>
      <c r="O23" s="2947">
        <f>I23+14</f>
        <v>46130</v>
      </c>
      <c r="P23" s="2943">
        <f>I23+9</f>
        <v>46125</v>
      </c>
      <c r="Q23" s="154"/>
      <c r="R23" s="154"/>
      <c r="S23" s="81"/>
      <c r="T23" s="167"/>
      <c r="U23" s="28"/>
      <c r="X23" s="1"/>
    </row>
    <row r="24" spans="1:24" ht="26.25" customHeight="1">
      <c r="A24" s="2550" t="s">
        <v>1675</v>
      </c>
      <c r="B24" s="2551" t="s">
        <v>1689</v>
      </c>
      <c r="C24" s="2552">
        <f>C22+7</f>
        <v>46068</v>
      </c>
      <c r="D24" s="2553" t="s">
        <v>1686</v>
      </c>
      <c r="E24" s="2554">
        <f>C24</f>
        <v>46068</v>
      </c>
      <c r="F24" s="2555">
        <f>C24-3</f>
        <v>46065</v>
      </c>
      <c r="G24" s="2556">
        <f t="shared" si="3"/>
        <v>46065</v>
      </c>
      <c r="H24" s="2574">
        <f t="shared" ref="H24" si="8">E24+4</f>
        <v>46072</v>
      </c>
      <c r="I24" s="2984"/>
      <c r="J24" s="2956"/>
      <c r="K24" s="2985"/>
      <c r="L24" s="2956"/>
      <c r="M24" s="2956"/>
      <c r="N24" s="2956"/>
      <c r="O24" s="2958"/>
      <c r="P24" s="2956"/>
      <c r="Q24" s="95"/>
      <c r="R24" s="95"/>
      <c r="S24" s="150"/>
      <c r="T24" s="166"/>
      <c r="U24" s="28"/>
      <c r="X24" s="1"/>
    </row>
    <row r="25" spans="1:24" ht="26.25" customHeight="1">
      <c r="A25" s="2291" t="s">
        <v>1690</v>
      </c>
      <c r="B25" s="1629" t="s">
        <v>1691</v>
      </c>
      <c r="C25" s="2549">
        <f t="shared" si="2"/>
        <v>45706</v>
      </c>
      <c r="D25" s="1633" t="s">
        <v>1686</v>
      </c>
      <c r="E25" s="2286">
        <f>C25+1</f>
        <v>45707</v>
      </c>
      <c r="F25" s="1440">
        <f>C25-2</f>
        <v>45704</v>
      </c>
      <c r="G25" s="1385">
        <f>F25</f>
        <v>45704</v>
      </c>
      <c r="H25" s="2292">
        <f>E25+4</f>
        <v>45711</v>
      </c>
      <c r="I25" s="2976">
        <f>H26+44</f>
        <v>46123</v>
      </c>
      <c r="J25" s="2943">
        <f>I25+20</f>
        <v>46143</v>
      </c>
      <c r="K25" s="2978">
        <f>I25+11</f>
        <v>46134</v>
      </c>
      <c r="L25" s="2943">
        <f>I25+9</f>
        <v>46132</v>
      </c>
      <c r="M25" s="2943">
        <f>I25+11</f>
        <v>46134</v>
      </c>
      <c r="N25" s="2943">
        <f>I25+9</f>
        <v>46132</v>
      </c>
      <c r="O25" s="2947">
        <f>I25+14</f>
        <v>46137</v>
      </c>
      <c r="P25" s="2943">
        <f>I25+9</f>
        <v>46132</v>
      </c>
      <c r="Q25" s="154"/>
      <c r="R25" s="154"/>
      <c r="S25" s="150"/>
      <c r="T25" s="166"/>
      <c r="U25" s="28"/>
      <c r="X25" s="1"/>
    </row>
    <row r="26" spans="1:24" ht="26.25" customHeight="1">
      <c r="A26" s="2290" t="s">
        <v>1679</v>
      </c>
      <c r="B26" s="1635" t="s">
        <v>1692</v>
      </c>
      <c r="C26" s="1017">
        <f t="shared" si="2"/>
        <v>46075</v>
      </c>
      <c r="D26" s="1632" t="s">
        <v>1686</v>
      </c>
      <c r="E26" s="818">
        <f>C26</f>
        <v>46075</v>
      </c>
      <c r="F26" s="819">
        <f>C26-3</f>
        <v>46072</v>
      </c>
      <c r="G26" s="551">
        <f t="shared" si="3"/>
        <v>46072</v>
      </c>
      <c r="H26" s="2182">
        <f>E26+4</f>
        <v>46079</v>
      </c>
      <c r="I26" s="2984"/>
      <c r="J26" s="2956"/>
      <c r="K26" s="2985"/>
      <c r="L26" s="2956"/>
      <c r="M26" s="2956"/>
      <c r="N26" s="2956"/>
      <c r="O26" s="2958"/>
      <c r="P26" s="2956"/>
      <c r="Q26" s="95"/>
      <c r="R26" s="95"/>
      <c r="S26" s="81"/>
      <c r="T26" s="167"/>
      <c r="U26" s="28"/>
      <c r="X26" s="1"/>
    </row>
    <row r="27" spans="1:24" ht="26.25" customHeight="1">
      <c r="A27" s="1728" t="s">
        <v>1672</v>
      </c>
      <c r="B27" s="1729"/>
      <c r="C27" s="2175">
        <f>C25+7</f>
        <v>45713</v>
      </c>
      <c r="D27" s="2176" t="s">
        <v>1686</v>
      </c>
      <c r="E27" s="2177">
        <f>C27+1</f>
        <v>45714</v>
      </c>
      <c r="F27" s="2288">
        <f>C27-5</f>
        <v>45708</v>
      </c>
      <c r="G27" s="2289">
        <f>F27</f>
        <v>45708</v>
      </c>
      <c r="H27" s="2181">
        <f>E27+4</f>
        <v>45718</v>
      </c>
      <c r="I27" s="2976">
        <f>H28+44</f>
        <v>46130</v>
      </c>
      <c r="J27" s="2943">
        <f>I27+20</f>
        <v>46150</v>
      </c>
      <c r="K27" s="2978">
        <f>I27+11</f>
        <v>46141</v>
      </c>
      <c r="L27" s="2943">
        <f>I27+9</f>
        <v>46139</v>
      </c>
      <c r="M27" s="2943">
        <f>I27+11</f>
        <v>46141</v>
      </c>
      <c r="N27" s="2943">
        <f>I27+9</f>
        <v>46139</v>
      </c>
      <c r="O27" s="2947">
        <f>I27+14</f>
        <v>46144</v>
      </c>
      <c r="P27" s="2943">
        <f>I27+9</f>
        <v>46139</v>
      </c>
      <c r="Q27" s="154"/>
      <c r="R27" s="154"/>
      <c r="S27" s="150"/>
      <c r="T27" s="166"/>
      <c r="U27" s="28"/>
      <c r="X27" s="1"/>
    </row>
    <row r="28" spans="1:24" ht="26.25" customHeight="1">
      <c r="A28" s="2290" t="s">
        <v>1683</v>
      </c>
      <c r="B28" s="1635" t="s">
        <v>1692</v>
      </c>
      <c r="C28" s="1017">
        <f>C26+7</f>
        <v>46082</v>
      </c>
      <c r="D28" s="1632" t="s">
        <v>376</v>
      </c>
      <c r="E28" s="818">
        <f>C28</f>
        <v>46082</v>
      </c>
      <c r="F28" s="819">
        <f>C28-3</f>
        <v>46079</v>
      </c>
      <c r="G28" s="551">
        <f>F28</f>
        <v>46079</v>
      </c>
      <c r="H28" s="2182">
        <f t="shared" ref="H28" si="9">E28+4</f>
        <v>46086</v>
      </c>
      <c r="I28" s="2977"/>
      <c r="J28" s="2944"/>
      <c r="K28" s="2979"/>
      <c r="L28" s="2944"/>
      <c r="M28" s="2944"/>
      <c r="N28" s="2944"/>
      <c r="O28" s="2948"/>
      <c r="P28" s="2944"/>
      <c r="Q28" s="95"/>
      <c r="R28" s="95"/>
      <c r="S28" s="150"/>
      <c r="T28" s="166"/>
      <c r="U28" s="28"/>
      <c r="X28" s="1"/>
    </row>
    <row r="29" spans="1:24" ht="25.5" customHeight="1">
      <c r="A29" s="1686" t="s">
        <v>1398</v>
      </c>
      <c r="B29" s="1683" t="s">
        <v>1399</v>
      </c>
      <c r="C29" s="1687">
        <f>C27+7</f>
        <v>45720</v>
      </c>
      <c r="D29" s="1433" t="s" ph="1">
        <v>376</v>
      </c>
      <c r="E29" s="1688">
        <f>C29+1</f>
        <v>45721</v>
      </c>
      <c r="F29" s="1452">
        <f>C29-2</f>
        <v>45718</v>
      </c>
      <c r="G29" s="1689">
        <f>C29-2</f>
        <v>45718</v>
      </c>
      <c r="H29" s="1690">
        <f>E29+4</f>
        <v>45725</v>
      </c>
      <c r="I29" s="2980">
        <f>H30+44</f>
        <v>46137</v>
      </c>
      <c r="J29" s="2941">
        <f>I29+20</f>
        <v>46157</v>
      </c>
      <c r="K29" s="2982">
        <f>I29+11</f>
        <v>46148</v>
      </c>
      <c r="L29" s="2941">
        <f>I29+9</f>
        <v>46146</v>
      </c>
      <c r="M29" s="2941">
        <f>I29+11</f>
        <v>46148</v>
      </c>
      <c r="N29" s="2941">
        <f>I29+9</f>
        <v>46146</v>
      </c>
      <c r="O29" s="2945">
        <f>I29+14</f>
        <v>46151</v>
      </c>
      <c r="P29" s="2941">
        <f>I29+9</f>
        <v>46146</v>
      </c>
      <c r="Q29" s="2954"/>
      <c r="R29" s="2953"/>
      <c r="S29" s="2953"/>
      <c r="T29" s="154"/>
      <c r="V29" s="167"/>
      <c r="W29" s="28"/>
    </row>
    <row r="30" spans="1:24" ht="26.25" customHeight="1">
      <c r="A30" s="2565" t="s">
        <v>1400</v>
      </c>
      <c r="B30" s="2566" t="s">
        <v>1397</v>
      </c>
      <c r="C30" s="2559">
        <f>C28+7</f>
        <v>46089</v>
      </c>
      <c r="D30" s="2560" t="s">
        <v>1401</v>
      </c>
      <c r="E30" s="2561">
        <f>C30</f>
        <v>46089</v>
      </c>
      <c r="F30" s="2562">
        <f>C30-3</f>
        <v>46086</v>
      </c>
      <c r="G30" s="2563">
        <f>F30</f>
        <v>46086</v>
      </c>
      <c r="H30" s="2567">
        <f t="shared" ref="H30" si="10">E30+4</f>
        <v>46093</v>
      </c>
      <c r="I30" s="2981"/>
      <c r="J30" s="2942"/>
      <c r="K30" s="2983"/>
      <c r="L30" s="2942"/>
      <c r="M30" s="2942"/>
      <c r="N30" s="2942"/>
      <c r="O30" s="2946"/>
      <c r="P30" s="2942"/>
      <c r="Q30" s="2954"/>
      <c r="R30" s="2953"/>
      <c r="S30" s="2953"/>
      <c r="T30" s="166"/>
      <c r="U30" s="28"/>
      <c r="X30" s="1"/>
    </row>
    <row r="31" spans="1:24" ht="25.5" customHeight="1">
      <c r="A31" s="1200"/>
      <c r="B31" s="1200"/>
      <c r="C31" s="1029">
        <f>C29+7</f>
        <v>45727</v>
      </c>
      <c r="D31" s="512" t="s">
        <v>376</v>
      </c>
      <c r="E31" s="924">
        <f>C31</f>
        <v>45727</v>
      </c>
      <c r="F31" s="925">
        <f>C31-2</f>
        <v>45725</v>
      </c>
      <c r="G31" s="513">
        <f>C31-2</f>
        <v>45725</v>
      </c>
      <c r="H31" s="1030">
        <f>E31+5</f>
        <v>45732</v>
      </c>
      <c r="I31" s="1047">
        <f>H31+44</f>
        <v>45776</v>
      </c>
      <c r="J31" s="1217">
        <f>I31+20</f>
        <v>45796</v>
      </c>
      <c r="K31" s="1217">
        <f>I31+11</f>
        <v>45787</v>
      </c>
      <c r="L31" s="1217">
        <f>I31+9</f>
        <v>45785</v>
      </c>
      <c r="M31" s="1217">
        <f>I31+11</f>
        <v>45787</v>
      </c>
      <c r="N31" s="1217">
        <f>I31+9</f>
        <v>45785</v>
      </c>
      <c r="O31" s="1217">
        <f>I31+14</f>
        <v>45790</v>
      </c>
      <c r="P31" s="1217">
        <f>I31+9</f>
        <v>45785</v>
      </c>
      <c r="Q31" s="2954"/>
      <c r="R31" s="2953"/>
      <c r="S31" s="2953"/>
      <c r="T31" s="154"/>
      <c r="V31" s="167"/>
      <c r="W31" s="28"/>
    </row>
    <row r="32" spans="1:24" ht="26.25" customHeight="1">
      <c r="A32" s="270" t="s">
        <v>522</v>
      </c>
      <c r="B32" s="270"/>
      <c r="C32" s="29"/>
      <c r="D32" s="5" t="s">
        <v>1693</v>
      </c>
      <c r="F32" s="61"/>
      <c r="G32" s="2026"/>
      <c r="I32" s="624"/>
      <c r="J32" s="624"/>
      <c r="K32" s="1458"/>
      <c r="L32" s="1458"/>
      <c r="M32" s="1458"/>
      <c r="O32" s="624"/>
      <c r="P32" s="624"/>
      <c r="Q32" s="2953"/>
      <c r="R32" s="2953"/>
      <c r="S32" s="2953"/>
      <c r="T32" s="95"/>
      <c r="U32" s="137"/>
      <c r="V32" s="166"/>
      <c r="W32" s="28"/>
    </row>
    <row r="33" spans="1:34" ht="26.25" customHeight="1">
      <c r="A33" s="2"/>
      <c r="B33" s="2"/>
      <c r="C33" s="270"/>
      <c r="D33" s="270"/>
      <c r="I33" s="2"/>
      <c r="J33" s="270"/>
      <c r="L33" s="2"/>
      <c r="M33" s="270"/>
      <c r="O33" s="2"/>
      <c r="P33" s="270"/>
      <c r="Q33" s="154"/>
      <c r="R33" s="154"/>
      <c r="S33" s="154"/>
      <c r="T33" s="95"/>
      <c r="U33" s="137"/>
      <c r="V33" s="166"/>
      <c r="W33" s="28"/>
    </row>
    <row r="34" spans="1:34" ht="26.25" customHeight="1">
      <c r="A34" s="2"/>
      <c r="B34" s="2"/>
      <c r="C34" s="270"/>
      <c r="D34" s="270"/>
      <c r="I34" s="2"/>
      <c r="J34" s="270"/>
      <c r="L34" s="2"/>
      <c r="M34" s="270"/>
      <c r="O34" s="2"/>
      <c r="P34" s="270"/>
      <c r="Q34" s="2544"/>
      <c r="R34" s="2544"/>
      <c r="S34" s="2544"/>
      <c r="T34" s="2533"/>
      <c r="U34" s="2530"/>
      <c r="V34" s="2545"/>
      <c r="W34" s="2529"/>
    </row>
    <row r="35" spans="1:34" ht="26.25" customHeight="1">
      <c r="A35" s="2"/>
      <c r="B35" s="2"/>
      <c r="C35" s="270"/>
      <c r="D35" s="270"/>
      <c r="I35" s="2"/>
      <c r="J35" s="270"/>
      <c r="L35" s="2"/>
      <c r="M35" s="270"/>
      <c r="O35" s="2"/>
      <c r="P35" s="270"/>
      <c r="Q35" s="2544"/>
      <c r="R35" s="2544"/>
      <c r="S35" s="2544"/>
      <c r="T35" s="2533"/>
      <c r="U35" s="2530"/>
      <c r="V35" s="2545"/>
      <c r="W35" s="2529"/>
    </row>
    <row r="36" spans="1:34" s="13" customFormat="1" ht="18" customHeight="1">
      <c r="A36" s="88" t="s">
        <v>379</v>
      </c>
      <c r="B36" s="2042"/>
      <c r="C36" s="2042"/>
      <c r="D36" s="2042"/>
      <c r="E36" s="2042"/>
      <c r="F36" s="2042"/>
      <c r="G36" s="2042"/>
      <c r="H36" s="1"/>
      <c r="I36" s="452" t="s">
        <v>382</v>
      </c>
      <c r="J36" s="95"/>
      <c r="K36" s="95"/>
      <c r="M36" s="1"/>
      <c r="T36" s="150"/>
      <c r="U36" s="166"/>
      <c r="V36" s="170"/>
      <c r="W36" s="170"/>
      <c r="X36" s="50"/>
    </row>
    <row r="37" spans="1:34" s="13" customFormat="1" ht="18" customHeight="1">
      <c r="A37" s="2029" t="s">
        <v>394</v>
      </c>
      <c r="B37" s="2973" t="s">
        <v>508</v>
      </c>
      <c r="C37" s="2974"/>
      <c r="D37" s="2974"/>
      <c r="E37" s="2974"/>
      <c r="F37" s="2974"/>
      <c r="G37" s="2975"/>
      <c r="H37" s="12"/>
      <c r="I37" s="1" t="s">
        <v>555</v>
      </c>
      <c r="J37"/>
      <c r="K37"/>
      <c r="M37" s="1"/>
      <c r="P37" s="8"/>
      <c r="T37" s="81"/>
      <c r="U37" s="167"/>
      <c r="V37" s="170"/>
      <c r="W37" s="170"/>
      <c r="X37" s="39"/>
      <c r="Y37" s="36"/>
      <c r="Z37" s="36"/>
      <c r="AA37" s="36"/>
      <c r="AB37" s="36"/>
      <c r="AC37" s="36"/>
      <c r="AD37" s="36"/>
      <c r="AE37" s="36"/>
      <c r="AF37" s="36"/>
      <c r="AG37" s="36"/>
      <c r="AH37" s="36"/>
    </row>
    <row r="38" spans="1:34" s="13" customFormat="1" ht="18" customHeight="1">
      <c r="A38" s="164"/>
      <c r="B38" s="621" t="s">
        <v>298</v>
      </c>
      <c r="C38" s="2027"/>
      <c r="D38" s="20"/>
      <c r="E38" s="10"/>
      <c r="G38" s="2028"/>
      <c r="H38" s="173"/>
      <c r="I38" s="12" t="s">
        <v>387</v>
      </c>
      <c r="J38" s="95"/>
      <c r="K38" s="95"/>
      <c r="M38" s="1"/>
      <c r="R38" s="173"/>
      <c r="T38" s="150"/>
      <c r="U38" s="166"/>
      <c r="V38" s="170"/>
      <c r="W38" s="170"/>
      <c r="X38" s="40"/>
    </row>
    <row r="39" spans="1:34" s="13" customFormat="1" ht="18" customHeight="1">
      <c r="A39" s="2030"/>
      <c r="B39" s="2037" t="s">
        <v>509</v>
      </c>
      <c r="C39" s="2025"/>
      <c r="D39" s="1222"/>
      <c r="E39" s="2032"/>
      <c r="F39" s="1228"/>
      <c r="G39" s="1229"/>
      <c r="H39" s="7"/>
      <c r="I39" s="95"/>
      <c r="J39"/>
      <c r="K39"/>
      <c r="M39" s="1"/>
      <c r="P39" s="8"/>
      <c r="T39" s="150"/>
      <c r="U39" s="166"/>
      <c r="V39" s="170"/>
      <c r="W39" s="170"/>
      <c r="X39" s="49"/>
      <c r="Y39" s="10"/>
      <c r="Z39" s="10"/>
      <c r="AA39" s="10"/>
    </row>
    <row r="40" spans="1:34" s="13" customFormat="1" ht="18" customHeight="1">
      <c r="A40" s="2580" t="s">
        <v>365</v>
      </c>
      <c r="B40" s="2938" t="s">
        <v>1242</v>
      </c>
      <c r="C40" s="2939"/>
      <c r="D40" s="2939"/>
      <c r="E40" s="2939"/>
      <c r="F40" s="2939"/>
      <c r="G40" s="2940"/>
      <c r="H40" s="7"/>
      <c r="I40" s="7" t="s">
        <v>583</v>
      </c>
      <c r="J40" s="95"/>
      <c r="K40" s="95"/>
      <c r="M40" s="1"/>
      <c r="T40" s="81"/>
      <c r="U40" s="167"/>
      <c r="V40" s="177"/>
      <c r="W40" s="177"/>
      <c r="X40" s="49"/>
      <c r="Y40" s="10"/>
      <c r="Z40" s="10"/>
      <c r="AA40" s="10"/>
    </row>
    <row r="41" spans="1:34" s="13" customFormat="1" ht="18" customHeight="1">
      <c r="A41" s="164"/>
      <c r="B41" s="2970" t="s">
        <v>1243</v>
      </c>
      <c r="C41" s="2971"/>
      <c r="D41" s="2971"/>
      <c r="E41" s="2971"/>
      <c r="F41" s="2971"/>
      <c r="G41" s="2972"/>
      <c r="H41" s="7"/>
      <c r="I41" s="7" t="s">
        <v>228</v>
      </c>
      <c r="J41"/>
      <c r="K41"/>
      <c r="M41" s="1"/>
      <c r="P41" s="8"/>
      <c r="Q41" s="177"/>
      <c r="S41" s="177"/>
      <c r="T41" s="150"/>
      <c r="U41" s="166"/>
      <c r="V41" s="10"/>
      <c r="W41" s="10"/>
      <c r="X41" s="39"/>
    </row>
    <row r="42" spans="1:34" s="13" customFormat="1" ht="18" customHeight="1">
      <c r="A42" s="2020"/>
      <c r="B42" s="2879" t="s">
        <v>1244</v>
      </c>
      <c r="C42" s="2880"/>
      <c r="D42" s="2880"/>
      <c r="E42" s="2880"/>
      <c r="F42" s="2880"/>
      <c r="G42" s="2881"/>
      <c r="H42" s="7"/>
      <c r="I42" s="7" t="s">
        <v>229</v>
      </c>
      <c r="J42" s="95"/>
      <c r="K42" s="95"/>
      <c r="M42" s="1"/>
      <c r="Q42" s="8"/>
      <c r="R42" s="7"/>
      <c r="S42" s="8"/>
      <c r="T42" s="150"/>
      <c r="U42" s="166"/>
      <c r="V42" s="11"/>
      <c r="W42" s="11"/>
      <c r="X42" s="39"/>
    </row>
    <row r="43" spans="1:34" s="41" customFormat="1" ht="13.2">
      <c r="A43" s="24"/>
      <c r="B43" s="13"/>
      <c r="C43" s="10"/>
      <c r="D43" s="10"/>
      <c r="E43" s="8"/>
      <c r="F43" s="10"/>
      <c r="G43" s="10"/>
      <c r="H43" s="39"/>
      <c r="I43" s="39"/>
      <c r="J43" s="39"/>
      <c r="K43" s="39"/>
      <c r="L43" s="39"/>
    </row>
    <row r="44" spans="1:34" s="8" customFormat="1" ht="13.2">
      <c r="A44" s="1"/>
      <c r="B44" s="1"/>
      <c r="C44" s="1"/>
      <c r="D44" s="1"/>
      <c r="E44" s="1"/>
      <c r="F44" s="1"/>
      <c r="G44" s="1"/>
      <c r="I44" s="13"/>
      <c r="J44" s="13"/>
      <c r="K44" s="13"/>
      <c r="L44" s="13"/>
      <c r="X44" s="41"/>
    </row>
    <row r="45" spans="1:34" s="8" customFormat="1" ht="15.6">
      <c r="A45" s="1"/>
      <c r="B45" s="1"/>
      <c r="C45" s="1"/>
      <c r="D45" s="1"/>
      <c r="E45" s="1"/>
      <c r="F45" s="1"/>
      <c r="G45" s="1"/>
      <c r="H45" s="13"/>
      <c r="I45" s="14"/>
      <c r="J45" s="14"/>
      <c r="K45" s="14"/>
      <c r="L45" s="14"/>
      <c r="M45" s="9"/>
      <c r="N45" s="9"/>
      <c r="O45" s="9"/>
      <c r="P45" s="9"/>
      <c r="Q45" s="9"/>
      <c r="R45" s="9"/>
      <c r="S45" s="9"/>
      <c r="T45" s="9"/>
      <c r="U45" s="9"/>
      <c r="V45" s="9"/>
      <c r="W45" s="9"/>
      <c r="X45" s="41"/>
    </row>
    <row r="46" spans="1:34" s="8" customFormat="1" ht="13.2">
      <c r="A46" s="1"/>
      <c r="B46" s="1"/>
      <c r="C46" s="1"/>
      <c r="D46" s="1"/>
      <c r="E46" s="1"/>
      <c r="F46" s="1"/>
      <c r="G46" s="1"/>
      <c r="H46" s="13"/>
      <c r="I46" s="1"/>
      <c r="J46" s="1"/>
      <c r="K46" s="1"/>
      <c r="L46" s="1"/>
      <c r="M46" s="1"/>
      <c r="N46" s="1"/>
      <c r="O46" s="1"/>
      <c r="P46" s="1"/>
      <c r="Q46" s="1"/>
      <c r="R46" s="1"/>
      <c r="S46" s="1"/>
      <c r="T46" s="1"/>
      <c r="U46" s="1"/>
      <c r="V46" s="1"/>
      <c r="W46" s="1"/>
      <c r="X46" s="41"/>
    </row>
    <row r="47" spans="1:34" ht="15" customHeight="1">
      <c r="I47" s="94"/>
      <c r="J47" s="94"/>
      <c r="K47" s="94"/>
      <c r="L47" s="94"/>
      <c r="M47" s="94"/>
      <c r="N47" s="94"/>
      <c r="O47" s="94"/>
      <c r="P47" s="94"/>
      <c r="Q47" s="94"/>
      <c r="R47" s="94"/>
      <c r="S47" s="94"/>
    </row>
  </sheetData>
  <sheetProtection selectLockedCells="1" selectUnlockedCells="1"/>
  <mergeCells count="87">
    <mergeCell ref="P17:P18"/>
    <mergeCell ref="I19:I20"/>
    <mergeCell ref="J19:J20"/>
    <mergeCell ref="K19:K20"/>
    <mergeCell ref="L19:L20"/>
    <mergeCell ref="M19:M20"/>
    <mergeCell ref="N19:N20"/>
    <mergeCell ref="O19:O20"/>
    <mergeCell ref="P19:P20"/>
    <mergeCell ref="I17:I18"/>
    <mergeCell ref="J17:J18"/>
    <mergeCell ref="K17:K18"/>
    <mergeCell ref="L17:L18"/>
    <mergeCell ref="O17:O18"/>
    <mergeCell ref="M17:M18"/>
    <mergeCell ref="N17:N18"/>
    <mergeCell ref="I15:I16"/>
    <mergeCell ref="J15:J16"/>
    <mergeCell ref="K15:K16"/>
    <mergeCell ref="L15:L16"/>
    <mergeCell ref="P13:P14"/>
    <mergeCell ref="M15:M16"/>
    <mergeCell ref="N15:N16"/>
    <mergeCell ref="O15:O16"/>
    <mergeCell ref="P15:P16"/>
    <mergeCell ref="N13:N14"/>
    <mergeCell ref="O13:O14"/>
    <mergeCell ref="I13:I14"/>
    <mergeCell ref="J13:J14"/>
    <mergeCell ref="K13:K14"/>
    <mergeCell ref="L13:L14"/>
    <mergeCell ref="M13:M14"/>
    <mergeCell ref="Q6:R6"/>
    <mergeCell ref="A11:A12"/>
    <mergeCell ref="B11:B12"/>
    <mergeCell ref="C11:E12"/>
    <mergeCell ref="A9:V9"/>
    <mergeCell ref="F11:G11"/>
    <mergeCell ref="H11:H12"/>
    <mergeCell ref="A7:W7"/>
    <mergeCell ref="N21:N22"/>
    <mergeCell ref="I25:I26"/>
    <mergeCell ref="J25:J26"/>
    <mergeCell ref="K25:K26"/>
    <mergeCell ref="I23:I24"/>
    <mergeCell ref="J23:J24"/>
    <mergeCell ref="K23:K24"/>
    <mergeCell ref="I21:I22"/>
    <mergeCell ref="J21:J22"/>
    <mergeCell ref="K21:K22"/>
    <mergeCell ref="L21:L22"/>
    <mergeCell ref="M21:M22"/>
    <mergeCell ref="L23:L24"/>
    <mergeCell ref="N23:N24"/>
    <mergeCell ref="L25:L26"/>
    <mergeCell ref="M25:M26"/>
    <mergeCell ref="S29:S32"/>
    <mergeCell ref="Q29:Q32"/>
    <mergeCell ref="R29:R32"/>
    <mergeCell ref="O21:O22"/>
    <mergeCell ref="P21:P22"/>
    <mergeCell ref="P27:P28"/>
    <mergeCell ref="O23:O24"/>
    <mergeCell ref="P23:P24"/>
    <mergeCell ref="O25:O26"/>
    <mergeCell ref="P25:P26"/>
    <mergeCell ref="O27:O28"/>
    <mergeCell ref="O29:O30"/>
    <mergeCell ref="P29:P30"/>
    <mergeCell ref="M23:M24"/>
    <mergeCell ref="N27:N28"/>
    <mergeCell ref="N29:N30"/>
    <mergeCell ref="M29:M30"/>
    <mergeCell ref="B37:G37"/>
    <mergeCell ref="I27:I28"/>
    <mergeCell ref="J27:J28"/>
    <mergeCell ref="K27:K28"/>
    <mergeCell ref="L27:L28"/>
    <mergeCell ref="I29:I30"/>
    <mergeCell ref="J29:J30"/>
    <mergeCell ref="K29:K30"/>
    <mergeCell ref="L29:L30"/>
    <mergeCell ref="B40:G40"/>
    <mergeCell ref="B41:G41"/>
    <mergeCell ref="B42:G42"/>
    <mergeCell ref="M27:M28"/>
    <mergeCell ref="N25:N26"/>
  </mergeCells>
  <phoneticPr fontId="38"/>
  <hyperlinks>
    <hyperlink ref="B42" display="TEL:078-302-0151 FAX:078-302-0159"/>
  </hyperlinks>
  <pageMargins left="0.6692913385826772" right="0.39370078740157483" top="0.59055118110236227" bottom="0.27559055118110237" header="0.47244094488188981" footer="0.15748031496062992"/>
  <pageSetup paperSize="9" scale="5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H57"/>
  <sheetViews>
    <sheetView showZeros="0" zoomScale="75" zoomScaleNormal="75" zoomScaleSheetLayoutView="55" workbookViewId="0">
      <selection activeCell="D34" sqref="D34"/>
    </sheetView>
  </sheetViews>
  <sheetFormatPr defaultColWidth="9" defaultRowHeight="15" customHeight="1"/>
  <cols>
    <col min="1" max="2" width="12.88671875" style="1" customWidth="1"/>
    <col min="3" max="3" width="15" style="1" customWidth="1"/>
    <col min="4" max="4" width="9.6640625" style="1" customWidth="1"/>
    <col min="5" max="5" width="3.6640625" style="1" customWidth="1"/>
    <col min="6" max="7" width="9.6640625" style="1" customWidth="1"/>
    <col min="8" max="8" width="3.6640625" style="1" customWidth="1"/>
    <col min="9" max="10" width="9.6640625" style="1" customWidth="1"/>
    <col min="11" max="11" width="11.33203125" style="1" customWidth="1"/>
    <col min="12" max="13" width="9.6640625" style="1" customWidth="1"/>
    <col min="14" max="24" width="8.44140625" style="1" customWidth="1"/>
    <col min="25" max="26" width="7.6640625" style="1" customWidth="1"/>
    <col min="27" max="27" width="10.88671875" style="1" customWidth="1"/>
    <col min="28" max="28" width="14.109375" style="1" customWidth="1"/>
    <col min="29" max="16384" width="9" style="1"/>
  </cols>
  <sheetData>
    <row r="1" spans="1:29" ht="15" customHeight="1">
      <c r="AC1" s="2"/>
    </row>
    <row r="2" spans="1:29" ht="15" customHeight="1">
      <c r="M2" s="5" t="s">
        <v>231</v>
      </c>
      <c r="N2" s="5"/>
      <c r="O2" s="5"/>
      <c r="P2" s="5"/>
      <c r="R2" s="804" t="s">
        <v>1</v>
      </c>
      <c r="AC2" s="2"/>
    </row>
    <row r="3" spans="1:29" ht="15" customHeight="1">
      <c r="M3" s="5" t="s">
        <v>232</v>
      </c>
      <c r="N3" s="5"/>
      <c r="O3" s="5"/>
      <c r="P3" s="5"/>
      <c r="R3" s="804" t="s">
        <v>3</v>
      </c>
      <c r="AC3" s="2"/>
    </row>
    <row r="4" spans="1:29" ht="15" customHeight="1">
      <c r="M4" s="516" t="s">
        <v>233</v>
      </c>
      <c r="N4" s="33"/>
      <c r="O4" s="33"/>
      <c r="P4" s="5"/>
      <c r="R4" s="804" t="s">
        <v>5</v>
      </c>
      <c r="AC4" s="2"/>
    </row>
    <row r="5" spans="1:29" ht="15" customHeight="1">
      <c r="M5" s="5" t="s">
        <v>234</v>
      </c>
      <c r="N5" s="5"/>
      <c r="O5" s="5"/>
      <c r="P5" s="5"/>
      <c r="R5" s="804" t="s">
        <v>7</v>
      </c>
      <c r="Y5" s="2"/>
      <c r="AC5" s="2"/>
    </row>
    <row r="6" spans="1:29" ht="15" customHeight="1">
      <c r="M6" s="6"/>
      <c r="V6" s="2750"/>
      <c r="W6" s="2750"/>
      <c r="X6" s="94"/>
    </row>
    <row r="7" spans="1:29" ht="30" customHeight="1">
      <c r="A7" s="2596" t="s">
        <v>634</v>
      </c>
      <c r="B7" s="2596"/>
      <c r="C7" s="2596"/>
      <c r="D7" s="2596"/>
      <c r="E7" s="2596"/>
      <c r="F7" s="2596"/>
      <c r="G7" s="2596"/>
      <c r="H7" s="2596"/>
      <c r="I7" s="2596"/>
      <c r="J7" s="2596"/>
      <c r="K7" s="2596"/>
      <c r="L7" s="2596"/>
      <c r="M7" s="2596"/>
      <c r="N7" s="2596"/>
      <c r="O7" s="2596"/>
      <c r="P7" s="2596"/>
      <c r="Q7" s="2596"/>
      <c r="R7" s="2596"/>
      <c r="S7" s="2596"/>
      <c r="T7" s="2596"/>
      <c r="U7" s="2596"/>
      <c r="V7" s="2596"/>
      <c r="W7" s="2596"/>
      <c r="X7" s="2737"/>
    </row>
    <row r="8" spans="1:29" ht="15" customHeight="1">
      <c r="A8" s="32"/>
      <c r="B8" s="32"/>
      <c r="C8" s="32"/>
      <c r="D8" s="32"/>
      <c r="E8" s="32"/>
      <c r="F8" s="32"/>
      <c r="G8" s="32"/>
      <c r="H8" s="32"/>
      <c r="I8" s="32"/>
      <c r="J8" s="32"/>
      <c r="K8" s="32"/>
      <c r="L8" s="32"/>
      <c r="M8" s="32"/>
      <c r="Y8" s="4"/>
      <c r="Z8" s="4"/>
      <c r="AA8" s="4"/>
    </row>
    <row r="9" spans="1:29" ht="15" customHeight="1">
      <c r="A9" s="2656" t="s">
        <v>302</v>
      </c>
      <c r="B9" s="2656"/>
      <c r="C9" s="2656"/>
      <c r="D9" s="2656"/>
      <c r="E9" s="2656"/>
      <c r="F9" s="2656"/>
      <c r="G9" s="2656"/>
      <c r="H9" s="2656"/>
      <c r="I9" s="2656"/>
      <c r="J9" s="2656"/>
      <c r="K9" s="2656"/>
      <c r="L9" s="2656"/>
      <c r="M9" s="2656"/>
      <c r="N9" s="2656"/>
      <c r="O9" s="2656"/>
      <c r="P9" s="2656"/>
      <c r="Q9" s="2656"/>
      <c r="R9" s="2656"/>
      <c r="S9" s="2656"/>
      <c r="T9" s="2656"/>
      <c r="U9" s="2656"/>
      <c r="V9" s="2656"/>
      <c r="W9" s="2656"/>
      <c r="X9" s="2656"/>
      <c r="Y9" s="5"/>
      <c r="Z9" s="5"/>
      <c r="AA9" s="5"/>
    </row>
    <row r="10" spans="1:29" ht="15" customHeight="1">
      <c r="A10" s="136">
        <f>'(P12)HKG TYO'!A10</f>
        <v>0</v>
      </c>
      <c r="B10" s="136"/>
      <c r="C10" s="3"/>
      <c r="D10" s="3"/>
      <c r="E10" s="3"/>
      <c r="F10" s="3"/>
      <c r="G10" s="3"/>
      <c r="H10" s="3"/>
      <c r="I10" s="3"/>
      <c r="J10" s="3"/>
      <c r="K10" s="3"/>
      <c r="L10" s="3"/>
      <c r="M10" s="3"/>
      <c r="N10" s="2" t="s">
        <v>600</v>
      </c>
      <c r="O10" s="77"/>
      <c r="P10" s="77"/>
      <c r="Q10" s="77"/>
      <c r="R10" s="77"/>
      <c r="S10" s="77"/>
      <c r="T10" s="77"/>
      <c r="U10" s="77"/>
      <c r="V10" s="77"/>
      <c r="W10" s="77"/>
      <c r="X10" s="77"/>
      <c r="Y10" s="3"/>
      <c r="Z10" s="3"/>
      <c r="AA10" s="3"/>
    </row>
    <row r="11" spans="1:29" ht="20.100000000000001" customHeight="1">
      <c r="A11" s="2822" t="s">
        <v>1175</v>
      </c>
      <c r="B11" s="2818"/>
      <c r="C11" s="2779" t="s">
        <v>351</v>
      </c>
      <c r="D11" s="2781" t="s">
        <v>402</v>
      </c>
      <c r="E11" s="2817"/>
      <c r="F11" s="2818"/>
      <c r="G11" s="2822" t="s">
        <v>403</v>
      </c>
      <c r="H11" s="2817"/>
      <c r="I11" s="2818"/>
      <c r="J11" s="2824" t="s">
        <v>353</v>
      </c>
      <c r="K11" s="2825"/>
      <c r="L11" s="2826"/>
      <c r="M11" s="2771" t="s">
        <v>506</v>
      </c>
      <c r="N11" s="1048" t="s">
        <v>618</v>
      </c>
      <c r="O11" s="938" t="s">
        <v>619</v>
      </c>
      <c r="P11" s="1232" t="s">
        <v>620</v>
      </c>
      <c r="Q11" s="1233" t="s">
        <v>621</v>
      </c>
      <c r="R11" s="1234" t="s">
        <v>622</v>
      </c>
      <c r="S11" s="1234" t="s">
        <v>623</v>
      </c>
      <c r="T11" s="1233" t="s">
        <v>624</v>
      </c>
      <c r="U11" s="1234" t="s">
        <v>625</v>
      </c>
      <c r="V11" s="168"/>
    </row>
    <row r="12" spans="1:29" ht="44.25" customHeight="1">
      <c r="A12" s="2823"/>
      <c r="B12" s="2821"/>
      <c r="C12" s="2827"/>
      <c r="D12" s="2819"/>
      <c r="E12" s="2820"/>
      <c r="F12" s="2821"/>
      <c r="G12" s="2823"/>
      <c r="H12" s="2820"/>
      <c r="I12" s="2820"/>
      <c r="J12" s="1602" t="s">
        <v>246</v>
      </c>
      <c r="K12" s="784" t="s">
        <v>409</v>
      </c>
      <c r="L12" s="1603" t="s">
        <v>410</v>
      </c>
      <c r="M12" s="2807"/>
      <c r="N12" s="1049" t="s">
        <v>626</v>
      </c>
      <c r="O12" s="941" t="s">
        <v>627</v>
      </c>
      <c r="P12" s="942" t="s">
        <v>628</v>
      </c>
      <c r="Q12" s="1238" t="s">
        <v>629</v>
      </c>
      <c r="R12" s="943" t="s">
        <v>630</v>
      </c>
      <c r="S12" s="1238" t="s">
        <v>631</v>
      </c>
      <c r="T12" s="943" t="s">
        <v>632</v>
      </c>
      <c r="U12" s="1238" t="s">
        <v>633</v>
      </c>
      <c r="V12" s="236"/>
    </row>
    <row r="13" spans="1:29" ht="26.25" customHeight="1">
      <c r="A13" s="2829"/>
      <c r="B13" s="2830"/>
      <c r="C13" s="817"/>
      <c r="D13" s="1572">
        <v>45756</v>
      </c>
      <c r="E13" s="1571" t="s">
        <v>263</v>
      </c>
      <c r="F13" s="1572">
        <f>D13</f>
        <v>45756</v>
      </c>
      <c r="G13" s="2498"/>
      <c r="H13" s="1571"/>
      <c r="I13" s="1572"/>
      <c r="J13" s="2499">
        <f>C13-5</f>
        <v>-5</v>
      </c>
      <c r="K13" s="1604" t="e">
        <f>E13-3</f>
        <v>#VALUE!</v>
      </c>
      <c r="L13" s="1605">
        <f>F13-3</f>
        <v>45753</v>
      </c>
      <c r="M13" s="1573">
        <f>F13+6</f>
        <v>45762</v>
      </c>
      <c r="N13" s="1047">
        <f t="shared" ref="N13:N29" si="0">M13+44</f>
        <v>45806</v>
      </c>
      <c r="O13" s="1217">
        <f t="shared" ref="O13:O29" si="1">N13+20</f>
        <v>45826</v>
      </c>
      <c r="P13" s="937">
        <f t="shared" ref="P13:P29" si="2">N13+11</f>
        <v>45817</v>
      </c>
      <c r="Q13" s="1217">
        <f t="shared" ref="Q13:Q29" si="3">N13+9</f>
        <v>45815</v>
      </c>
      <c r="R13" s="1217">
        <f t="shared" ref="R13:R29" si="4">N13+11</f>
        <v>45817</v>
      </c>
      <c r="S13" s="1217">
        <f t="shared" ref="S13:S29" si="5">N13+9</f>
        <v>45815</v>
      </c>
      <c r="T13" s="679">
        <f t="shared" ref="T13:T29" si="6">N13+14</f>
        <v>45820</v>
      </c>
      <c r="U13" s="1217">
        <f t="shared" ref="U13:U29" si="7">N13+9</f>
        <v>45815</v>
      </c>
      <c r="V13" s="154"/>
    </row>
    <row r="14" spans="1:29" ht="25.5" customHeight="1">
      <c r="A14" s="2810" t="s">
        <v>1625</v>
      </c>
      <c r="B14" s="2809"/>
      <c r="C14" s="1629" t="s">
        <v>1626</v>
      </c>
      <c r="D14" s="1570">
        <v>46032</v>
      </c>
      <c r="E14" s="1428" t="s">
        <v>263</v>
      </c>
      <c r="F14" s="1678">
        <f>D14+1</f>
        <v>46033</v>
      </c>
      <c r="G14" s="1570"/>
      <c r="H14" s="1428"/>
      <c r="I14" s="1479"/>
      <c r="J14" s="2500" t="s">
        <v>1627</v>
      </c>
      <c r="K14" s="1428">
        <f>D14-3</f>
        <v>46029</v>
      </c>
      <c r="L14" s="1606">
        <f>D14-2</f>
        <v>46030</v>
      </c>
      <c r="M14" s="1623">
        <f>F14+4</f>
        <v>46037</v>
      </c>
      <c r="N14" s="1081">
        <f t="shared" si="0"/>
        <v>46081</v>
      </c>
      <c r="O14" s="1189">
        <f t="shared" si="1"/>
        <v>46101</v>
      </c>
      <c r="P14" s="816">
        <f t="shared" si="2"/>
        <v>46092</v>
      </c>
      <c r="Q14" s="1189">
        <f t="shared" si="3"/>
        <v>46090</v>
      </c>
      <c r="R14" s="1189">
        <f t="shared" si="4"/>
        <v>46092</v>
      </c>
      <c r="S14" s="1189">
        <f t="shared" si="5"/>
        <v>46090</v>
      </c>
      <c r="T14" s="421">
        <f t="shared" si="6"/>
        <v>46095</v>
      </c>
      <c r="U14" s="1189">
        <f t="shared" si="7"/>
        <v>46090</v>
      </c>
      <c r="V14" s="154"/>
    </row>
    <row r="15" spans="1:29" ht="26.25" customHeight="1">
      <c r="A15" s="2811"/>
      <c r="B15" s="2812"/>
      <c r="C15" s="1609"/>
      <c r="D15" s="1572">
        <f t="shared" ref="D15:D20" si="8">D13+7</f>
        <v>45763</v>
      </c>
      <c r="E15" s="1571" t="s">
        <v>263</v>
      </c>
      <c r="F15" s="1572">
        <f>D15</f>
        <v>45763</v>
      </c>
      <c r="G15" s="2498"/>
      <c r="H15" s="1571"/>
      <c r="I15" s="1612"/>
      <c r="J15" s="2501"/>
      <c r="K15" s="1571" t="e">
        <f>E15-3</f>
        <v>#VALUE!</v>
      </c>
      <c r="L15" s="1572">
        <f>F15-3</f>
        <v>45760</v>
      </c>
      <c r="M15" s="1607">
        <f>F15+6</f>
        <v>45769</v>
      </c>
      <c r="N15" s="1047">
        <f t="shared" si="0"/>
        <v>45813</v>
      </c>
      <c r="O15" s="1217">
        <f t="shared" si="1"/>
        <v>45833</v>
      </c>
      <c r="P15" s="937">
        <f t="shared" si="2"/>
        <v>45824</v>
      </c>
      <c r="Q15" s="1217">
        <f t="shared" si="3"/>
        <v>45822</v>
      </c>
      <c r="R15" s="1217">
        <f t="shared" si="4"/>
        <v>45824</v>
      </c>
      <c r="S15" s="1217">
        <f t="shared" si="5"/>
        <v>45822</v>
      </c>
      <c r="T15" s="679">
        <f t="shared" si="6"/>
        <v>45827</v>
      </c>
      <c r="U15" s="1217">
        <f t="shared" si="7"/>
        <v>45822</v>
      </c>
      <c r="V15" s="154"/>
    </row>
    <row r="16" spans="1:29" ht="26.25" customHeight="1">
      <c r="A16" s="2810" t="s">
        <v>1628</v>
      </c>
      <c r="B16" s="2809"/>
      <c r="C16" s="1629" t="s">
        <v>1629</v>
      </c>
      <c r="D16" s="1624">
        <f>D14+7</f>
        <v>46039</v>
      </c>
      <c r="E16" s="1429" t="s">
        <v>263</v>
      </c>
      <c r="F16" s="1479">
        <f t="shared" ref="F16" si="9">D16+1</f>
        <v>46040</v>
      </c>
      <c r="G16" s="2500"/>
      <c r="H16" s="1429"/>
      <c r="I16" s="1479"/>
      <c r="J16" s="2500" t="s">
        <v>1630</v>
      </c>
      <c r="K16" s="1428">
        <f>D16-3</f>
        <v>46036</v>
      </c>
      <c r="L16" s="1606">
        <f>D16-2</f>
        <v>46037</v>
      </c>
      <c r="M16" s="1623">
        <f>F16+4</f>
        <v>46044</v>
      </c>
      <c r="N16" s="1081">
        <f t="shared" si="0"/>
        <v>46088</v>
      </c>
      <c r="O16" s="1189">
        <f t="shared" si="1"/>
        <v>46108</v>
      </c>
      <c r="P16" s="816">
        <f t="shared" si="2"/>
        <v>46099</v>
      </c>
      <c r="Q16" s="1189">
        <f t="shared" si="3"/>
        <v>46097</v>
      </c>
      <c r="R16" s="1189">
        <f t="shared" si="4"/>
        <v>46099</v>
      </c>
      <c r="S16" s="1189">
        <f t="shared" si="5"/>
        <v>46097</v>
      </c>
      <c r="T16" s="421">
        <f t="shared" si="6"/>
        <v>46102</v>
      </c>
      <c r="U16" s="1189">
        <f t="shared" si="7"/>
        <v>46097</v>
      </c>
      <c r="V16" s="154"/>
    </row>
    <row r="17" spans="1:24" ht="26.25" customHeight="1">
      <c r="A17" s="2811"/>
      <c r="B17" s="2812"/>
      <c r="C17" s="1574"/>
      <c r="D17" s="1572">
        <f t="shared" si="8"/>
        <v>45770</v>
      </c>
      <c r="E17" s="1571" t="s">
        <v>263</v>
      </c>
      <c r="F17" s="1572">
        <f>D17</f>
        <v>45770</v>
      </c>
      <c r="G17" s="2498"/>
      <c r="H17" s="1571"/>
      <c r="I17" s="1612"/>
      <c r="J17" s="2501"/>
      <c r="K17" s="1604" t="e">
        <f>E17-2</f>
        <v>#VALUE!</v>
      </c>
      <c r="L17" s="1605">
        <f>F17-2</f>
        <v>45768</v>
      </c>
      <c r="M17" s="1573">
        <f>F17+6</f>
        <v>45776</v>
      </c>
      <c r="N17" s="1047">
        <f t="shared" si="0"/>
        <v>45820</v>
      </c>
      <c r="O17" s="1217">
        <f t="shared" si="1"/>
        <v>45840</v>
      </c>
      <c r="P17" s="937">
        <f t="shared" si="2"/>
        <v>45831</v>
      </c>
      <c r="Q17" s="1217">
        <f t="shared" si="3"/>
        <v>45829</v>
      </c>
      <c r="R17" s="1217">
        <f t="shared" si="4"/>
        <v>45831</v>
      </c>
      <c r="S17" s="1217">
        <f t="shared" si="5"/>
        <v>45829</v>
      </c>
      <c r="T17" s="679">
        <f t="shared" si="6"/>
        <v>45834</v>
      </c>
      <c r="U17" s="1217">
        <f t="shared" si="7"/>
        <v>45829</v>
      </c>
      <c r="V17" s="154"/>
    </row>
    <row r="18" spans="1:24" ht="25.5" customHeight="1">
      <c r="A18" s="2810" t="s">
        <v>1631</v>
      </c>
      <c r="B18" s="2809"/>
      <c r="C18" s="1629" t="s">
        <v>1632</v>
      </c>
      <c r="D18" s="1624">
        <f t="shared" si="8"/>
        <v>46046</v>
      </c>
      <c r="E18" s="1429" t="s">
        <v>263</v>
      </c>
      <c r="F18" s="1479">
        <f t="shared" ref="F18:F30" si="10">D18+1</f>
        <v>46047</v>
      </c>
      <c r="G18" s="2500"/>
      <c r="H18" s="1429"/>
      <c r="I18" s="1479"/>
      <c r="J18" s="2500" t="s">
        <v>1633</v>
      </c>
      <c r="K18" s="1428">
        <f>D18-3</f>
        <v>46043</v>
      </c>
      <c r="L18" s="1606">
        <f>D18-2</f>
        <v>46044</v>
      </c>
      <c r="M18" s="1623">
        <f>F18+4</f>
        <v>46051</v>
      </c>
      <c r="N18" s="1081">
        <f t="shared" si="0"/>
        <v>46095</v>
      </c>
      <c r="O18" s="1189">
        <f t="shared" si="1"/>
        <v>46115</v>
      </c>
      <c r="P18" s="816">
        <f t="shared" si="2"/>
        <v>46106</v>
      </c>
      <c r="Q18" s="1189">
        <f t="shared" si="3"/>
        <v>46104</v>
      </c>
      <c r="R18" s="1189">
        <f t="shared" si="4"/>
        <v>46106</v>
      </c>
      <c r="S18" s="1189">
        <f t="shared" si="5"/>
        <v>46104</v>
      </c>
      <c r="T18" s="421">
        <f t="shared" si="6"/>
        <v>46109</v>
      </c>
      <c r="U18" s="1189">
        <f t="shared" si="7"/>
        <v>46104</v>
      </c>
      <c r="V18" s="154"/>
    </row>
    <row r="19" spans="1:24" ht="25.5" customHeight="1">
      <c r="A19" s="2811"/>
      <c r="B19" s="2812"/>
      <c r="C19" s="1574"/>
      <c r="D19" s="1529">
        <f t="shared" si="8"/>
        <v>45777</v>
      </c>
      <c r="E19" s="1535" t="s">
        <v>263</v>
      </c>
      <c r="F19" s="1529">
        <f t="shared" si="10"/>
        <v>45778</v>
      </c>
      <c r="G19" s="2502"/>
      <c r="H19" s="1535"/>
      <c r="I19" s="1613"/>
      <c r="J19" s="2501"/>
      <c r="K19" s="1608" t="e">
        <f>E19-2</f>
        <v>#VALUE!</v>
      </c>
      <c r="L19" s="1537">
        <f>F19-2</f>
        <v>45776</v>
      </c>
      <c r="M19" s="1536">
        <f>F19+6</f>
        <v>45784</v>
      </c>
      <c r="N19" s="1047">
        <f t="shared" si="0"/>
        <v>45828</v>
      </c>
      <c r="O19" s="1217">
        <f t="shared" si="1"/>
        <v>45848</v>
      </c>
      <c r="P19" s="937">
        <f t="shared" si="2"/>
        <v>45839</v>
      </c>
      <c r="Q19" s="1217">
        <f t="shared" si="3"/>
        <v>45837</v>
      </c>
      <c r="R19" s="1217">
        <f t="shared" si="4"/>
        <v>45839</v>
      </c>
      <c r="S19" s="1217">
        <f t="shared" si="5"/>
        <v>45837</v>
      </c>
      <c r="T19" s="679">
        <f t="shared" si="6"/>
        <v>45842</v>
      </c>
      <c r="U19" s="1217">
        <f t="shared" si="7"/>
        <v>45837</v>
      </c>
      <c r="V19" s="154"/>
    </row>
    <row r="20" spans="1:24" ht="26.25" customHeight="1">
      <c r="A20" s="2815" t="s">
        <v>1634</v>
      </c>
      <c r="B20" s="2816"/>
      <c r="C20" s="1963" t="s">
        <v>1635</v>
      </c>
      <c r="D20" s="1624">
        <f t="shared" si="8"/>
        <v>46053</v>
      </c>
      <c r="E20" s="1429" t="s">
        <v>1636</v>
      </c>
      <c r="F20" s="1479">
        <f t="shared" si="10"/>
        <v>46054</v>
      </c>
      <c r="G20" s="1624"/>
      <c r="H20" s="1429"/>
      <c r="I20" s="1479"/>
      <c r="J20" s="2500" t="s">
        <v>1637</v>
      </c>
      <c r="K20" s="1428">
        <f>D20-3</f>
        <v>46050</v>
      </c>
      <c r="L20" s="1606">
        <f>D20-2</f>
        <v>46051</v>
      </c>
      <c r="M20" s="1623">
        <f>F20+4</f>
        <v>46058</v>
      </c>
      <c r="N20" s="1081">
        <f t="shared" si="0"/>
        <v>46102</v>
      </c>
      <c r="O20" s="1189">
        <f t="shared" si="1"/>
        <v>46122</v>
      </c>
      <c r="P20" s="816">
        <f t="shared" si="2"/>
        <v>46113</v>
      </c>
      <c r="Q20" s="1189">
        <f t="shared" si="3"/>
        <v>46111</v>
      </c>
      <c r="R20" s="1189">
        <f t="shared" si="4"/>
        <v>46113</v>
      </c>
      <c r="S20" s="1189">
        <f t="shared" si="5"/>
        <v>46111</v>
      </c>
      <c r="T20" s="421">
        <f t="shared" si="6"/>
        <v>46116</v>
      </c>
      <c r="U20" s="1189">
        <f t="shared" si="7"/>
        <v>46111</v>
      </c>
      <c r="V20" s="154"/>
    </row>
    <row r="21" spans="1:24" ht="26.25" customHeight="1">
      <c r="A21" s="2811"/>
      <c r="B21" s="2812"/>
      <c r="C21" s="1574"/>
      <c r="D21" s="1572">
        <f>D19+5</f>
        <v>45782</v>
      </c>
      <c r="E21" s="1571" t="s">
        <v>263</v>
      </c>
      <c r="F21" s="1572">
        <f t="shared" si="10"/>
        <v>45783</v>
      </c>
      <c r="G21" s="2498"/>
      <c r="H21" s="1571"/>
      <c r="I21" s="1612"/>
      <c r="J21" s="2501"/>
      <c r="K21" s="1679" t="e">
        <f>E21-3</f>
        <v>#VALUE!</v>
      </c>
      <c r="L21" s="1680">
        <f>F21-3</f>
        <v>45780</v>
      </c>
      <c r="M21" s="1573">
        <f>F21+6</f>
        <v>45789</v>
      </c>
      <c r="N21" s="1047">
        <f t="shared" si="0"/>
        <v>45833</v>
      </c>
      <c r="O21" s="1217">
        <f t="shared" si="1"/>
        <v>45853</v>
      </c>
      <c r="P21" s="937">
        <f t="shared" si="2"/>
        <v>45844</v>
      </c>
      <c r="Q21" s="1217">
        <f t="shared" si="3"/>
        <v>45842</v>
      </c>
      <c r="R21" s="1217">
        <f t="shared" si="4"/>
        <v>45844</v>
      </c>
      <c r="S21" s="1217">
        <f t="shared" si="5"/>
        <v>45842</v>
      </c>
      <c r="T21" s="679">
        <f t="shared" si="6"/>
        <v>45847</v>
      </c>
      <c r="U21" s="1217">
        <f t="shared" si="7"/>
        <v>45842</v>
      </c>
      <c r="V21" s="154"/>
    </row>
    <row r="22" spans="1:24" ht="26.25" customHeight="1">
      <c r="A22" s="2810" t="s">
        <v>1625</v>
      </c>
      <c r="B22" s="2809"/>
      <c r="C22" s="1629" t="s">
        <v>1638</v>
      </c>
      <c r="D22" s="2500">
        <f t="shared" ref="D22:D29" si="11">D20+7</f>
        <v>46060</v>
      </c>
      <c r="E22" s="1429" t="s">
        <v>263</v>
      </c>
      <c r="F22" s="1479">
        <f t="shared" si="10"/>
        <v>46061</v>
      </c>
      <c r="G22" s="2503"/>
      <c r="H22" s="1539"/>
      <c r="I22" s="1614"/>
      <c r="J22" s="2500" t="s">
        <v>1639</v>
      </c>
      <c r="K22" s="1428">
        <f>D22-3</f>
        <v>46057</v>
      </c>
      <c r="L22" s="1606">
        <f>D22-2</f>
        <v>46058</v>
      </c>
      <c r="M22" s="1623">
        <f>F22+4</f>
        <v>46065</v>
      </c>
      <c r="N22" s="1081">
        <f t="shared" si="0"/>
        <v>46109</v>
      </c>
      <c r="O22" s="1189">
        <f t="shared" si="1"/>
        <v>46129</v>
      </c>
      <c r="P22" s="816">
        <f t="shared" si="2"/>
        <v>46120</v>
      </c>
      <c r="Q22" s="1189">
        <f t="shared" si="3"/>
        <v>46118</v>
      </c>
      <c r="R22" s="1189">
        <f t="shared" si="4"/>
        <v>46120</v>
      </c>
      <c r="S22" s="1189">
        <f t="shared" si="5"/>
        <v>46118</v>
      </c>
      <c r="T22" s="421">
        <f t="shared" si="6"/>
        <v>46123</v>
      </c>
      <c r="U22" s="1189">
        <f t="shared" si="7"/>
        <v>46118</v>
      </c>
      <c r="V22" s="154"/>
    </row>
    <row r="23" spans="1:24" ht="25.5" customHeight="1">
      <c r="A23" s="2811"/>
      <c r="B23" s="2812"/>
      <c r="C23" s="1609"/>
      <c r="D23" s="1529">
        <f t="shared" si="11"/>
        <v>45789</v>
      </c>
      <c r="E23" s="1535" t="s">
        <v>263</v>
      </c>
      <c r="F23" s="1529">
        <f t="shared" si="10"/>
        <v>45790</v>
      </c>
      <c r="G23" s="2502"/>
      <c r="H23" s="1535"/>
      <c r="I23" s="1613"/>
      <c r="J23" s="1611">
        <f>C23-3</f>
        <v>-3</v>
      </c>
      <c r="K23" s="1681" t="e">
        <f>E23-3</f>
        <v>#VALUE!</v>
      </c>
      <c r="L23" s="1682">
        <f>F23-3</f>
        <v>45787</v>
      </c>
      <c r="M23" s="1536">
        <f>F23+6</f>
        <v>45796</v>
      </c>
      <c r="N23" s="1047">
        <f t="shared" si="0"/>
        <v>45840</v>
      </c>
      <c r="O23" s="1217">
        <f t="shared" si="1"/>
        <v>45860</v>
      </c>
      <c r="P23" s="937">
        <f t="shared" si="2"/>
        <v>45851</v>
      </c>
      <c r="Q23" s="1217">
        <f t="shared" si="3"/>
        <v>45849</v>
      </c>
      <c r="R23" s="1217">
        <f t="shared" si="4"/>
        <v>45851</v>
      </c>
      <c r="S23" s="1217">
        <f t="shared" si="5"/>
        <v>45849</v>
      </c>
      <c r="T23" s="679">
        <f t="shared" si="6"/>
        <v>45854</v>
      </c>
      <c r="U23" s="1217">
        <f t="shared" si="7"/>
        <v>45849</v>
      </c>
      <c r="V23" s="154"/>
    </row>
    <row r="24" spans="1:24" ht="26.25" customHeight="1">
      <c r="A24" s="2813" t="s">
        <v>1640</v>
      </c>
      <c r="B24" s="2814"/>
      <c r="C24" s="1729"/>
      <c r="D24" s="2504">
        <f t="shared" si="11"/>
        <v>46067</v>
      </c>
      <c r="E24" s="2273" t="s">
        <v>263</v>
      </c>
      <c r="F24" s="2274">
        <f>D24+1</f>
        <v>46068</v>
      </c>
      <c r="G24" s="2505"/>
      <c r="H24" s="2275"/>
      <c r="I24" s="2276"/>
      <c r="J24" s="2504" t="s">
        <v>1641</v>
      </c>
      <c r="K24" s="2506">
        <f>D24-4</f>
        <v>46063</v>
      </c>
      <c r="L24" s="2277">
        <f>D24-2</f>
        <v>46065</v>
      </c>
      <c r="M24" s="2278">
        <f>F24+4</f>
        <v>46072</v>
      </c>
      <c r="N24" s="2523">
        <f t="shared" si="0"/>
        <v>46116</v>
      </c>
      <c r="O24" s="2524">
        <f t="shared" si="1"/>
        <v>46136</v>
      </c>
      <c r="P24" s="2515">
        <f t="shared" si="2"/>
        <v>46127</v>
      </c>
      <c r="Q24" s="2524">
        <f t="shared" si="3"/>
        <v>46125</v>
      </c>
      <c r="R24" s="2524">
        <f t="shared" si="4"/>
        <v>46127</v>
      </c>
      <c r="S24" s="2524">
        <f t="shared" si="5"/>
        <v>46125</v>
      </c>
      <c r="T24" s="2517">
        <f t="shared" si="6"/>
        <v>46130</v>
      </c>
      <c r="U24" s="2524">
        <f t="shared" si="7"/>
        <v>46125</v>
      </c>
      <c r="V24" s="154"/>
    </row>
    <row r="25" spans="1:24" ht="27.6" customHeight="1">
      <c r="A25" s="2811"/>
      <c r="B25" s="2812"/>
      <c r="C25" s="1609"/>
      <c r="D25" s="1529">
        <f t="shared" si="11"/>
        <v>45796</v>
      </c>
      <c r="E25" s="1535" t="s">
        <v>263</v>
      </c>
      <c r="F25" s="1529">
        <f t="shared" si="10"/>
        <v>45797</v>
      </c>
      <c r="G25" s="2502"/>
      <c r="H25" s="1535"/>
      <c r="I25" s="1529"/>
      <c r="J25" s="2501"/>
      <c r="K25" s="1681" t="e">
        <f>E25-3</f>
        <v>#VALUE!</v>
      </c>
      <c r="L25" s="1682">
        <f>F25-3</f>
        <v>45794</v>
      </c>
      <c r="M25" s="1536">
        <f>F25+6</f>
        <v>45803</v>
      </c>
      <c r="N25" s="1047">
        <f t="shared" si="0"/>
        <v>45847</v>
      </c>
      <c r="O25" s="1217">
        <f t="shared" si="1"/>
        <v>45867</v>
      </c>
      <c r="P25" s="937">
        <f t="shared" si="2"/>
        <v>45858</v>
      </c>
      <c r="Q25" s="1217">
        <f t="shared" si="3"/>
        <v>45856</v>
      </c>
      <c r="R25" s="1217">
        <f t="shared" si="4"/>
        <v>45858</v>
      </c>
      <c r="S25" s="1217">
        <f t="shared" si="5"/>
        <v>45856</v>
      </c>
      <c r="T25" s="679">
        <f t="shared" si="6"/>
        <v>45861</v>
      </c>
      <c r="U25" s="1217">
        <f t="shared" si="7"/>
        <v>45856</v>
      </c>
      <c r="V25" s="154"/>
    </row>
    <row r="26" spans="1:24" ht="27.6" customHeight="1">
      <c r="A26" s="2810" t="s">
        <v>1631</v>
      </c>
      <c r="B26" s="2809"/>
      <c r="C26" s="1629" t="s">
        <v>1626</v>
      </c>
      <c r="D26" s="2500">
        <f t="shared" si="11"/>
        <v>46074</v>
      </c>
      <c r="E26" s="1429" t="s">
        <v>263</v>
      </c>
      <c r="F26" s="1479">
        <f t="shared" si="10"/>
        <v>46075</v>
      </c>
      <c r="G26" s="2503"/>
      <c r="H26" s="1539"/>
      <c r="I26" s="1538"/>
      <c r="J26" s="2500" t="s">
        <v>1642</v>
      </c>
      <c r="K26" s="1428">
        <f>D26-3</f>
        <v>46071</v>
      </c>
      <c r="L26" s="1606">
        <f>D26-2</f>
        <v>46072</v>
      </c>
      <c r="M26" s="1623">
        <f>F26+4</f>
        <v>46079</v>
      </c>
      <c r="N26" s="1081">
        <f t="shared" si="0"/>
        <v>46123</v>
      </c>
      <c r="O26" s="1569">
        <f t="shared" si="1"/>
        <v>46143</v>
      </c>
      <c r="P26" s="816">
        <f t="shared" si="2"/>
        <v>46134</v>
      </c>
      <c r="Q26" s="1569">
        <f t="shared" si="3"/>
        <v>46132</v>
      </c>
      <c r="R26" s="1569">
        <f t="shared" si="4"/>
        <v>46134</v>
      </c>
      <c r="S26" s="1569">
        <f t="shared" si="5"/>
        <v>46132</v>
      </c>
      <c r="T26" s="421">
        <f t="shared" si="6"/>
        <v>46137</v>
      </c>
      <c r="U26" s="1569">
        <f t="shared" si="7"/>
        <v>46132</v>
      </c>
      <c r="V26" s="154"/>
    </row>
    <row r="27" spans="1:24" ht="27.6" customHeight="1">
      <c r="A27" s="2811"/>
      <c r="B27" s="2812"/>
      <c r="C27" s="1574"/>
      <c r="D27" s="1529">
        <f t="shared" si="11"/>
        <v>45803</v>
      </c>
      <c r="E27" s="1535" t="s">
        <v>263</v>
      </c>
      <c r="F27" s="1529">
        <f t="shared" si="10"/>
        <v>45804</v>
      </c>
      <c r="G27" s="2502"/>
      <c r="H27" s="1535"/>
      <c r="I27" s="1529"/>
      <c r="J27" s="2501">
        <f>C27-3</f>
        <v>-3</v>
      </c>
      <c r="K27" s="1681" t="e">
        <f>E27-3</f>
        <v>#VALUE!</v>
      </c>
      <c r="L27" s="1682">
        <f>F27-3</f>
        <v>45801</v>
      </c>
      <c r="M27" s="1536">
        <f>F27+6</f>
        <v>45810</v>
      </c>
      <c r="N27" s="1047">
        <f t="shared" ref="N27:N28" si="12">M27+44</f>
        <v>45854</v>
      </c>
      <c r="O27" s="1217">
        <f t="shared" ref="O27:O28" si="13">N27+20</f>
        <v>45874</v>
      </c>
      <c r="P27" s="937">
        <f t="shared" ref="P27:P28" si="14">N27+11</f>
        <v>45865</v>
      </c>
      <c r="Q27" s="1217">
        <f t="shared" ref="Q27:Q28" si="15">N27+9</f>
        <v>45863</v>
      </c>
      <c r="R27" s="1217">
        <f t="shared" ref="R27:R28" si="16">N27+11</f>
        <v>45865</v>
      </c>
      <c r="S27" s="1217">
        <f t="shared" ref="S27:S28" si="17">N27+9</f>
        <v>45863</v>
      </c>
      <c r="T27" s="679">
        <f t="shared" ref="T27:T28" si="18">N27+14</f>
        <v>45868</v>
      </c>
      <c r="U27" s="1217">
        <f t="shared" ref="U27:U28" si="19">N27+9</f>
        <v>45863</v>
      </c>
      <c r="V27" s="1694"/>
    </row>
    <row r="28" spans="1:24" ht="27.6" customHeight="1">
      <c r="A28" s="2815" t="s">
        <v>1634</v>
      </c>
      <c r="B28" s="2816"/>
      <c r="C28" s="1963" t="s">
        <v>1643</v>
      </c>
      <c r="D28" s="2500">
        <f t="shared" si="11"/>
        <v>46081</v>
      </c>
      <c r="E28" s="1429" t="s">
        <v>263</v>
      </c>
      <c r="F28" s="1377">
        <f t="shared" si="10"/>
        <v>46082</v>
      </c>
      <c r="G28" s="2503"/>
      <c r="H28" s="1539"/>
      <c r="I28" s="1538"/>
      <c r="J28" s="2500" t="s">
        <v>1644</v>
      </c>
      <c r="K28" s="1428">
        <f>D28-3</f>
        <v>46078</v>
      </c>
      <c r="L28" s="1606">
        <f>D28-2</f>
        <v>46079</v>
      </c>
      <c r="M28" s="1623">
        <f>F28+4</f>
        <v>46086</v>
      </c>
      <c r="N28" s="1081">
        <f t="shared" si="12"/>
        <v>46130</v>
      </c>
      <c r="O28" s="1693">
        <f t="shared" si="13"/>
        <v>46150</v>
      </c>
      <c r="P28" s="816">
        <f t="shared" si="14"/>
        <v>46141</v>
      </c>
      <c r="Q28" s="1693">
        <f t="shared" si="15"/>
        <v>46139</v>
      </c>
      <c r="R28" s="1693">
        <f t="shared" si="16"/>
        <v>46141</v>
      </c>
      <c r="S28" s="1693">
        <f t="shared" si="17"/>
        <v>46139</v>
      </c>
      <c r="T28" s="421">
        <f t="shared" si="18"/>
        <v>46144</v>
      </c>
      <c r="U28" s="1693">
        <f t="shared" si="19"/>
        <v>46139</v>
      </c>
      <c r="V28" s="1694"/>
    </row>
    <row r="29" spans="1:24" ht="26.25" customHeight="1">
      <c r="A29" s="2828"/>
      <c r="B29" s="2812"/>
      <c r="C29" s="1574"/>
      <c r="D29" s="1529">
        <f t="shared" si="11"/>
        <v>45810</v>
      </c>
      <c r="E29" s="1535" t="s">
        <v>263</v>
      </c>
      <c r="F29" s="1529">
        <f t="shared" si="10"/>
        <v>45811</v>
      </c>
      <c r="G29" s="2272"/>
      <c r="H29" s="1535"/>
      <c r="I29" s="1529"/>
      <c r="J29" s="2271">
        <f>C29-3</f>
        <v>-3</v>
      </c>
      <c r="K29" s="1681" t="e">
        <f>E29-3</f>
        <v>#VALUE!</v>
      </c>
      <c r="L29" s="1682">
        <f>F29-3</f>
        <v>45808</v>
      </c>
      <c r="M29" s="1536">
        <f>F29+6</f>
        <v>45817</v>
      </c>
      <c r="N29" s="1047">
        <f t="shared" si="0"/>
        <v>45861</v>
      </c>
      <c r="O29" s="1217">
        <f t="shared" si="1"/>
        <v>45881</v>
      </c>
      <c r="P29" s="937">
        <f t="shared" si="2"/>
        <v>45872</v>
      </c>
      <c r="Q29" s="1217">
        <f t="shared" si="3"/>
        <v>45870</v>
      </c>
      <c r="R29" s="1217">
        <f t="shared" si="4"/>
        <v>45872</v>
      </c>
      <c r="S29" s="1217">
        <f t="shared" si="5"/>
        <v>45870</v>
      </c>
      <c r="T29" s="679">
        <f t="shared" si="6"/>
        <v>45875</v>
      </c>
      <c r="U29" s="1217">
        <f t="shared" si="7"/>
        <v>45870</v>
      </c>
      <c r="V29" s="154"/>
    </row>
    <row r="30" spans="1:24" ht="26.25" hidden="1" customHeight="1">
      <c r="A30" s="2808" t="s">
        <v>1363</v>
      </c>
      <c r="B30" s="2809"/>
      <c r="C30" s="1629" t="s">
        <v>1362</v>
      </c>
      <c r="D30" s="2280">
        <f>D26+7</f>
        <v>46081</v>
      </c>
      <c r="E30" s="1860" t="s">
        <v>263</v>
      </c>
      <c r="F30" s="1861">
        <f t="shared" si="10"/>
        <v>46082</v>
      </c>
      <c r="G30" s="2280"/>
      <c r="H30" s="1860"/>
      <c r="I30" s="1862"/>
      <c r="J30" s="2500" t="s">
        <v>1646</v>
      </c>
      <c r="K30" s="1428">
        <f>D30-3</f>
        <v>46078</v>
      </c>
      <c r="L30" s="1606">
        <f>D30-2</f>
        <v>46079</v>
      </c>
      <c r="M30" s="1863">
        <f>F30+4</f>
        <v>46086</v>
      </c>
      <c r="N30" s="1081">
        <f t="shared" ref="N30:N33" si="20">M30+44</f>
        <v>46130</v>
      </c>
      <c r="O30" s="1600">
        <f t="shared" ref="O30:O33" si="21">N30+20</f>
        <v>46150</v>
      </c>
      <c r="P30" s="816">
        <f t="shared" ref="P30:P33" si="22">N30+11</f>
        <v>46141</v>
      </c>
      <c r="Q30" s="1600">
        <f t="shared" ref="Q30:Q33" si="23">N30+9</f>
        <v>46139</v>
      </c>
      <c r="R30" s="1600">
        <f t="shared" ref="R30:R33" si="24">N30+11</f>
        <v>46141</v>
      </c>
      <c r="S30" s="1600">
        <f t="shared" ref="S30:S33" si="25">N30+9</f>
        <v>46139</v>
      </c>
      <c r="T30" s="421">
        <f t="shared" ref="T30:T33" si="26">N30+14</f>
        <v>46144</v>
      </c>
      <c r="U30" s="1600">
        <f t="shared" ref="U30:U33" si="27">N30+9</f>
        <v>46139</v>
      </c>
      <c r="V30" s="154"/>
    </row>
    <row r="31" spans="1:24" ht="27.6" hidden="1" customHeight="1">
      <c r="A31" s="2831"/>
      <c r="B31" s="2832"/>
      <c r="C31" s="1574"/>
      <c r="D31" s="1529">
        <f t="shared" ref="D31:D32" si="28">D29+7</f>
        <v>45817</v>
      </c>
      <c r="E31" s="1535" t="s">
        <v>263</v>
      </c>
      <c r="F31" s="1529">
        <f t="shared" ref="F31:F33" si="29">D31+1</f>
        <v>45818</v>
      </c>
      <c r="G31" s="2272"/>
      <c r="H31" s="1535"/>
      <c r="I31" s="1529"/>
      <c r="J31" s="2271">
        <f>C31-3</f>
        <v>-3</v>
      </c>
      <c r="K31" s="1681" t="e">
        <f>E31-3</f>
        <v>#VALUE!</v>
      </c>
      <c r="L31" s="1682">
        <f>F31-3</f>
        <v>45815</v>
      </c>
      <c r="M31" s="1641">
        <f>F31+6</f>
        <v>45824</v>
      </c>
      <c r="N31" s="1044">
        <f t="shared" si="20"/>
        <v>45868</v>
      </c>
      <c r="O31" s="1600">
        <f t="shared" si="21"/>
        <v>45888</v>
      </c>
      <c r="P31" s="816">
        <f t="shared" si="22"/>
        <v>45879</v>
      </c>
      <c r="Q31" s="1600">
        <f t="shared" si="23"/>
        <v>45877</v>
      </c>
      <c r="R31" s="1600">
        <f t="shared" si="24"/>
        <v>45879</v>
      </c>
      <c r="S31" s="1600">
        <f t="shared" si="25"/>
        <v>45877</v>
      </c>
      <c r="T31" s="421">
        <f t="shared" si="26"/>
        <v>45882</v>
      </c>
      <c r="U31" s="1600">
        <f t="shared" si="27"/>
        <v>45877</v>
      </c>
      <c r="V31" s="498"/>
      <c r="W31" s="154"/>
      <c r="X31" s="154"/>
    </row>
    <row r="32" spans="1:24" ht="27.6" customHeight="1">
      <c r="A32" s="2833" t="s">
        <v>1360</v>
      </c>
      <c r="B32" s="2834"/>
      <c r="C32" s="2507" t="s">
        <v>1365</v>
      </c>
      <c r="D32" s="2279">
        <f t="shared" si="28"/>
        <v>46088</v>
      </c>
      <c r="E32" s="1539" t="s">
        <v>263</v>
      </c>
      <c r="F32" s="2508">
        <f t="shared" si="29"/>
        <v>46089</v>
      </c>
      <c r="G32" s="2279"/>
      <c r="H32" s="1539"/>
      <c r="I32" s="1538"/>
      <c r="J32" s="2279" t="s">
        <v>1366</v>
      </c>
      <c r="K32" s="2509">
        <f>D32-3</f>
        <v>46085</v>
      </c>
      <c r="L32" s="2510">
        <f>D32-2</f>
        <v>46086</v>
      </c>
      <c r="M32" s="2520">
        <f>F32+4</f>
        <v>46093</v>
      </c>
      <c r="N32" s="2522">
        <f t="shared" si="20"/>
        <v>46137</v>
      </c>
      <c r="O32" s="1217">
        <f t="shared" si="21"/>
        <v>46157</v>
      </c>
      <c r="P32" s="937">
        <f t="shared" si="22"/>
        <v>46148</v>
      </c>
      <c r="Q32" s="1217">
        <f t="shared" si="23"/>
        <v>46146</v>
      </c>
      <c r="R32" s="1217">
        <f t="shared" si="24"/>
        <v>46148</v>
      </c>
      <c r="S32" s="1217">
        <f t="shared" si="25"/>
        <v>46146</v>
      </c>
      <c r="T32" s="679">
        <f t="shared" si="26"/>
        <v>46151</v>
      </c>
      <c r="U32" s="1217">
        <f t="shared" si="27"/>
        <v>46146</v>
      </c>
      <c r="V32" s="498"/>
      <c r="W32" s="1599"/>
      <c r="X32" s="1599"/>
    </row>
    <row r="33" spans="1:34" ht="27.6" customHeight="1">
      <c r="A33" s="2835" t="s">
        <v>1203</v>
      </c>
      <c r="B33" s="2832"/>
      <c r="C33" s="1574" t="s">
        <v>1204</v>
      </c>
      <c r="D33" s="1529">
        <f>D29+7</f>
        <v>45817</v>
      </c>
      <c r="E33" s="1535" t="s">
        <v>263</v>
      </c>
      <c r="F33" s="1529">
        <f t="shared" si="29"/>
        <v>45818</v>
      </c>
      <c r="G33" s="1830"/>
      <c r="H33" s="1535"/>
      <c r="I33" s="1529"/>
      <c r="J33" s="1829" t="e">
        <f>C33-3</f>
        <v>#VALUE!</v>
      </c>
      <c r="K33" s="1681" t="e">
        <f>E33-3</f>
        <v>#VALUE!</v>
      </c>
      <c r="L33" s="1682">
        <f>F33-3</f>
        <v>45815</v>
      </c>
      <c r="M33" s="1641">
        <f>F33+6</f>
        <v>45824</v>
      </c>
      <c r="N33" s="1047">
        <f t="shared" si="20"/>
        <v>45868</v>
      </c>
      <c r="O33" s="1217">
        <f t="shared" si="21"/>
        <v>45888</v>
      </c>
      <c r="P33" s="937">
        <f t="shared" si="22"/>
        <v>45879</v>
      </c>
      <c r="Q33" s="1217">
        <f t="shared" si="23"/>
        <v>45877</v>
      </c>
      <c r="R33" s="1217">
        <f t="shared" si="24"/>
        <v>45879</v>
      </c>
      <c r="S33" s="1217">
        <f t="shared" si="25"/>
        <v>45877</v>
      </c>
      <c r="T33" s="679">
        <f t="shared" si="26"/>
        <v>45882</v>
      </c>
      <c r="U33" s="1217">
        <f t="shared" si="27"/>
        <v>45877</v>
      </c>
      <c r="V33" s="498"/>
      <c r="W33" s="1599"/>
      <c r="X33" s="1599"/>
    </row>
    <row r="34" spans="1:34" ht="18" customHeight="1">
      <c r="A34" s="5" t="s">
        <v>553</v>
      </c>
      <c r="B34" s="750"/>
      <c r="C34" s="5"/>
      <c r="D34" s="270"/>
      <c r="E34" s="5"/>
      <c r="F34" s="5"/>
      <c r="G34" s="5"/>
      <c r="H34" s="549"/>
      <c r="J34" s="1478"/>
    </row>
    <row r="35" spans="1:34" ht="18" customHeight="1">
      <c r="A35" s="1478"/>
      <c r="B35" s="16"/>
      <c r="F35" s="270"/>
    </row>
    <row r="36" spans="1:34" ht="18" customHeight="1">
      <c r="A36" s="799"/>
      <c r="B36" s="5"/>
      <c r="F36" s="94"/>
      <c r="G36" s="94"/>
      <c r="H36" s="94"/>
      <c r="I36"/>
      <c r="M36" s="165" t="s">
        <v>372</v>
      </c>
      <c r="N36" s="16"/>
      <c r="O36" s="22"/>
      <c r="P36" s="16"/>
      <c r="Q36" s="16"/>
      <c r="R36" s="16"/>
      <c r="T36" s="175"/>
      <c r="U36" s="28"/>
      <c r="V36" s="28"/>
      <c r="W36" s="28"/>
      <c r="X36" s="28"/>
      <c r="Y36" s="28"/>
    </row>
    <row r="37" spans="1:34" s="13" customFormat="1" ht="22.35" customHeight="1">
      <c r="A37" s="94" t="s">
        <v>602</v>
      </c>
      <c r="J37" s="205"/>
      <c r="K37" s="29"/>
      <c r="M37" s="165" t="s">
        <v>268</v>
      </c>
      <c r="O37" s="277"/>
      <c r="Q37" s="137"/>
      <c r="R37" s="149"/>
      <c r="S37" s="28"/>
      <c r="T37" s="28"/>
      <c r="U37" s="173"/>
      <c r="V37" s="173"/>
      <c r="W37" s="173"/>
      <c r="X37" s="28"/>
    </row>
    <row r="38" spans="1:34" s="13" customFormat="1" ht="22.35" customHeight="1">
      <c r="A38" s="5" t="s">
        <v>615</v>
      </c>
      <c r="M38" s="165" t="s">
        <v>229</v>
      </c>
      <c r="O38" s="277"/>
      <c r="Q38" s="137"/>
      <c r="R38" s="63"/>
      <c r="V38" s="173"/>
      <c r="W38" s="173"/>
      <c r="X38" s="28"/>
    </row>
    <row r="39" spans="1:34" s="13" customFormat="1" ht="22.35" customHeight="1">
      <c r="A39" s="5" t="s">
        <v>504</v>
      </c>
      <c r="M39" s="767" t="s">
        <v>523</v>
      </c>
      <c r="O39" s="277"/>
      <c r="Q39" s="137"/>
      <c r="R39" s="63"/>
      <c r="V39" s="173"/>
      <c r="W39" s="173"/>
      <c r="X39" s="28"/>
      <c r="Y39" s="36"/>
      <c r="Z39" s="36"/>
      <c r="AA39" s="36"/>
      <c r="AB39" s="36"/>
      <c r="AC39" s="36"/>
      <c r="AD39" s="36"/>
      <c r="AE39" s="36"/>
      <c r="AF39" s="36"/>
      <c r="AG39" s="36"/>
      <c r="AH39" s="36"/>
    </row>
    <row r="40" spans="1:34" s="13" customFormat="1" ht="21.75" customHeight="1">
      <c r="M40" s="779" t="s">
        <v>616</v>
      </c>
      <c r="O40" s="277"/>
      <c r="Q40" s="137"/>
      <c r="R40" s="63"/>
      <c r="V40" s="173"/>
      <c r="W40" s="173"/>
      <c r="X40" s="28"/>
    </row>
    <row r="41" spans="1:34" s="13" customFormat="1" ht="21.75" customHeight="1">
      <c r="A41" s="79" t="s">
        <v>379</v>
      </c>
      <c r="M41" s="779" t="s">
        <v>513</v>
      </c>
      <c r="O41" s="277"/>
      <c r="Q41" s="137"/>
      <c r="R41" s="63"/>
      <c r="V41" s="173"/>
      <c r="W41" s="173"/>
      <c r="X41" s="28"/>
      <c r="Y41" s="10"/>
      <c r="Z41" s="10"/>
      <c r="AA41" s="10"/>
    </row>
    <row r="42" spans="1:34" s="13" customFormat="1" ht="21.75" customHeight="1">
      <c r="A42" s="1218" t="s">
        <v>380</v>
      </c>
      <c r="B42" s="2793" t="s">
        <v>558</v>
      </c>
      <c r="C42" s="2964"/>
      <c r="D42" s="2964"/>
      <c r="E42" s="2964"/>
      <c r="F42" s="2964"/>
      <c r="G42" s="2964"/>
      <c r="H42" s="2964"/>
      <c r="I42" s="2964"/>
      <c r="J42" s="2794"/>
      <c r="M42" s="786" t="s">
        <v>514</v>
      </c>
      <c r="O42" s="277"/>
      <c r="Q42" s="137"/>
      <c r="R42" s="172"/>
      <c r="V42" s="173"/>
      <c r="W42" s="173"/>
      <c r="X42" s="11"/>
      <c r="Y42" s="10"/>
      <c r="Z42" s="10"/>
      <c r="AA42" s="10"/>
    </row>
    <row r="43" spans="1:34" s="13" customFormat="1" ht="21.75" customHeight="1">
      <c r="A43" s="219"/>
      <c r="B43" s="2793" t="s">
        <v>604</v>
      </c>
      <c r="C43" s="2964"/>
      <c r="D43" s="2964"/>
      <c r="E43" s="2964"/>
      <c r="F43" s="2964"/>
      <c r="G43" s="2964"/>
      <c r="H43" s="2964"/>
      <c r="I43" s="2964"/>
      <c r="J43" s="2794"/>
      <c r="M43" s="779" t="s">
        <v>515</v>
      </c>
      <c r="O43" s="277"/>
      <c r="Q43" s="137"/>
      <c r="R43" s="10"/>
      <c r="S43" s="228"/>
      <c r="V43" s="10"/>
      <c r="W43" s="10"/>
    </row>
    <row r="44" spans="1:34" s="13" customFormat="1" ht="21.75" customHeight="1">
      <c r="A44" s="1218" t="s">
        <v>385</v>
      </c>
      <c r="B44" s="2793" t="s">
        <v>560</v>
      </c>
      <c r="C44" s="2964"/>
      <c r="D44" s="2964"/>
      <c r="E44" s="2964"/>
      <c r="F44" s="2964"/>
      <c r="G44" s="2964"/>
      <c r="H44" s="2964"/>
      <c r="I44" s="2964"/>
      <c r="J44" s="2794"/>
      <c r="O44" s="277"/>
      <c r="Q44" s="137"/>
      <c r="R44" s="11"/>
      <c r="S44" s="20"/>
      <c r="V44" s="11"/>
      <c r="W44" s="11"/>
    </row>
    <row r="45" spans="1:34" s="8" customFormat="1" ht="21.75" customHeight="1">
      <c r="A45" s="1219"/>
      <c r="B45" s="2793" t="s">
        <v>605</v>
      </c>
      <c r="C45" s="2964"/>
      <c r="D45" s="2964"/>
      <c r="E45" s="2964"/>
      <c r="F45" s="2964"/>
      <c r="G45" s="2964"/>
      <c r="H45" s="2964"/>
      <c r="I45" s="2964"/>
      <c r="J45" s="2794"/>
      <c r="K45" s="13"/>
      <c r="M45" s="452" t="s">
        <v>382</v>
      </c>
      <c r="N45" s="13"/>
      <c r="O45" s="277"/>
      <c r="P45" s="13"/>
      <c r="Q45" s="137"/>
    </row>
    <row r="46" spans="1:34" s="8" customFormat="1" ht="21.75" customHeight="1">
      <c r="A46" s="1218" t="s">
        <v>362</v>
      </c>
      <c r="B46" s="2793" t="s">
        <v>390</v>
      </c>
      <c r="C46" s="2964"/>
      <c r="D46" s="2964"/>
      <c r="E46" s="2964"/>
      <c r="F46" s="2964"/>
      <c r="G46" s="2964"/>
      <c r="H46" s="2964"/>
      <c r="I46" s="2964"/>
      <c r="J46" s="2794"/>
      <c r="M46" s="228" t="s">
        <v>555</v>
      </c>
      <c r="N46" s="13"/>
      <c r="O46" s="13"/>
      <c r="P46" s="13"/>
    </row>
    <row r="47" spans="1:34" s="8" customFormat="1" ht="21.75" customHeight="1">
      <c r="A47" s="1220"/>
      <c r="B47" s="2986" t="s">
        <v>391</v>
      </c>
      <c r="C47" s="2987"/>
      <c r="D47" s="2987"/>
      <c r="E47" s="2987"/>
      <c r="F47" s="2987"/>
      <c r="G47" s="2987"/>
      <c r="H47" s="2987"/>
      <c r="I47" s="2987"/>
      <c r="J47" s="2988"/>
      <c r="K47" s="13"/>
      <c r="M47" s="20" t="s">
        <v>556</v>
      </c>
      <c r="N47" s="14"/>
      <c r="O47" s="14"/>
      <c r="P47" s="14"/>
      <c r="Q47" s="14"/>
      <c r="R47" s="9"/>
      <c r="S47" s="9"/>
      <c r="T47" s="9"/>
      <c r="U47" s="9"/>
      <c r="V47" s="9"/>
      <c r="W47" s="9"/>
      <c r="X47" s="9"/>
    </row>
    <row r="48" spans="1:34" s="8" customFormat="1" ht="13.2">
      <c r="A48" s="24"/>
      <c r="B48" s="24"/>
      <c r="C48" s="13"/>
      <c r="D48" s="13"/>
      <c r="E48" s="13"/>
      <c r="F48" s="13"/>
      <c r="G48" s="13"/>
      <c r="H48" s="13"/>
      <c r="I48" s="13"/>
      <c r="J48" s="13"/>
      <c r="K48" s="13"/>
      <c r="L48" s="13"/>
      <c r="M48" s="13"/>
      <c r="N48" s="1"/>
      <c r="O48" s="1"/>
      <c r="P48" s="1"/>
      <c r="Q48" s="1"/>
      <c r="R48" s="1"/>
      <c r="S48" s="1"/>
      <c r="T48" s="1"/>
      <c r="U48" s="1"/>
      <c r="V48" s="1"/>
      <c r="W48" s="1"/>
      <c r="X48" s="1"/>
    </row>
    <row r="49" spans="1:25" s="8" customFormat="1" ht="13.2">
      <c r="C49" s="13"/>
      <c r="D49" s="13"/>
      <c r="E49" s="13"/>
      <c r="F49" s="13"/>
      <c r="G49" s="13"/>
      <c r="H49" s="13"/>
      <c r="I49" s="13"/>
      <c r="J49" s="13"/>
      <c r="K49" s="13"/>
      <c r="L49" s="13"/>
      <c r="M49" s="13"/>
      <c r="N49" s="1"/>
      <c r="O49" s="1"/>
      <c r="P49" s="1"/>
      <c r="Q49" s="1"/>
      <c r="R49" s="1"/>
      <c r="S49" s="1"/>
      <c r="T49" s="1"/>
      <c r="U49" s="1"/>
      <c r="V49" s="1"/>
      <c r="W49" s="1"/>
      <c r="X49" s="1"/>
      <c r="Y49" s="1"/>
    </row>
    <row r="55" spans="1:25" ht="15" customHeight="1">
      <c r="A55" s="20"/>
      <c r="B55" s="20"/>
    </row>
    <row r="56" spans="1:25" ht="15" customHeight="1">
      <c r="A56" s="19"/>
      <c r="B56" s="19"/>
    </row>
    <row r="57" spans="1:25" ht="15" customHeight="1">
      <c r="A57" s="19"/>
      <c r="B57" s="19"/>
    </row>
  </sheetData>
  <sheetProtection selectLockedCells="1" selectUnlockedCells="1"/>
  <mergeCells count="36">
    <mergeCell ref="B44:J44"/>
    <mergeCell ref="B45:J45"/>
    <mergeCell ref="B46:J46"/>
    <mergeCell ref="B47:J47"/>
    <mergeCell ref="B43:J43"/>
    <mergeCell ref="B42:J42"/>
    <mergeCell ref="A31:B31"/>
    <mergeCell ref="A23:B23"/>
    <mergeCell ref="A26:B26"/>
    <mergeCell ref="A25:B25"/>
    <mergeCell ref="A29:B29"/>
    <mergeCell ref="A30:B30"/>
    <mergeCell ref="A24:B24"/>
    <mergeCell ref="A32:B32"/>
    <mergeCell ref="A33:B33"/>
    <mergeCell ref="A27:B27"/>
    <mergeCell ref="A28:B28"/>
    <mergeCell ref="V6:W6"/>
    <mergeCell ref="A7:X7"/>
    <mergeCell ref="A9:X9"/>
    <mergeCell ref="A11:B12"/>
    <mergeCell ref="C11:C12"/>
    <mergeCell ref="D11:F12"/>
    <mergeCell ref="G11:I12"/>
    <mergeCell ref="J11:L11"/>
    <mergeCell ref="M11:M12"/>
    <mergeCell ref="A18:B18"/>
    <mergeCell ref="A19:B19"/>
    <mergeCell ref="A20:B20"/>
    <mergeCell ref="A21:B21"/>
    <mergeCell ref="A22:B22"/>
    <mergeCell ref="A13:B13"/>
    <mergeCell ref="A14:B14"/>
    <mergeCell ref="A15:B15"/>
    <mergeCell ref="A16:B16"/>
    <mergeCell ref="A17:B17"/>
  </mergeCells>
  <phoneticPr fontId="38"/>
  <pageMargins left="0.59055118110236227" right="0.39370078740157483" top="0.62992125984251968" bottom="0.19685039370078741" header="0.19685039370078741" footer="0.15748031496062992"/>
  <pageSetup paperSize="9" scale="56"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6"/>
    <pageSetUpPr fitToPage="1"/>
  </sheetPr>
  <dimension ref="A1:EX85"/>
  <sheetViews>
    <sheetView showZeros="0" view="pageBreakPreview" zoomScale="50" zoomScaleNormal="50" zoomScaleSheetLayoutView="50" workbookViewId="0">
      <selection activeCell="K32" sqref="K32"/>
    </sheetView>
  </sheetViews>
  <sheetFormatPr defaultColWidth="9" defaultRowHeight="15" customHeight="1"/>
  <cols>
    <col min="1" max="1" width="38.109375" style="94" customWidth="1"/>
    <col min="2" max="2" width="10.88671875" style="94" customWidth="1"/>
    <col min="3" max="5" width="15.6640625" style="94" customWidth="1"/>
    <col min="6" max="6" width="15.109375" style="94" customWidth="1"/>
    <col min="7" max="20" width="15.6640625" style="94" customWidth="1"/>
    <col min="21" max="21" width="9.6640625" style="94" customWidth="1"/>
    <col min="22" max="22" width="14" style="94" customWidth="1"/>
    <col min="23" max="23" width="7.6640625" style="94" customWidth="1"/>
    <col min="24" max="24" width="10.88671875" style="94" customWidth="1"/>
    <col min="25" max="25" width="14.109375" style="94" customWidth="1"/>
    <col min="26" max="16384" width="9" style="94"/>
  </cols>
  <sheetData>
    <row r="1" spans="1:26" ht="15" customHeight="1">
      <c r="A1" s="2595"/>
      <c r="B1" s="2595"/>
      <c r="C1" s="2595"/>
      <c r="Z1" s="2"/>
    </row>
    <row r="2" spans="1:26" ht="15" customHeight="1">
      <c r="A2" s="2595"/>
      <c r="B2" s="2595"/>
      <c r="C2" s="2595"/>
      <c r="I2" s="5" t="s">
        <v>231</v>
      </c>
      <c r="J2" s="5"/>
      <c r="L2" s="5"/>
      <c r="M2" s="804" t="s">
        <v>1</v>
      </c>
      <c r="N2" s="16"/>
      <c r="O2" s="16"/>
      <c r="Q2" s="15"/>
      <c r="R2" s="15"/>
      <c r="S2" s="15"/>
      <c r="T2" s="15"/>
      <c r="U2" s="15"/>
      <c r="V2" s="15"/>
      <c r="Z2" s="2"/>
    </row>
    <row r="3" spans="1:26" ht="15" customHeight="1">
      <c r="A3" s="2595"/>
      <c r="B3" s="2595"/>
      <c r="C3" s="2595"/>
      <c r="I3" s="5" t="s">
        <v>232</v>
      </c>
      <c r="J3" s="5"/>
      <c r="L3" s="5"/>
      <c r="M3" s="804" t="s">
        <v>3</v>
      </c>
      <c r="N3" s="16"/>
      <c r="O3" s="16"/>
      <c r="Q3" s="15"/>
      <c r="R3" s="15"/>
      <c r="S3" s="15"/>
      <c r="T3" s="15"/>
      <c r="U3" s="15"/>
      <c r="V3" s="15"/>
      <c r="Z3" s="2"/>
    </row>
    <row r="4" spans="1:26" ht="15" customHeight="1">
      <c r="A4" s="2595"/>
      <c r="B4" s="2595"/>
      <c r="C4" s="2595"/>
      <c r="I4" s="516" t="s">
        <v>233</v>
      </c>
      <c r="J4" s="516"/>
      <c r="L4" s="516"/>
      <c r="M4" s="804" t="s">
        <v>5</v>
      </c>
      <c r="N4" s="16"/>
      <c r="O4" s="16"/>
      <c r="Q4" s="2615">
        <f ca="1">TODAY()</f>
        <v>46038</v>
      </c>
      <c r="R4" s="2616"/>
      <c r="S4" s="15"/>
      <c r="T4" s="15"/>
      <c r="U4" s="15"/>
      <c r="V4" s="15"/>
      <c r="Z4" s="2"/>
    </row>
    <row r="5" spans="1:26" ht="15" customHeight="1">
      <c r="I5" s="5" t="s">
        <v>234</v>
      </c>
      <c r="J5" s="5"/>
      <c r="L5" s="5"/>
      <c r="M5" s="804" t="s">
        <v>7</v>
      </c>
      <c r="N5" s="16"/>
      <c r="O5" s="16"/>
      <c r="Q5" s="2616"/>
      <c r="R5" s="2616"/>
      <c r="S5" s="15"/>
      <c r="T5" s="15"/>
      <c r="U5" s="15"/>
      <c r="V5" s="15"/>
      <c r="Z5" s="2"/>
    </row>
    <row r="7" spans="1:26" ht="30" customHeight="1">
      <c r="A7" s="2596" t="s">
        <v>235</v>
      </c>
      <c r="B7" s="2596"/>
      <c r="C7" s="2596"/>
      <c r="D7" s="2596"/>
      <c r="E7" s="2596"/>
      <c r="F7" s="2596"/>
      <c r="G7" s="2596"/>
      <c r="H7" s="2596"/>
      <c r="I7" s="2596"/>
      <c r="J7" s="2596"/>
      <c r="K7" s="2596"/>
      <c r="L7" s="2596"/>
      <c r="M7" s="2596"/>
      <c r="N7" s="2596"/>
      <c r="O7" s="2596"/>
      <c r="P7" s="2596"/>
      <c r="Q7" s="2596"/>
      <c r="R7" s="2596"/>
      <c r="S7" s="2596"/>
      <c r="T7" s="2596"/>
      <c r="U7" s="891"/>
      <c r="V7" s="891"/>
      <c r="W7" s="892"/>
    </row>
    <row r="8" spans="1:26" ht="15" customHeight="1">
      <c r="A8" s="2597" t="s">
        <v>236</v>
      </c>
      <c r="B8" s="2597"/>
      <c r="C8" s="2597"/>
      <c r="D8" s="2597"/>
      <c r="E8" s="2597"/>
      <c r="F8" s="2597"/>
      <c r="G8" s="2597"/>
      <c r="H8" s="2597"/>
      <c r="I8" s="2597"/>
      <c r="J8" s="2597"/>
      <c r="K8" s="2597"/>
      <c r="L8" s="2597"/>
      <c r="M8" s="2597"/>
      <c r="N8" s="2597"/>
      <c r="O8" s="2597"/>
      <c r="P8" s="2597"/>
      <c r="Q8" s="2597"/>
      <c r="R8" s="2597"/>
      <c r="S8" s="2597"/>
      <c r="T8" s="2597"/>
      <c r="U8" s="3"/>
      <c r="V8" s="3"/>
      <c r="W8" s="5"/>
      <c r="X8" s="5"/>
    </row>
    <row r="9" spans="1:26" ht="30" customHeight="1">
      <c r="A9" s="2598" t="s">
        <v>237</v>
      </c>
      <c r="B9" s="2600" t="s">
        <v>238</v>
      </c>
      <c r="C9" s="2602" t="s">
        <v>239</v>
      </c>
      <c r="D9" s="2603"/>
      <c r="E9" s="2604"/>
      <c r="F9" s="2608" t="s">
        <v>240</v>
      </c>
      <c r="G9" s="2609"/>
      <c r="H9" s="2610"/>
      <c r="I9" s="2602" t="s">
        <v>241</v>
      </c>
      <c r="J9" s="2603"/>
      <c r="K9" s="2604"/>
      <c r="L9" s="858" t="s">
        <v>240</v>
      </c>
      <c r="M9" s="2602" t="s">
        <v>242</v>
      </c>
      <c r="N9" s="2603"/>
      <c r="O9" s="2604"/>
      <c r="P9" s="2611" t="s">
        <v>240</v>
      </c>
      <c r="Q9" s="2612"/>
      <c r="R9" s="2613" t="s">
        <v>243</v>
      </c>
      <c r="S9" s="2614"/>
      <c r="T9" s="1014"/>
      <c r="U9" s="71"/>
      <c r="V9" s="71"/>
    </row>
    <row r="10" spans="1:26" ht="30" customHeight="1">
      <c r="A10" s="2599"/>
      <c r="B10" s="2601"/>
      <c r="C10" s="2605"/>
      <c r="D10" s="2606"/>
      <c r="E10" s="2607"/>
      <c r="F10" s="1141" t="s">
        <v>244</v>
      </c>
      <c r="G10" s="1142" t="s">
        <v>245</v>
      </c>
      <c r="H10" s="1143" t="s">
        <v>246</v>
      </c>
      <c r="I10" s="2605"/>
      <c r="J10" s="2606"/>
      <c r="K10" s="2607"/>
      <c r="L10" s="858" t="s">
        <v>247</v>
      </c>
      <c r="M10" s="2605"/>
      <c r="N10" s="2606"/>
      <c r="O10" s="2607"/>
      <c r="P10" s="1144" t="s">
        <v>248</v>
      </c>
      <c r="Q10" s="858" t="s">
        <v>249</v>
      </c>
      <c r="R10" s="1015" t="s">
        <v>250</v>
      </c>
      <c r="S10" s="1144" t="s">
        <v>251</v>
      </c>
      <c r="T10" s="1016"/>
      <c r="U10" s="71"/>
      <c r="V10" s="71"/>
    </row>
    <row r="11" spans="1:26" ht="25.5" customHeight="1" thickBot="1">
      <c r="A11" s="2593" t="s">
        <v>252</v>
      </c>
      <c r="B11" s="2594"/>
      <c r="C11" s="2590" t="s">
        <v>253</v>
      </c>
      <c r="D11" s="2591"/>
      <c r="E11" s="2592"/>
      <c r="F11" s="403" t="s">
        <v>254</v>
      </c>
      <c r="G11" s="247" t="s">
        <v>255</v>
      </c>
      <c r="H11" s="196" t="s">
        <v>256</v>
      </c>
      <c r="I11" s="2590" t="s">
        <v>257</v>
      </c>
      <c r="J11" s="2591"/>
      <c r="K11" s="2592"/>
      <c r="L11" s="197" t="s">
        <v>258</v>
      </c>
      <c r="M11" s="2590" t="s">
        <v>259</v>
      </c>
      <c r="N11" s="2591"/>
      <c r="O11" s="2592"/>
      <c r="P11" s="1013" t="s">
        <v>260</v>
      </c>
      <c r="Q11" s="198" t="s">
        <v>260</v>
      </c>
      <c r="R11" s="420" t="s">
        <v>261</v>
      </c>
      <c r="S11" s="420" t="s">
        <v>262</v>
      </c>
      <c r="T11" s="1016"/>
      <c r="U11" s="71"/>
      <c r="V11" s="71"/>
    </row>
    <row r="12" spans="1:26" ht="50.1" customHeight="1" thickTop="1">
      <c r="A12" s="1770" t="s">
        <v>1527</v>
      </c>
      <c r="B12" s="1771" t="s">
        <v>1528</v>
      </c>
      <c r="C12" s="1754">
        <v>46034</v>
      </c>
      <c r="D12" s="1755" t="s">
        <v>263</v>
      </c>
      <c r="E12" s="1756">
        <f t="shared" ref="E12:E20" si="0">C12+1</f>
        <v>46035</v>
      </c>
      <c r="F12" s="1757">
        <v>45664</v>
      </c>
      <c r="G12" s="1766">
        <f>F12-1</f>
        <v>45663</v>
      </c>
      <c r="H12" s="1773">
        <v>46028</v>
      </c>
      <c r="I12" s="1754">
        <f t="shared" ref="I12:I20" si="1">E12</f>
        <v>46035</v>
      </c>
      <c r="J12" s="1755" t="s">
        <v>263</v>
      </c>
      <c r="K12" s="1759">
        <f t="shared" ref="K12:K20" si="2">I12+1</f>
        <v>46036</v>
      </c>
      <c r="L12" s="1767">
        <v>45665</v>
      </c>
      <c r="M12" s="1761">
        <f t="shared" ref="M12:M20" si="3">K12+1</f>
        <v>46037</v>
      </c>
      <c r="N12" s="1762" t="s">
        <v>263</v>
      </c>
      <c r="O12" s="1763">
        <f t="shared" ref="O12:O20" si="4">M12</f>
        <v>46037</v>
      </c>
      <c r="P12" s="1768">
        <f t="shared" ref="P12:P14" si="5">M12-2</f>
        <v>46035</v>
      </c>
      <c r="Q12" s="1768">
        <f t="shared" ref="Q12:Q20" si="6">P12</f>
        <v>46035</v>
      </c>
      <c r="R12" s="1764">
        <f t="shared" ref="R12:R20" si="7">O12+20</f>
        <v>46057</v>
      </c>
      <c r="S12" s="2468">
        <f>R12+4</f>
        <v>46061</v>
      </c>
      <c r="T12" s="1505"/>
      <c r="U12" s="2120"/>
      <c r="V12" s="78"/>
    </row>
    <row r="13" spans="1:26" ht="50.1" customHeight="1">
      <c r="A13" s="1772" t="s">
        <v>1529</v>
      </c>
      <c r="B13" s="1769" t="s">
        <v>1530</v>
      </c>
      <c r="C13" s="1742">
        <f t="shared" ref="C13:C14" si="8">C12+7</f>
        <v>46041</v>
      </c>
      <c r="D13" s="1743" t="s">
        <v>263</v>
      </c>
      <c r="E13" s="1744">
        <f t="shared" si="0"/>
        <v>46042</v>
      </c>
      <c r="F13" s="1745">
        <f t="shared" ref="F13:F20" si="9">C13-4</f>
        <v>46037</v>
      </c>
      <c r="G13" s="1746">
        <f t="shared" ref="G13" si="10">F13-1</f>
        <v>46036</v>
      </c>
      <c r="H13" s="1774">
        <f t="shared" ref="H13:H14" si="11">H12+7</f>
        <v>46035</v>
      </c>
      <c r="I13" s="1742">
        <f t="shared" si="1"/>
        <v>46042</v>
      </c>
      <c r="J13" s="1743" t="s">
        <v>263</v>
      </c>
      <c r="K13" s="1747">
        <f t="shared" si="2"/>
        <v>46043</v>
      </c>
      <c r="L13" s="1748">
        <f t="shared" ref="L13:L20" si="12">I13-4</f>
        <v>46038</v>
      </c>
      <c r="M13" s="1749">
        <f t="shared" si="3"/>
        <v>46044</v>
      </c>
      <c r="N13" s="1750" t="s">
        <v>263</v>
      </c>
      <c r="O13" s="1751">
        <f t="shared" si="4"/>
        <v>46044</v>
      </c>
      <c r="P13" s="1752">
        <f t="shared" si="5"/>
        <v>46042</v>
      </c>
      <c r="Q13" s="1752">
        <f t="shared" si="6"/>
        <v>46042</v>
      </c>
      <c r="R13" s="1753">
        <f t="shared" si="7"/>
        <v>46064</v>
      </c>
      <c r="S13" s="2469">
        <f>R13+4</f>
        <v>46068</v>
      </c>
      <c r="T13" s="1505"/>
      <c r="U13" s="2120"/>
      <c r="V13" s="78"/>
    </row>
    <row r="14" spans="1:26" ht="50.1" customHeight="1">
      <c r="A14" s="1770" t="s">
        <v>1531</v>
      </c>
      <c r="B14" s="1771" t="s">
        <v>1532</v>
      </c>
      <c r="C14" s="1754">
        <f t="shared" si="8"/>
        <v>46048</v>
      </c>
      <c r="D14" s="1755" t="s">
        <v>263</v>
      </c>
      <c r="E14" s="1756">
        <f t="shared" si="0"/>
        <v>46049</v>
      </c>
      <c r="F14" s="1765">
        <f t="shared" si="9"/>
        <v>46044</v>
      </c>
      <c r="G14" s="1758">
        <f>F14-1</f>
        <v>46043</v>
      </c>
      <c r="H14" s="1773">
        <f t="shared" si="11"/>
        <v>46042</v>
      </c>
      <c r="I14" s="1754">
        <f t="shared" si="1"/>
        <v>46049</v>
      </c>
      <c r="J14" s="1755" t="s">
        <v>263</v>
      </c>
      <c r="K14" s="1759">
        <f t="shared" si="2"/>
        <v>46050</v>
      </c>
      <c r="L14" s="1760">
        <f t="shared" si="12"/>
        <v>46045</v>
      </c>
      <c r="M14" s="1761">
        <f t="shared" si="3"/>
        <v>46051</v>
      </c>
      <c r="N14" s="1762" t="s">
        <v>263</v>
      </c>
      <c r="O14" s="1763">
        <f t="shared" si="4"/>
        <v>46051</v>
      </c>
      <c r="P14" s="1768">
        <f t="shared" si="5"/>
        <v>46049</v>
      </c>
      <c r="Q14" s="1768">
        <f t="shared" si="6"/>
        <v>46049</v>
      </c>
      <c r="R14" s="1764">
        <f t="shared" si="7"/>
        <v>46071</v>
      </c>
      <c r="S14" s="2468">
        <f t="shared" ref="S14:S16" si="13">R14+4</f>
        <v>46075</v>
      </c>
      <c r="T14" s="1506"/>
      <c r="U14" s="2120"/>
      <c r="V14" s="78"/>
    </row>
    <row r="15" spans="1:26" ht="50.1" customHeight="1">
      <c r="A15" s="1772" t="s">
        <v>1533</v>
      </c>
      <c r="B15" s="1769" t="s">
        <v>1534</v>
      </c>
      <c r="C15" s="1742">
        <f>C14+7</f>
        <v>46055</v>
      </c>
      <c r="D15" s="1743" t="s">
        <v>263</v>
      </c>
      <c r="E15" s="1744">
        <f t="shared" si="0"/>
        <v>46056</v>
      </c>
      <c r="F15" s="1745">
        <f t="shared" si="9"/>
        <v>46051</v>
      </c>
      <c r="G15" s="1746">
        <f>F15-1</f>
        <v>46050</v>
      </c>
      <c r="H15" s="1774">
        <f>H14+7</f>
        <v>46049</v>
      </c>
      <c r="I15" s="1742">
        <f t="shared" si="1"/>
        <v>46056</v>
      </c>
      <c r="J15" s="1743" t="s">
        <v>263</v>
      </c>
      <c r="K15" s="1747">
        <f t="shared" si="2"/>
        <v>46057</v>
      </c>
      <c r="L15" s="1748">
        <f t="shared" si="12"/>
        <v>46052</v>
      </c>
      <c r="M15" s="1749">
        <f t="shared" si="3"/>
        <v>46058</v>
      </c>
      <c r="N15" s="1750" t="s">
        <v>263</v>
      </c>
      <c r="O15" s="1751">
        <f t="shared" si="4"/>
        <v>46058</v>
      </c>
      <c r="P15" s="1752">
        <f>M15-2</f>
        <v>46056</v>
      </c>
      <c r="Q15" s="1752">
        <f t="shared" si="6"/>
        <v>46056</v>
      </c>
      <c r="R15" s="1753">
        <f t="shared" si="7"/>
        <v>46078</v>
      </c>
      <c r="S15" s="2469">
        <f t="shared" si="13"/>
        <v>46082</v>
      </c>
      <c r="T15" s="1506"/>
      <c r="U15" s="2120"/>
      <c r="V15" s="78"/>
    </row>
    <row r="16" spans="1:26" s="461" customFormat="1" ht="50.1" customHeight="1">
      <c r="A16" s="1770" t="s">
        <v>1527</v>
      </c>
      <c r="B16" s="1771" t="s">
        <v>1535</v>
      </c>
      <c r="C16" s="1754">
        <f>C15+7</f>
        <v>46062</v>
      </c>
      <c r="D16" s="1755" t="s">
        <v>263</v>
      </c>
      <c r="E16" s="1756">
        <f t="shared" si="0"/>
        <v>46063</v>
      </c>
      <c r="F16" s="1757">
        <v>46057</v>
      </c>
      <c r="G16" s="1766">
        <f t="shared" ref="G16" si="14">F16-1</f>
        <v>46056</v>
      </c>
      <c r="H16" s="1773">
        <f t="shared" ref="H16:H20" si="15">H15+7</f>
        <v>46056</v>
      </c>
      <c r="I16" s="1754">
        <f t="shared" si="1"/>
        <v>46063</v>
      </c>
      <c r="J16" s="1755" t="s">
        <v>263</v>
      </c>
      <c r="K16" s="1759">
        <f t="shared" si="2"/>
        <v>46064</v>
      </c>
      <c r="L16" s="1767">
        <v>46058</v>
      </c>
      <c r="M16" s="1761">
        <f t="shared" si="3"/>
        <v>46065</v>
      </c>
      <c r="N16" s="1762" t="s">
        <v>263</v>
      </c>
      <c r="O16" s="1763">
        <f t="shared" si="4"/>
        <v>46065</v>
      </c>
      <c r="P16" s="2293">
        <v>46062</v>
      </c>
      <c r="Q16" s="2293">
        <f t="shared" si="6"/>
        <v>46062</v>
      </c>
      <c r="R16" s="1764">
        <f t="shared" si="7"/>
        <v>46085</v>
      </c>
      <c r="S16" s="2468">
        <f t="shared" si="13"/>
        <v>46089</v>
      </c>
      <c r="T16" s="1506"/>
      <c r="U16" s="2120"/>
      <c r="V16" s="658"/>
    </row>
    <row r="17" spans="1:32" s="624" customFormat="1" ht="50.1" customHeight="1">
      <c r="A17" s="1770" t="s">
        <v>1536</v>
      </c>
      <c r="B17" s="1771" t="s">
        <v>1537</v>
      </c>
      <c r="C17" s="1754">
        <f>C16+7</f>
        <v>46069</v>
      </c>
      <c r="D17" s="1755" t="s">
        <v>263</v>
      </c>
      <c r="E17" s="1756">
        <f t="shared" si="0"/>
        <v>46070</v>
      </c>
      <c r="F17" s="1765">
        <f t="shared" ref="F17" si="16">C17-4</f>
        <v>46065</v>
      </c>
      <c r="G17" s="1766">
        <v>46063</v>
      </c>
      <c r="H17" s="1773">
        <f t="shared" si="15"/>
        <v>46063</v>
      </c>
      <c r="I17" s="1754">
        <f t="shared" si="1"/>
        <v>46070</v>
      </c>
      <c r="J17" s="1755" t="s">
        <v>263</v>
      </c>
      <c r="K17" s="1759">
        <f t="shared" si="2"/>
        <v>46071</v>
      </c>
      <c r="L17" s="1760">
        <f t="shared" si="12"/>
        <v>46066</v>
      </c>
      <c r="M17" s="1761">
        <f>K17+1</f>
        <v>46072</v>
      </c>
      <c r="N17" s="1762" t="s">
        <v>263</v>
      </c>
      <c r="O17" s="1763">
        <f t="shared" si="4"/>
        <v>46072</v>
      </c>
      <c r="P17" s="1768">
        <f>M17-2</f>
        <v>46070</v>
      </c>
      <c r="Q17" s="1768">
        <f t="shared" si="6"/>
        <v>46070</v>
      </c>
      <c r="R17" s="1764">
        <f t="shared" si="7"/>
        <v>46092</v>
      </c>
      <c r="S17" s="2468">
        <f>R17+4</f>
        <v>46096</v>
      </c>
      <c r="T17" s="1506"/>
      <c r="U17" s="2121"/>
      <c r="V17" s="662"/>
    </row>
    <row r="18" spans="1:32" ht="50.1" customHeight="1">
      <c r="A18" s="1770" t="s">
        <v>1531</v>
      </c>
      <c r="B18" s="1771" t="s">
        <v>1538</v>
      </c>
      <c r="C18" s="1754">
        <f t="shared" ref="C18:C20" si="17">C17+7</f>
        <v>46076</v>
      </c>
      <c r="D18" s="1755" t="s">
        <v>263</v>
      </c>
      <c r="E18" s="1756">
        <f t="shared" si="0"/>
        <v>46077</v>
      </c>
      <c r="F18" s="1757">
        <v>46071</v>
      </c>
      <c r="G18" s="1766">
        <v>46070</v>
      </c>
      <c r="H18" s="1773">
        <f t="shared" si="15"/>
        <v>46070</v>
      </c>
      <c r="I18" s="1754">
        <f t="shared" si="1"/>
        <v>46077</v>
      </c>
      <c r="J18" s="1755" t="s">
        <v>263</v>
      </c>
      <c r="K18" s="1759">
        <f t="shared" si="2"/>
        <v>46078</v>
      </c>
      <c r="L18" s="1767">
        <v>46072</v>
      </c>
      <c r="M18" s="1761">
        <f t="shared" si="3"/>
        <v>46079</v>
      </c>
      <c r="N18" s="1762" t="s">
        <v>263</v>
      </c>
      <c r="O18" s="1763">
        <f t="shared" si="4"/>
        <v>46079</v>
      </c>
      <c r="P18" s="1768">
        <f t="shared" ref="P18:P20" si="18">M18-2</f>
        <v>46077</v>
      </c>
      <c r="Q18" s="1768">
        <f t="shared" si="6"/>
        <v>46077</v>
      </c>
      <c r="R18" s="1764">
        <f t="shared" si="7"/>
        <v>46099</v>
      </c>
      <c r="S18" s="2468">
        <f t="shared" ref="S18" si="19">R18+4</f>
        <v>46103</v>
      </c>
      <c r="T18" s="1506"/>
      <c r="U18" s="2121"/>
      <c r="V18" s="78"/>
    </row>
    <row r="19" spans="1:32" s="663" customFormat="1" ht="46.35" customHeight="1">
      <c r="A19" s="1772" t="s">
        <v>1539</v>
      </c>
      <c r="B19" s="1769" t="s">
        <v>1540</v>
      </c>
      <c r="C19" s="1742">
        <f t="shared" si="17"/>
        <v>46083</v>
      </c>
      <c r="D19" s="1743" t="s">
        <v>263</v>
      </c>
      <c r="E19" s="1744">
        <f t="shared" si="0"/>
        <v>46084</v>
      </c>
      <c r="F19" s="1745">
        <f t="shared" si="9"/>
        <v>46079</v>
      </c>
      <c r="G19" s="1746">
        <f t="shared" ref="G19:G20" si="20">F19-1</f>
        <v>46078</v>
      </c>
      <c r="H19" s="1774">
        <f t="shared" si="15"/>
        <v>46077</v>
      </c>
      <c r="I19" s="1742">
        <f t="shared" si="1"/>
        <v>46084</v>
      </c>
      <c r="J19" s="1743" t="s">
        <v>263</v>
      </c>
      <c r="K19" s="1747">
        <f t="shared" si="2"/>
        <v>46085</v>
      </c>
      <c r="L19" s="1748">
        <f t="shared" si="12"/>
        <v>46080</v>
      </c>
      <c r="M19" s="1749">
        <f t="shared" si="3"/>
        <v>46086</v>
      </c>
      <c r="N19" s="1750" t="s">
        <v>263</v>
      </c>
      <c r="O19" s="1751">
        <f t="shared" si="4"/>
        <v>46086</v>
      </c>
      <c r="P19" s="1752">
        <f t="shared" si="18"/>
        <v>46084</v>
      </c>
      <c r="Q19" s="1752">
        <f t="shared" si="6"/>
        <v>46084</v>
      </c>
      <c r="R19" s="1753">
        <f t="shared" si="7"/>
        <v>46106</v>
      </c>
      <c r="S19" s="2469">
        <f>R19+4</f>
        <v>46110</v>
      </c>
      <c r="T19" s="1505"/>
      <c r="U19" s="2120"/>
      <c r="V19" s="78"/>
      <c r="W19" s="94"/>
    </row>
    <row r="20" spans="1:32" ht="48.75" customHeight="1">
      <c r="A20" s="1770" t="s">
        <v>1527</v>
      </c>
      <c r="B20" s="1771" t="s">
        <v>1541</v>
      </c>
      <c r="C20" s="1754">
        <f t="shared" si="17"/>
        <v>46090</v>
      </c>
      <c r="D20" s="1755" t="s">
        <v>263</v>
      </c>
      <c r="E20" s="1756">
        <f t="shared" si="0"/>
        <v>46091</v>
      </c>
      <c r="F20" s="1765">
        <f t="shared" si="9"/>
        <v>46086</v>
      </c>
      <c r="G20" s="1758">
        <f t="shared" si="20"/>
        <v>46085</v>
      </c>
      <c r="H20" s="1773">
        <f t="shared" si="15"/>
        <v>46084</v>
      </c>
      <c r="I20" s="1754">
        <f t="shared" si="1"/>
        <v>46091</v>
      </c>
      <c r="J20" s="1755" t="s">
        <v>263</v>
      </c>
      <c r="K20" s="1759">
        <f t="shared" si="2"/>
        <v>46092</v>
      </c>
      <c r="L20" s="1760">
        <f t="shared" si="12"/>
        <v>46087</v>
      </c>
      <c r="M20" s="1761">
        <f t="shared" si="3"/>
        <v>46093</v>
      </c>
      <c r="N20" s="1762" t="s">
        <v>263</v>
      </c>
      <c r="O20" s="1763">
        <f t="shared" si="4"/>
        <v>46093</v>
      </c>
      <c r="P20" s="1768">
        <f t="shared" si="18"/>
        <v>46091</v>
      </c>
      <c r="Q20" s="1768">
        <f t="shared" si="6"/>
        <v>46091</v>
      </c>
      <c r="R20" s="1764">
        <f t="shared" si="7"/>
        <v>46113</v>
      </c>
      <c r="S20" s="2468">
        <f t="shared" ref="S20" si="21">R20+4</f>
        <v>46117</v>
      </c>
      <c r="T20" s="1507"/>
      <c r="U20" s="2122"/>
      <c r="V20" s="78"/>
    </row>
    <row r="21" spans="1:32" s="663" customFormat="1" ht="48.75" customHeight="1">
      <c r="A21" s="1770"/>
      <c r="B21" s="1771"/>
      <c r="C21" s="1754"/>
      <c r="D21" s="1755"/>
      <c r="E21" s="1756"/>
      <c r="F21" s="1765"/>
      <c r="G21" s="1758"/>
      <c r="H21" s="1773"/>
      <c r="I21" s="1754"/>
      <c r="J21" s="1755"/>
      <c r="K21" s="1759"/>
      <c r="L21" s="1760"/>
      <c r="M21" s="1761"/>
      <c r="N21" s="1762"/>
      <c r="O21" s="1763"/>
      <c r="P21" s="1768"/>
      <c r="Q21" s="1768"/>
      <c r="R21" s="1764"/>
      <c r="S21" s="2468"/>
      <c r="T21" s="1505"/>
      <c r="U21" s="2120"/>
      <c r="V21" s="78"/>
      <c r="W21" s="94"/>
    </row>
    <row r="22" spans="1:32" s="663" customFormat="1" ht="45.75" customHeight="1">
      <c r="A22" s="1770"/>
      <c r="B22" s="1771"/>
      <c r="C22" s="1754"/>
      <c r="D22" s="1755"/>
      <c r="E22" s="1756"/>
      <c r="F22" s="1765"/>
      <c r="G22" s="1758"/>
      <c r="H22" s="1773"/>
      <c r="I22" s="1754"/>
      <c r="J22" s="1755"/>
      <c r="K22" s="1759"/>
      <c r="L22" s="1760"/>
      <c r="M22" s="1761"/>
      <c r="N22" s="1762"/>
      <c r="O22" s="1763"/>
      <c r="P22" s="1768"/>
      <c r="Q22" s="1768"/>
      <c r="R22" s="1764"/>
      <c r="S22" s="2468"/>
      <c r="T22" s="1506"/>
      <c r="U22" s="2120"/>
      <c r="V22" s="78"/>
      <c r="W22" s="94"/>
    </row>
    <row r="23" spans="1:32" s="195" customFormat="1" ht="45.75" customHeight="1">
      <c r="A23" s="1770"/>
      <c r="B23" s="1771"/>
      <c r="C23" s="1754"/>
      <c r="D23" s="1755"/>
      <c r="E23" s="1756"/>
      <c r="F23" s="1765"/>
      <c r="G23" s="1758"/>
      <c r="H23" s="1773"/>
      <c r="I23" s="1754"/>
      <c r="J23" s="1755"/>
      <c r="K23" s="1759"/>
      <c r="L23" s="1760"/>
      <c r="M23" s="1761"/>
      <c r="N23" s="1762"/>
      <c r="O23" s="1763"/>
      <c r="P23" s="1768"/>
      <c r="Q23" s="1768"/>
      <c r="R23" s="1764"/>
      <c r="S23" s="2468"/>
      <c r="T23" s="1505"/>
      <c r="U23" s="2120"/>
      <c r="V23" s="90"/>
      <c r="W23" s="249"/>
      <c r="X23" s="249"/>
      <c r="Y23" s="249"/>
      <c r="Z23" s="32"/>
      <c r="AA23" s="32"/>
      <c r="AB23" s="32"/>
      <c r="AC23" s="32"/>
      <c r="AD23" s="32"/>
      <c r="AE23" s="469"/>
      <c r="AF23" s="469"/>
    </row>
    <row r="24" spans="1:32" s="195" customFormat="1" ht="32.25" customHeight="1">
      <c r="A24" s="1651" t="s">
        <v>265</v>
      </c>
      <c r="B24" s="1508"/>
      <c r="C24" s="1917"/>
      <c r="D24" s="1917"/>
      <c r="E24" s="1917"/>
      <c r="F24" s="1509"/>
      <c r="G24" s="1509"/>
      <c r="H24" s="1918"/>
      <c r="I24" s="1511"/>
      <c r="J24" s="1512"/>
      <c r="K24" s="1512"/>
      <c r="L24" s="2123"/>
      <c r="N24" s="2124"/>
      <c r="P24" s="2125"/>
      <c r="Q24" s="1884"/>
      <c r="R24" s="1884"/>
      <c r="S24" s="1884"/>
      <c r="T24" s="1884"/>
      <c r="U24" s="1884"/>
      <c r="V24" s="90"/>
      <c r="W24" s="249"/>
      <c r="X24" s="249"/>
      <c r="Y24" s="249"/>
      <c r="Z24" s="32"/>
      <c r="AA24" s="32"/>
      <c r="AB24" s="32"/>
      <c r="AC24" s="32"/>
      <c r="AD24" s="32"/>
      <c r="AE24" s="469"/>
      <c r="AF24" s="469"/>
    </row>
    <row r="25" spans="1:32" s="195" customFormat="1" ht="32.25" customHeight="1">
      <c r="A25" s="1919" t="s">
        <v>1214</v>
      </c>
      <c r="B25" s="1508"/>
      <c r="C25" s="1917"/>
      <c r="D25" s="1917"/>
      <c r="E25" s="1917"/>
      <c r="F25" s="1509"/>
      <c r="G25" s="1509"/>
      <c r="H25" s="1918"/>
      <c r="I25" s="1511"/>
      <c r="J25" s="410"/>
      <c r="K25" s="410"/>
      <c r="L25" s="32"/>
      <c r="N25" s="79"/>
      <c r="O25" s="137"/>
      <c r="P25" s="30"/>
      <c r="Q25" s="29"/>
      <c r="R25" s="29"/>
      <c r="S25" s="29"/>
      <c r="V25" s="90"/>
      <c r="W25" s="249"/>
      <c r="X25" s="249"/>
      <c r="Y25" s="249"/>
      <c r="Z25" s="32"/>
      <c r="AA25" s="32"/>
      <c r="AB25" s="32"/>
      <c r="AC25" s="32"/>
      <c r="AD25" s="32"/>
      <c r="AE25" s="469"/>
      <c r="AF25" s="469"/>
    </row>
    <row r="26" spans="1:32" s="195" customFormat="1" ht="34.5" customHeight="1">
      <c r="A26" s="1739" t="s">
        <v>1186</v>
      </c>
      <c r="B26" s="1513"/>
      <c r="C26" s="1513"/>
      <c r="D26" s="1513"/>
      <c r="E26" s="1513"/>
      <c r="F26" s="1509"/>
      <c r="G26" s="1509"/>
      <c r="H26" s="1510"/>
      <c r="I26" s="1511"/>
      <c r="J26" s="410"/>
      <c r="K26" s="410"/>
      <c r="L26" s="32"/>
      <c r="M26" s="413"/>
      <c r="N26" s="79"/>
      <c r="O26" s="137"/>
      <c r="P26" s="30"/>
      <c r="Q26" s="29"/>
      <c r="R26" s="29"/>
      <c r="S26" s="29"/>
      <c r="V26" s="90"/>
      <c r="W26" s="249"/>
      <c r="X26" s="249"/>
      <c r="Y26" s="249"/>
      <c r="Z26" s="32"/>
      <c r="AA26" s="32"/>
      <c r="AB26" s="32"/>
      <c r="AC26" s="32"/>
      <c r="AD26" s="32"/>
      <c r="AE26" s="469"/>
      <c r="AF26" s="469"/>
    </row>
    <row r="27" spans="1:32" s="195" customFormat="1" ht="34.5" customHeight="1">
      <c r="A27" s="1740" t="s">
        <v>1187</v>
      </c>
      <c r="B27" s="1920"/>
      <c r="C27" s="1921"/>
      <c r="D27" s="1513"/>
      <c r="E27" s="1513"/>
      <c r="F27" s="1509"/>
      <c r="G27" s="1509"/>
      <c r="H27" s="1510"/>
      <c r="I27" s="1511"/>
      <c r="J27" s="1512"/>
      <c r="K27" s="410"/>
      <c r="L27" s="32"/>
      <c r="N27" s="79"/>
      <c r="O27" s="137"/>
      <c r="P27" s="30"/>
      <c r="Q27" s="29"/>
      <c r="R27" s="29"/>
      <c r="S27" s="29"/>
      <c r="V27" s="90"/>
      <c r="W27" s="249"/>
      <c r="X27" s="249"/>
      <c r="Y27" s="249"/>
      <c r="Z27" s="32"/>
      <c r="AA27" s="32"/>
      <c r="AB27" s="32"/>
      <c r="AC27" s="32"/>
      <c r="AD27" s="32"/>
      <c r="AE27" s="469"/>
      <c r="AF27" s="469"/>
    </row>
    <row r="28" spans="1:32" s="195" customFormat="1" ht="34.5" customHeight="1">
      <c r="A28" s="2470" t="s">
        <v>1542</v>
      </c>
      <c r="B28" s="2471"/>
      <c r="C28" s="2472"/>
      <c r="D28" s="2471"/>
      <c r="E28" s="2471"/>
      <c r="F28" s="2473"/>
      <c r="G28" s="2473"/>
      <c r="H28" s="2474"/>
      <c r="I28" s="1511"/>
      <c r="J28" s="1512"/>
      <c r="K28" s="410"/>
      <c r="L28" s="32"/>
      <c r="N28" s="79"/>
      <c r="O28" s="137"/>
      <c r="P28" s="30"/>
      <c r="Q28" s="29"/>
      <c r="R28" s="29"/>
      <c r="S28" s="29"/>
      <c r="V28" s="90"/>
      <c r="W28" s="249"/>
      <c r="X28" s="249"/>
      <c r="Y28" s="249"/>
      <c r="Z28" s="32"/>
      <c r="AA28" s="32"/>
      <c r="AB28" s="32"/>
      <c r="AC28" s="32"/>
      <c r="AD28" s="32"/>
      <c r="AE28" s="469"/>
      <c r="AF28" s="469"/>
    </row>
    <row r="29" spans="1:32" s="195" customFormat="1" ht="34.5" customHeight="1">
      <c r="A29" s="2475" t="s">
        <v>1543</v>
      </c>
      <c r="B29" s="2476"/>
      <c r="C29" s="2476"/>
      <c r="D29" s="2476"/>
      <c r="E29" s="2476"/>
      <c r="F29" s="2473"/>
      <c r="G29" s="2473"/>
      <c r="H29" s="2474"/>
      <c r="I29" s="1511"/>
      <c r="J29" s="1512"/>
      <c r="K29" s="410"/>
      <c r="L29" s="32"/>
      <c r="M29" s="400" t="s">
        <v>267</v>
      </c>
      <c r="N29" s="79"/>
      <c r="O29" s="137"/>
      <c r="P29" s="30"/>
      <c r="Q29" s="29"/>
      <c r="R29" s="29"/>
      <c r="S29" s="29"/>
      <c r="V29" s="90"/>
      <c r="W29" s="249"/>
      <c r="X29" s="249"/>
      <c r="Y29" s="249"/>
      <c r="Z29" s="32"/>
      <c r="AA29" s="32"/>
      <c r="AB29" s="32"/>
      <c r="AC29" s="32"/>
      <c r="AD29" s="32"/>
      <c r="AE29" s="469"/>
      <c r="AF29" s="469"/>
    </row>
    <row r="30" spans="1:32" s="195" customFormat="1" ht="28.5" customHeight="1">
      <c r="A30" s="1922"/>
      <c r="B30" s="1508"/>
      <c r="C30" s="1508"/>
      <c r="D30" s="1508"/>
      <c r="E30" s="1508"/>
      <c r="F30" s="1509"/>
      <c r="G30" s="1918"/>
      <c r="H30" s="1510"/>
      <c r="I30" s="1511"/>
      <c r="J30" s="1512"/>
      <c r="K30" s="410"/>
      <c r="L30" s="32"/>
      <c r="M30" s="401" t="s">
        <v>268</v>
      </c>
      <c r="N30" s="79"/>
      <c r="O30" s="137"/>
      <c r="P30" s="30"/>
      <c r="Q30" s="29"/>
      <c r="R30" s="29"/>
      <c r="S30" s="29"/>
      <c r="V30" s="90"/>
      <c r="W30" s="249"/>
      <c r="X30" s="249"/>
      <c r="Y30" s="249"/>
      <c r="Z30" s="32"/>
      <c r="AA30" s="32"/>
      <c r="AB30" s="32"/>
      <c r="AC30" s="32"/>
      <c r="AD30" s="32"/>
      <c r="AE30" s="469"/>
      <c r="AF30" s="469"/>
    </row>
    <row r="31" spans="1:32" s="195" customFormat="1" ht="30" customHeight="1">
      <c r="A31" s="1515" t="s">
        <v>1215</v>
      </c>
      <c r="B31" s="1516"/>
      <c r="C31" s="1516"/>
      <c r="D31" s="1516"/>
      <c r="E31" s="1516"/>
      <c r="F31" s="1514"/>
      <c r="G31" s="1514"/>
      <c r="H31" s="1517"/>
      <c r="I31" s="1518"/>
      <c r="J31" s="1512"/>
      <c r="K31" s="410"/>
      <c r="L31" s="32"/>
      <c r="M31" s="684" t="s">
        <v>269</v>
      </c>
      <c r="N31" s="79"/>
      <c r="O31" s="137"/>
      <c r="P31" s="30"/>
      <c r="Q31" s="29"/>
      <c r="R31" s="29"/>
      <c r="S31" s="29"/>
      <c r="V31" s="90"/>
      <c r="W31" s="249"/>
      <c r="X31" s="249"/>
      <c r="Y31" s="249"/>
      <c r="Z31" s="32"/>
      <c r="AA31" s="32"/>
      <c r="AB31" s="32"/>
      <c r="AC31" s="32"/>
      <c r="AD31" s="32"/>
      <c r="AE31" s="469"/>
      <c r="AF31" s="469"/>
    </row>
    <row r="32" spans="1:32" s="195" customFormat="1" ht="30" customHeight="1">
      <c r="A32" s="1519" t="s">
        <v>266</v>
      </c>
      <c r="B32" s="1516"/>
      <c r="C32" s="1516"/>
      <c r="D32" s="1516"/>
      <c r="E32" s="1516"/>
      <c r="F32" s="1514"/>
      <c r="G32" s="1514"/>
      <c r="H32" s="1517"/>
      <c r="I32" s="1518"/>
      <c r="J32" s="1512"/>
      <c r="K32" s="1477"/>
      <c r="L32" s="32"/>
      <c r="M32" s="226" t="s">
        <v>270</v>
      </c>
      <c r="N32" s="79"/>
      <c r="O32" s="137"/>
      <c r="P32" s="30"/>
      <c r="Q32" s="29"/>
      <c r="R32" s="29"/>
      <c r="S32" s="29"/>
      <c r="V32" s="90"/>
      <c r="W32" s="249"/>
      <c r="X32" s="249"/>
      <c r="Y32" s="249"/>
      <c r="Z32" s="32"/>
      <c r="AA32" s="32"/>
      <c r="AB32" s="32"/>
      <c r="AC32" s="32"/>
      <c r="AD32" s="32"/>
      <c r="AE32" s="469"/>
      <c r="AF32" s="469"/>
    </row>
    <row r="33" spans="1:32" s="195" customFormat="1" ht="32.25" customHeight="1">
      <c r="A33" s="1515" t="s">
        <v>1216</v>
      </c>
      <c r="B33" s="1516"/>
      <c r="C33" s="1516"/>
      <c r="D33" s="1516"/>
      <c r="E33" s="1516"/>
      <c r="F33" s="1514"/>
      <c r="G33" s="1520"/>
      <c r="H33" s="1517"/>
      <c r="I33" s="1518"/>
      <c r="J33" s="1512"/>
      <c r="K33" s="1477"/>
      <c r="L33" s="32"/>
      <c r="M33" s="90" t="s">
        <v>271</v>
      </c>
      <c r="N33" s="79"/>
      <c r="O33" s="684" t="s">
        <v>1289</v>
      </c>
      <c r="P33" s="30"/>
      <c r="Q33" s="29"/>
      <c r="R33" s="29"/>
      <c r="S33" s="29"/>
      <c r="V33" s="90"/>
      <c r="W33" s="249"/>
      <c r="X33" s="249"/>
      <c r="Y33" s="249"/>
      <c r="Z33" s="32"/>
      <c r="AA33" s="32"/>
      <c r="AB33" s="32"/>
      <c r="AC33" s="32"/>
      <c r="AD33" s="32"/>
      <c r="AE33" s="469"/>
      <c r="AF33" s="469"/>
    </row>
    <row r="34" spans="1:32" s="195" customFormat="1" ht="32.25" customHeight="1">
      <c r="B34" s="1006"/>
      <c r="C34" s="1006"/>
      <c r="D34" s="1006"/>
      <c r="E34" s="1006"/>
      <c r="F34" s="1007"/>
      <c r="G34" s="1007"/>
      <c r="H34" s="409"/>
      <c r="I34" s="469"/>
      <c r="J34" s="410"/>
      <c r="K34" s="410"/>
      <c r="L34" s="32"/>
      <c r="M34" s="2135"/>
      <c r="N34" s="79"/>
      <c r="O34" s="137"/>
      <c r="P34" s="30"/>
      <c r="Q34" s="29"/>
      <c r="R34" s="29"/>
      <c r="S34" s="29"/>
      <c r="V34" s="90"/>
      <c r="W34" s="249"/>
      <c r="X34" s="249"/>
      <c r="Y34" s="249"/>
      <c r="Z34" s="32"/>
      <c r="AA34" s="32"/>
      <c r="AB34" s="32"/>
      <c r="AC34" s="32"/>
      <c r="AD34" s="32"/>
      <c r="AE34" s="469"/>
      <c r="AF34" s="469"/>
    </row>
    <row r="35" spans="1:32" ht="34.5" customHeight="1">
      <c r="A35" s="661" t="s">
        <v>272</v>
      </c>
      <c r="B35" s="64"/>
      <c r="D35" s="176"/>
      <c r="F35" s="686"/>
      <c r="G35" s="686"/>
      <c r="I35" s="65"/>
      <c r="J35" s="66"/>
      <c r="K35" s="268"/>
      <c r="M35" s="195" t="s">
        <v>273</v>
      </c>
      <c r="T35" s="29"/>
      <c r="U35" s="29"/>
      <c r="V35" s="29"/>
      <c r="W35" s="60"/>
      <c r="X35" s="60"/>
      <c r="Y35" s="60"/>
    </row>
    <row r="36" spans="1:32" ht="34.5" customHeight="1">
      <c r="A36" s="195" t="s">
        <v>274</v>
      </c>
      <c r="B36" s="416"/>
      <c r="C36" s="416"/>
      <c r="D36" s="416"/>
      <c r="E36" s="416"/>
      <c r="F36" s="416"/>
      <c r="G36" s="416"/>
      <c r="H36" s="416"/>
      <c r="I36" s="65"/>
      <c r="J36" s="66"/>
      <c r="K36" s="268"/>
      <c r="M36" s="195" t="s">
        <v>275</v>
      </c>
      <c r="T36" s="29"/>
      <c r="U36" s="29"/>
      <c r="V36" s="29"/>
      <c r="W36" s="60"/>
      <c r="X36" s="60"/>
      <c r="Y36" s="60"/>
    </row>
    <row r="37" spans="1:32" ht="34.5" customHeight="1">
      <c r="A37" s="195" t="s">
        <v>276</v>
      </c>
      <c r="B37" s="64"/>
      <c r="D37" s="176"/>
      <c r="F37" s="686"/>
      <c r="G37" s="686"/>
      <c r="I37" s="65"/>
      <c r="J37" s="66"/>
      <c r="K37" s="268"/>
      <c r="M37" s="413" t="s">
        <v>277</v>
      </c>
      <c r="T37" s="29"/>
      <c r="U37" s="29"/>
      <c r="V37" s="29"/>
      <c r="W37" s="60"/>
      <c r="X37" s="60"/>
      <c r="Y37" s="60"/>
    </row>
    <row r="38" spans="1:32" ht="34.5" customHeight="1">
      <c r="A38" s="195" t="s">
        <v>278</v>
      </c>
      <c r="B38" s="407"/>
      <c r="C38" s="400"/>
      <c r="D38" s="408"/>
      <c r="E38" s="408"/>
      <c r="F38" s="409"/>
      <c r="G38" s="409"/>
      <c r="H38" s="409"/>
      <c r="I38" s="469"/>
      <c r="J38" s="32"/>
      <c r="K38" s="249"/>
      <c r="L38" s="249"/>
      <c r="N38" s="79"/>
      <c r="O38" s="137"/>
      <c r="P38" s="30"/>
      <c r="Q38" s="29"/>
      <c r="R38" s="29"/>
      <c r="S38" s="29"/>
      <c r="T38" s="29"/>
      <c r="U38" s="29"/>
      <c r="V38" s="29"/>
      <c r="W38" s="60"/>
      <c r="X38" s="60"/>
      <c r="Y38" s="60"/>
    </row>
    <row r="39" spans="1:32" ht="28.5" customHeight="1">
      <c r="A39" s="459"/>
      <c r="B39" s="64"/>
      <c r="D39" s="176"/>
      <c r="F39" s="686"/>
      <c r="G39" s="686"/>
      <c r="I39" s="65"/>
      <c r="J39" s="66"/>
      <c r="K39" s="268"/>
      <c r="L39" s="69"/>
      <c r="N39" s="79"/>
      <c r="O39" s="137"/>
      <c r="P39" s="30"/>
      <c r="Q39" s="29"/>
      <c r="R39" s="29"/>
      <c r="S39" s="29"/>
      <c r="T39" s="29"/>
      <c r="U39" s="29"/>
      <c r="V39" s="29"/>
      <c r="W39" s="60"/>
      <c r="X39" s="60"/>
      <c r="Y39" s="60"/>
    </row>
    <row r="40" spans="1:32" ht="30" customHeight="1" thickBot="1">
      <c r="A40" s="269" t="s">
        <v>279</v>
      </c>
      <c r="B40" s="73"/>
      <c r="C40" s="260"/>
      <c r="D40" s="73"/>
      <c r="E40" s="72"/>
      <c r="F40" s="72"/>
      <c r="G40" s="72"/>
      <c r="H40" s="72"/>
      <c r="I40" s="72"/>
      <c r="J40" s="72"/>
      <c r="K40" s="72"/>
      <c r="L40" s="37"/>
      <c r="N40" s="149"/>
      <c r="Q40" s="149"/>
      <c r="R40" s="149"/>
      <c r="S40" s="149"/>
      <c r="T40" s="149"/>
      <c r="U40"/>
      <c r="V40"/>
      <c r="W40"/>
      <c r="X40"/>
      <c r="Y40" s="20"/>
      <c r="Z40" s="74"/>
      <c r="AA40" s="72"/>
      <c r="AB40" s="72"/>
      <c r="AC40" s="73"/>
      <c r="AD40" s="74"/>
      <c r="AE40" s="75"/>
      <c r="AF40" s="75"/>
    </row>
    <row r="41" spans="1:32" ht="30" customHeight="1">
      <c r="A41" s="2617" t="s">
        <v>280</v>
      </c>
      <c r="B41" s="2618"/>
      <c r="C41" s="1923" t="s">
        <v>281</v>
      </c>
      <c r="D41" s="1924"/>
      <c r="E41" s="1925"/>
      <c r="F41" s="1925"/>
      <c r="G41" s="1925"/>
      <c r="H41" s="1926"/>
      <c r="I41" s="1927"/>
      <c r="J41" s="1927"/>
      <c r="K41" s="1927"/>
      <c r="L41" s="1927"/>
      <c r="M41" s="1928"/>
      <c r="N41" s="399"/>
      <c r="Q41" s="28"/>
      <c r="R41" s="28"/>
      <c r="S41" s="28"/>
      <c r="T41" s="28"/>
      <c r="U41"/>
      <c r="V41"/>
      <c r="W41"/>
      <c r="X41"/>
      <c r="Y41" s="20"/>
      <c r="Z41" s="74"/>
      <c r="AA41" s="72"/>
      <c r="AB41" s="72"/>
      <c r="AC41" s="73"/>
      <c r="AD41" s="74"/>
      <c r="AE41" s="72"/>
      <c r="AF41" s="72"/>
    </row>
    <row r="42" spans="1:32" ht="30" customHeight="1" thickBot="1">
      <c r="A42" s="2619"/>
      <c r="B42" s="2620"/>
      <c r="C42" s="1929" t="s">
        <v>282</v>
      </c>
      <c r="D42" s="1930"/>
      <c r="E42" s="1931"/>
      <c r="F42" s="1932"/>
      <c r="G42" s="1930"/>
      <c r="H42" s="1933"/>
      <c r="I42" s="1932"/>
      <c r="J42" s="1930"/>
      <c r="K42" s="1930"/>
      <c r="L42" s="1930"/>
      <c r="M42" s="1934"/>
      <c r="N42" s="195"/>
      <c r="Q42" s="195"/>
      <c r="R42" s="195"/>
      <c r="S42" s="195"/>
      <c r="T42" s="195"/>
      <c r="U42"/>
      <c r="V42"/>
      <c r="W42"/>
      <c r="X42"/>
      <c r="Y42" s="77"/>
      <c r="Z42" s="74"/>
      <c r="AA42" s="72"/>
      <c r="AB42" s="72"/>
      <c r="AC42" s="73"/>
      <c r="AD42" s="74"/>
      <c r="AE42" s="72"/>
      <c r="AF42" s="72"/>
    </row>
    <row r="43" spans="1:32" ht="30" customHeight="1">
      <c r="A43" s="2617" t="s">
        <v>283</v>
      </c>
      <c r="B43" s="2618"/>
      <c r="C43" s="1923" t="s">
        <v>284</v>
      </c>
      <c r="D43" s="1926"/>
      <c r="E43" s="1926"/>
      <c r="F43" s="1925"/>
      <c r="G43" s="1925"/>
      <c r="H43" s="1926"/>
      <c r="I43" s="1927"/>
      <c r="J43" s="1927"/>
      <c r="K43" s="1927"/>
      <c r="L43" s="1927"/>
      <c r="M43" s="1928"/>
      <c r="N43" s="399"/>
      <c r="Q43" s="28"/>
      <c r="R43" s="28"/>
      <c r="S43" s="28"/>
      <c r="T43" s="28"/>
      <c r="U43"/>
      <c r="V43"/>
      <c r="W43"/>
      <c r="X43"/>
      <c r="Y43" s="77"/>
      <c r="Z43" s="74"/>
      <c r="AA43" s="72"/>
      <c r="AB43" s="72"/>
      <c r="AC43" s="73"/>
      <c r="AD43" s="74"/>
      <c r="AE43" s="72"/>
      <c r="AF43" s="72"/>
    </row>
    <row r="44" spans="1:32" s="13" customFormat="1" ht="30" customHeight="1" thickBot="1">
      <c r="A44" s="2619"/>
      <c r="B44" s="2620"/>
      <c r="C44" s="1929" t="s">
        <v>285</v>
      </c>
      <c r="D44" s="1930"/>
      <c r="E44" s="1931"/>
      <c r="F44" s="1932"/>
      <c r="G44" s="1931"/>
      <c r="H44" s="1933"/>
      <c r="I44" s="1932"/>
      <c r="J44" s="1930"/>
      <c r="K44" s="1930"/>
      <c r="L44" s="1930"/>
      <c r="M44" s="1934"/>
      <c r="N44" s="195"/>
      <c r="Q44" s="195"/>
      <c r="R44" s="195"/>
      <c r="S44" s="195"/>
      <c r="T44" s="195"/>
      <c r="U44"/>
      <c r="V44"/>
      <c r="W44"/>
      <c r="X44"/>
      <c r="Y44" s="60"/>
      <c r="Z44" s="74"/>
      <c r="AA44" s="72"/>
      <c r="AB44" s="72"/>
      <c r="AC44" s="73"/>
      <c r="AD44" s="74"/>
      <c r="AE44" s="72"/>
      <c r="AF44" s="72"/>
    </row>
    <row r="45" spans="1:32" s="13" customFormat="1" ht="30" customHeight="1">
      <c r="A45" s="2621" t="s">
        <v>286</v>
      </c>
      <c r="B45" s="2622"/>
      <c r="C45" s="250" t="s">
        <v>287</v>
      </c>
      <c r="D45" s="253"/>
      <c r="E45" s="253"/>
      <c r="F45" s="265"/>
      <c r="G45" s="265" t="s">
        <v>288</v>
      </c>
      <c r="H45" s="266"/>
      <c r="I45" s="254"/>
      <c r="J45" s="254"/>
      <c r="K45" s="254"/>
      <c r="L45" s="254"/>
      <c r="M45" s="255"/>
      <c r="N45" s="213"/>
      <c r="O45" s="80"/>
      <c r="P45" s="80"/>
      <c r="Q45" s="80"/>
      <c r="R45" s="80"/>
      <c r="S45" s="80"/>
      <c r="T45" s="80"/>
      <c r="U45"/>
      <c r="V45"/>
      <c r="W45"/>
      <c r="X45"/>
      <c r="Y45" s="29"/>
      <c r="Z45" s="74"/>
      <c r="AA45" s="72"/>
      <c r="AB45" s="72"/>
      <c r="AC45" s="73"/>
      <c r="AD45" s="74"/>
      <c r="AE45" s="72"/>
      <c r="AF45" s="72"/>
    </row>
    <row r="46" spans="1:32" s="13" customFormat="1" ht="30" customHeight="1" thickBot="1">
      <c r="A46" s="2623"/>
      <c r="B46" s="2624"/>
      <c r="C46" s="256" t="s">
        <v>289</v>
      </c>
      <c r="D46" s="261"/>
      <c r="E46" s="262" t="s">
        <v>290</v>
      </c>
      <c r="F46" s="263"/>
      <c r="G46" s="261"/>
      <c r="H46" s="257" t="s">
        <v>291</v>
      </c>
      <c r="I46" s="263"/>
      <c r="J46" s="261"/>
      <c r="K46" s="261"/>
      <c r="L46" s="261"/>
      <c r="M46" s="264"/>
      <c r="U46" s="77"/>
      <c r="V46" s="61"/>
      <c r="W46" s="60"/>
      <c r="X46" s="60"/>
      <c r="Y46" s="60"/>
      <c r="Z46" s="74"/>
      <c r="AA46" s="72"/>
      <c r="AB46" s="72"/>
      <c r="AC46" s="73"/>
      <c r="AD46" s="74"/>
      <c r="AE46" s="72"/>
      <c r="AF46" s="72"/>
    </row>
    <row r="47" spans="1:32" s="13" customFormat="1" ht="30" customHeight="1">
      <c r="A47" s="2621" t="s">
        <v>292</v>
      </c>
      <c r="B47" s="2622"/>
      <c r="C47" s="250" t="s">
        <v>293</v>
      </c>
      <c r="D47" s="251"/>
      <c r="E47" s="252"/>
      <c r="F47" s="252" t="s">
        <v>294</v>
      </c>
      <c r="G47" s="252"/>
      <c r="H47" s="252"/>
      <c r="I47" s="251"/>
      <c r="J47" s="251"/>
      <c r="K47" s="251"/>
      <c r="L47" s="251"/>
      <c r="M47" s="267"/>
      <c r="N47" s="417"/>
      <c r="O47" s="417"/>
      <c r="P47" s="417"/>
      <c r="Q47" s="417"/>
      <c r="R47" s="417"/>
      <c r="S47" s="417"/>
      <c r="U47" s="194"/>
      <c r="V47" s="81"/>
      <c r="W47" s="81"/>
      <c r="X47" s="29"/>
      <c r="Y47" s="60"/>
      <c r="Z47" s="74"/>
      <c r="AA47" s="72"/>
      <c r="AB47" s="72"/>
      <c r="AC47" s="73"/>
      <c r="AD47" s="74"/>
      <c r="AE47" s="72"/>
      <c r="AF47" s="72"/>
    </row>
    <row r="48" spans="1:32" s="13" customFormat="1" ht="30" customHeight="1" thickBot="1">
      <c r="A48" s="2623"/>
      <c r="B48" s="2624"/>
      <c r="C48" s="256" t="s">
        <v>295</v>
      </c>
      <c r="D48" s="257"/>
      <c r="E48" s="262" t="s">
        <v>1281</v>
      </c>
      <c r="F48" s="258"/>
      <c r="G48" s="257"/>
      <c r="H48" s="257"/>
      <c r="I48" s="258" t="s">
        <v>1282</v>
      </c>
      <c r="J48" s="257"/>
      <c r="K48" s="257"/>
      <c r="L48" s="257"/>
      <c r="M48" s="259"/>
      <c r="N48" s="418"/>
      <c r="O48" s="73"/>
      <c r="P48" s="72"/>
      <c r="Q48" s="72"/>
      <c r="R48" s="72"/>
      <c r="S48" s="72"/>
      <c r="T48" s="72"/>
      <c r="U48" s="72"/>
      <c r="V48" s="72"/>
      <c r="W48" s="60"/>
      <c r="X48" s="60"/>
      <c r="Y48" s="73"/>
      <c r="Z48" s="74"/>
      <c r="AA48" s="72"/>
      <c r="AB48" s="72"/>
      <c r="AC48" s="73"/>
      <c r="AD48" s="74"/>
      <c r="AE48" s="72"/>
      <c r="AF48" s="72"/>
    </row>
    <row r="49" spans="1:154" s="13" customFormat="1" ht="30" customHeight="1">
      <c r="A49" s="2621" t="s">
        <v>296</v>
      </c>
      <c r="B49" s="2622"/>
      <c r="C49" s="1923" t="s">
        <v>297</v>
      </c>
      <c r="D49" s="1924"/>
      <c r="E49" s="1925"/>
      <c r="F49" s="1925"/>
      <c r="G49" s="1935"/>
      <c r="H49" s="1935" t="s">
        <v>298</v>
      </c>
      <c r="I49" s="1927"/>
      <c r="J49" s="1927"/>
      <c r="K49" s="1927"/>
      <c r="L49" s="1927"/>
      <c r="M49" s="1928"/>
      <c r="N49" s="195"/>
      <c r="O49" s="249"/>
      <c r="P49" s="90"/>
      <c r="Q49" s="90"/>
      <c r="R49" s="90"/>
      <c r="S49" s="186"/>
      <c r="T49" s="95"/>
      <c r="U49" s="95"/>
      <c r="V49"/>
      <c r="W49" s="150"/>
      <c r="X49" s="60"/>
      <c r="Y49" s="195"/>
    </row>
    <row r="50" spans="1:154" s="13" customFormat="1" ht="30" customHeight="1" thickBot="1">
      <c r="A50" s="2623"/>
      <c r="B50" s="2624"/>
      <c r="C50" s="1929" t="s">
        <v>299</v>
      </c>
      <c r="D50" s="1930"/>
      <c r="E50" s="1931"/>
      <c r="F50" s="1932"/>
      <c r="G50" s="1936"/>
      <c r="H50" s="1936" t="s">
        <v>300</v>
      </c>
      <c r="I50" s="1932"/>
      <c r="J50" s="1930"/>
      <c r="K50" s="1930"/>
      <c r="L50" s="1930"/>
      <c r="M50" s="1934"/>
      <c r="N50" s="195"/>
      <c r="O50" s="186"/>
      <c r="P50" s="195"/>
      <c r="Q50" s="95"/>
      <c r="R50" s="195"/>
      <c r="S50" s="90"/>
      <c r="T50" s="95"/>
      <c r="U50" s="186"/>
      <c r="V50"/>
      <c r="W50" s="60"/>
      <c r="X50" s="60"/>
      <c r="Y50" s="72"/>
      <c r="Z50" s="72"/>
      <c r="AA50"/>
      <c r="AB50" s="213"/>
      <c r="AC50" s="80"/>
      <c r="AD50" s="80"/>
      <c r="AE50" s="80"/>
      <c r="AF50" s="80"/>
      <c r="AG50" s="80"/>
      <c r="AH50" s="80"/>
    </row>
    <row r="51" spans="1:154" s="13" customFormat="1" ht="30" customHeight="1">
      <c r="A51" s="2626" t="s">
        <v>1283</v>
      </c>
      <c r="B51" s="2627"/>
      <c r="C51" s="2136" t="s">
        <v>1291</v>
      </c>
      <c r="D51" s="1937"/>
      <c r="E51" s="1937"/>
      <c r="F51" s="1938"/>
      <c r="G51" s="1939"/>
      <c r="H51" s="1940" t="s">
        <v>1284</v>
      </c>
      <c r="I51" s="1941"/>
      <c r="J51" s="1942"/>
      <c r="K51" s="1942"/>
      <c r="L51" s="1942"/>
      <c r="M51" s="1943" t="s">
        <v>1285</v>
      </c>
      <c r="N51" s="195"/>
      <c r="O51" s="186"/>
      <c r="P51" s="186"/>
      <c r="Q51" s="90"/>
      <c r="R51" s="90"/>
      <c r="S51" s="186"/>
      <c r="T51" s="95"/>
      <c r="U51" s="95"/>
      <c r="V51"/>
      <c r="W51" s="81"/>
      <c r="X51" s="29"/>
      <c r="Y51" s="72"/>
      <c r="Z51" s="72"/>
      <c r="AA51" s="94"/>
    </row>
    <row r="52" spans="1:154" s="13" customFormat="1" ht="30" customHeight="1" thickBot="1">
      <c r="A52" s="2628"/>
      <c r="B52" s="2629"/>
      <c r="C52" s="1944" t="s">
        <v>1286</v>
      </c>
      <c r="D52" s="1945"/>
      <c r="E52" s="1946"/>
      <c r="F52" s="1947"/>
      <c r="G52" s="1948"/>
      <c r="H52" s="1948" t="s">
        <v>1287</v>
      </c>
      <c r="I52" s="1947"/>
      <c r="J52" s="1945"/>
      <c r="K52" s="1945"/>
      <c r="L52" s="1945"/>
      <c r="M52" s="1949" t="s">
        <v>1288</v>
      </c>
      <c r="N52" s="195"/>
      <c r="O52" s="186"/>
      <c r="P52" s="195"/>
      <c r="Q52" s="95"/>
      <c r="R52" s="195"/>
      <c r="S52" s="90"/>
      <c r="T52" s="95"/>
      <c r="U52" s="186"/>
      <c r="V52"/>
      <c r="W52" s="60"/>
      <c r="X52" s="60"/>
      <c r="Y52" s="72"/>
      <c r="Z52" s="72"/>
      <c r="AA52" s="82"/>
    </row>
    <row r="53" spans="1:154" s="419" customFormat="1" ht="30" customHeight="1">
      <c r="A53" s="2630"/>
      <c r="B53" s="2630"/>
      <c r="C53" s="2126"/>
      <c r="D53" s="2127"/>
      <c r="E53" s="2127"/>
      <c r="F53" s="2128"/>
      <c r="G53" s="2129"/>
      <c r="H53" s="2128"/>
      <c r="I53" s="2130"/>
      <c r="J53" s="2131"/>
      <c r="K53" s="2131"/>
      <c r="L53" s="2131"/>
      <c r="M53" s="2132"/>
      <c r="N53" s="2125"/>
      <c r="O53" s="2133"/>
      <c r="P53" s="2133"/>
      <c r="Q53" s="2133"/>
      <c r="R53" s="2133"/>
      <c r="S53" s="2133"/>
      <c r="T53" s="13"/>
      <c r="U53" s="13"/>
      <c r="V53" s="13"/>
      <c r="W53" s="13"/>
      <c r="X53" s="72"/>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AZ53" s="94"/>
      <c r="BA53" s="94"/>
      <c r="BB53" s="94"/>
      <c r="BC53" s="94"/>
      <c r="BD53" s="94"/>
      <c r="BE53" s="94"/>
      <c r="BF53" s="94"/>
      <c r="BG53" s="94"/>
      <c r="BH53" s="94"/>
      <c r="BI53" s="94"/>
      <c r="BJ53" s="94"/>
      <c r="BK53" s="94"/>
      <c r="BL53" s="94"/>
      <c r="BM53" s="94"/>
      <c r="BN53" s="94"/>
      <c r="BO53" s="94"/>
      <c r="BP53" s="94"/>
      <c r="BQ53" s="94"/>
      <c r="BR53" s="94"/>
      <c r="BS53" s="94"/>
      <c r="BT53" s="94"/>
      <c r="BU53" s="94"/>
      <c r="BV53" s="94"/>
      <c r="BW53" s="94"/>
      <c r="BX53" s="94"/>
      <c r="BY53" s="94"/>
      <c r="BZ53" s="94"/>
      <c r="CA53" s="94"/>
      <c r="CB53" s="94"/>
      <c r="CC53" s="94"/>
      <c r="CD53" s="94"/>
      <c r="CE53" s="94"/>
      <c r="CF53" s="94"/>
      <c r="CG53" s="94"/>
      <c r="CH53" s="94"/>
      <c r="CI53" s="94"/>
      <c r="CJ53" s="94"/>
      <c r="CK53" s="94"/>
      <c r="CL53" s="94"/>
      <c r="CM53" s="94"/>
      <c r="CN53" s="94"/>
      <c r="CO53" s="94"/>
      <c r="CP53" s="94"/>
      <c r="CQ53" s="94"/>
      <c r="CR53" s="94"/>
      <c r="CS53" s="94"/>
      <c r="CT53" s="94"/>
      <c r="CU53" s="94"/>
      <c r="CV53" s="94"/>
      <c r="CW53" s="94"/>
      <c r="CX53" s="94"/>
      <c r="CY53" s="94"/>
      <c r="CZ53" s="94"/>
      <c r="DA53" s="94"/>
      <c r="DB53" s="94"/>
      <c r="DC53" s="94"/>
      <c r="DD53" s="94"/>
      <c r="DE53" s="94"/>
      <c r="DF53" s="94"/>
      <c r="DG53" s="94"/>
      <c r="DH53" s="94"/>
      <c r="DI53" s="94"/>
      <c r="DJ53" s="94"/>
      <c r="DK53" s="94"/>
      <c r="DL53" s="94"/>
      <c r="DM53" s="94"/>
      <c r="DN53" s="94"/>
      <c r="DO53" s="94"/>
      <c r="DP53" s="94"/>
      <c r="DQ53" s="94"/>
      <c r="DR53" s="94"/>
      <c r="DS53" s="94"/>
      <c r="DT53" s="94"/>
      <c r="DU53" s="94"/>
      <c r="DV53" s="94"/>
      <c r="DW53" s="94"/>
      <c r="DX53" s="94"/>
      <c r="DY53" s="94"/>
      <c r="DZ53" s="94"/>
      <c r="EA53" s="94"/>
      <c r="EB53" s="94"/>
      <c r="EC53" s="94"/>
      <c r="ED53" s="94"/>
      <c r="EE53" s="94"/>
      <c r="EF53" s="94"/>
      <c r="EG53" s="94"/>
      <c r="EH53" s="94"/>
      <c r="EI53" s="94"/>
      <c r="EJ53" s="94"/>
      <c r="EK53" s="94"/>
      <c r="EL53" s="94"/>
      <c r="EM53" s="94"/>
      <c r="EN53" s="94"/>
      <c r="EO53" s="94"/>
      <c r="EP53" s="94"/>
      <c r="EQ53" s="94"/>
      <c r="ER53" s="94"/>
      <c r="ES53" s="94"/>
      <c r="ET53" s="94"/>
      <c r="EU53" s="94"/>
      <c r="EV53" s="94"/>
      <c r="EW53" s="94"/>
      <c r="EX53" s="94"/>
    </row>
    <row r="54" spans="1:154" ht="30" customHeight="1">
      <c r="A54" s="2630"/>
      <c r="B54" s="2630"/>
      <c r="C54" s="2126"/>
      <c r="D54" s="2127"/>
      <c r="E54" s="2126"/>
      <c r="F54" s="2130"/>
      <c r="G54" s="2126"/>
      <c r="H54" s="2126"/>
      <c r="I54" s="2130"/>
      <c r="J54" s="2127"/>
      <c r="K54" s="2127"/>
      <c r="L54" s="2127"/>
      <c r="M54" s="2134"/>
      <c r="N54" s="2125"/>
      <c r="O54" s="2133"/>
      <c r="P54" s="2133"/>
      <c r="Q54" s="2133"/>
      <c r="R54" s="2133"/>
      <c r="S54" s="2133"/>
      <c r="T54" s="13"/>
      <c r="U54" s="13"/>
      <c r="V54" s="13"/>
      <c r="W54" s="13"/>
      <c r="X54" s="72"/>
    </row>
    <row r="55" spans="1:154" ht="30" customHeight="1">
      <c r="A55" s="73"/>
      <c r="B55" s="73"/>
      <c r="C55" s="72"/>
      <c r="D55" s="73"/>
      <c r="E55" s="72"/>
      <c r="F55" s="463"/>
      <c r="G55" s="72"/>
      <c r="H55" s="73"/>
      <c r="I55" s="72"/>
      <c r="J55" s="463"/>
      <c r="K55" s="463"/>
      <c r="L55" s="72"/>
      <c r="M55" s="13"/>
      <c r="N55" s="13"/>
      <c r="O55" s="13"/>
      <c r="P55" s="13"/>
      <c r="Q55" s="13"/>
      <c r="R55" s="13"/>
      <c r="S55" s="13"/>
      <c r="T55" s="13"/>
      <c r="U55" s="13"/>
      <c r="V55" s="13"/>
      <c r="W55" s="13"/>
      <c r="X55" s="72"/>
    </row>
    <row r="56" spans="1:154" ht="15" customHeight="1">
      <c r="A56" s="73"/>
      <c r="B56" s="73"/>
      <c r="C56" s="72"/>
      <c r="D56" s="73"/>
      <c r="E56" s="72"/>
      <c r="F56" s="72"/>
      <c r="G56" s="72"/>
      <c r="H56" s="73"/>
      <c r="I56" s="72"/>
      <c r="J56" s="72"/>
      <c r="K56" s="72"/>
      <c r="L56" s="72"/>
      <c r="M56" s="13"/>
      <c r="N56" s="13"/>
      <c r="O56" s="13"/>
      <c r="P56" s="13"/>
      <c r="Q56" s="13"/>
      <c r="R56" s="13"/>
      <c r="S56" s="13"/>
      <c r="T56" s="13"/>
      <c r="U56" s="13"/>
      <c r="V56" s="13"/>
      <c r="W56" s="13"/>
      <c r="X56" s="72"/>
    </row>
    <row r="57" spans="1:154" ht="15" customHeight="1">
      <c r="A57" s="73"/>
      <c r="B57" s="73"/>
      <c r="C57" s="72"/>
      <c r="D57" s="73"/>
      <c r="E57" s="72"/>
      <c r="F57" s="72"/>
      <c r="G57" s="72"/>
      <c r="H57" s="73"/>
      <c r="I57" s="72"/>
      <c r="J57" s="72"/>
      <c r="K57" s="72"/>
      <c r="L57" s="72"/>
      <c r="M57" s="13"/>
      <c r="N57" s="13"/>
      <c r="O57" s="13"/>
      <c r="P57" s="13"/>
      <c r="Q57" s="13"/>
      <c r="R57" s="13"/>
      <c r="S57" s="13"/>
      <c r="T57" s="13"/>
      <c r="U57" s="13"/>
      <c r="V57" s="13"/>
      <c r="W57" s="13"/>
      <c r="X57" s="72"/>
    </row>
    <row r="58" spans="1:154" ht="15" customHeight="1">
      <c r="A58" s="81"/>
      <c r="B58" s="64"/>
      <c r="C58" s="65"/>
      <c r="D58" s="66"/>
      <c r="E58" s="67"/>
      <c r="F58" s="67"/>
      <c r="G58" s="67"/>
      <c r="H58" s="69"/>
      <c r="I58" s="65"/>
      <c r="J58" s="66"/>
      <c r="K58" s="67"/>
      <c r="L58" s="69"/>
      <c r="M58" s="13"/>
      <c r="N58" s="13"/>
      <c r="O58" s="13"/>
      <c r="P58" s="13"/>
      <c r="Q58" s="13"/>
      <c r="R58" s="13"/>
      <c r="S58" s="13"/>
      <c r="T58" s="13"/>
      <c r="U58" s="13"/>
      <c r="V58" s="13"/>
      <c r="W58" s="13"/>
      <c r="X58" s="65"/>
    </row>
    <row r="59" spans="1:154" ht="15" customHeight="1">
      <c r="A59" s="419"/>
      <c r="B59" s="419"/>
      <c r="C59" s="419"/>
      <c r="D59" s="419"/>
      <c r="E59" s="419"/>
      <c r="F59" s="419"/>
      <c r="G59" s="419"/>
      <c r="H59" s="419"/>
      <c r="I59" s="419"/>
      <c r="J59" s="419"/>
      <c r="K59" s="419"/>
      <c r="L59" s="419"/>
      <c r="M59" s="419"/>
      <c r="N59" s="517"/>
      <c r="O59" s="419"/>
      <c r="P59" s="419"/>
      <c r="Q59" s="419"/>
      <c r="R59" s="419"/>
      <c r="S59" s="419"/>
      <c r="T59" s="419"/>
      <c r="U59" s="419"/>
      <c r="V59" s="419"/>
      <c r="W59" s="419"/>
      <c r="X59" s="419"/>
    </row>
    <row r="60" spans="1:154" ht="15" customHeight="1">
      <c r="A60" s="70"/>
      <c r="B60" s="13"/>
      <c r="C60" s="13"/>
      <c r="D60" s="13"/>
      <c r="E60" s="13"/>
      <c r="F60" s="13"/>
      <c r="G60" s="13"/>
      <c r="H60" s="13"/>
      <c r="I60" s="21"/>
      <c r="J60" s="21"/>
      <c r="K60" s="21"/>
      <c r="M60" s="20"/>
      <c r="N60" s="20"/>
      <c r="O60" s="62"/>
      <c r="P60" s="62"/>
      <c r="Q60" s="20"/>
      <c r="R60" s="20"/>
      <c r="S60" s="13"/>
      <c r="T60" s="13"/>
      <c r="U60" s="13"/>
      <c r="V60" s="13"/>
      <c r="W60" s="13"/>
    </row>
    <row r="61" spans="1:154" ht="15" customHeight="1">
      <c r="A61" s="2625"/>
      <c r="B61" s="29"/>
      <c r="C61" s="29"/>
      <c r="D61" s="29"/>
      <c r="E61" s="29"/>
      <c r="F61" s="29"/>
      <c r="G61" s="29"/>
      <c r="H61" s="29"/>
      <c r="I61" s="60"/>
      <c r="J61" s="60"/>
      <c r="K61" s="13"/>
      <c r="M61" s="60"/>
      <c r="N61" s="60"/>
      <c r="O61" s="61"/>
      <c r="P61" s="61"/>
      <c r="Q61" s="61"/>
      <c r="R61" s="61"/>
      <c r="S61" s="11"/>
      <c r="T61" s="11"/>
      <c r="U61" s="11"/>
      <c r="V61" s="11"/>
      <c r="W61" s="11"/>
    </row>
    <row r="62" spans="1:154" ht="15" customHeight="1">
      <c r="A62" s="2625"/>
      <c r="B62" s="29"/>
      <c r="C62" s="29"/>
      <c r="D62" s="29"/>
      <c r="E62" s="61"/>
      <c r="F62" s="29"/>
      <c r="G62" s="29"/>
      <c r="H62" s="29"/>
      <c r="I62" s="60"/>
      <c r="J62" s="60"/>
      <c r="K62" s="10"/>
      <c r="M62" s="61"/>
      <c r="N62" s="20"/>
      <c r="O62" s="29"/>
      <c r="P62" s="20"/>
      <c r="Q62" s="61"/>
      <c r="R62" s="61"/>
      <c r="S62" s="11"/>
      <c r="T62" s="11"/>
      <c r="U62" s="11"/>
      <c r="V62" s="11"/>
      <c r="W62" s="11"/>
    </row>
    <row r="63" spans="1:154" ht="15" customHeight="1">
      <c r="A63" s="2625"/>
      <c r="B63" s="29"/>
      <c r="C63" s="29"/>
      <c r="D63" s="29"/>
      <c r="E63" s="29"/>
      <c r="F63" s="29"/>
      <c r="G63" s="29"/>
      <c r="H63" s="61"/>
      <c r="I63" s="60"/>
      <c r="J63" s="60"/>
      <c r="K63" s="10"/>
      <c r="M63" s="63"/>
      <c r="N63" s="63"/>
      <c r="O63" s="63"/>
      <c r="P63" s="63"/>
      <c r="Q63" s="63"/>
      <c r="R63" s="63"/>
      <c r="S63" s="36"/>
      <c r="T63" s="36"/>
      <c r="U63" s="36"/>
      <c r="V63" s="36"/>
      <c r="W63" s="36"/>
    </row>
    <row r="64" spans="1:154" ht="15" customHeight="1">
      <c r="A64" s="2625"/>
      <c r="B64" s="29"/>
      <c r="C64" s="29"/>
      <c r="D64" s="29"/>
      <c r="E64" s="61"/>
      <c r="F64" s="29"/>
      <c r="G64" s="29"/>
      <c r="H64" s="29"/>
      <c r="I64" s="29"/>
      <c r="J64" s="29"/>
      <c r="K64" s="16"/>
      <c r="L64" s="13"/>
      <c r="M64" s="61"/>
      <c r="N64" s="20"/>
      <c r="O64" s="29"/>
      <c r="P64" s="20"/>
      <c r="Q64" s="29"/>
      <c r="R64" s="29"/>
      <c r="S64" s="16"/>
      <c r="T64" s="16"/>
      <c r="U64" s="16"/>
      <c r="V64" s="16"/>
      <c r="W64" s="16"/>
    </row>
    <row r="65" spans="1:23" ht="15" customHeight="1">
      <c r="A65" s="2625"/>
      <c r="B65" s="29"/>
      <c r="C65" s="29"/>
      <c r="D65" s="29"/>
      <c r="E65" s="29"/>
      <c r="F65" s="29"/>
      <c r="G65" s="29"/>
      <c r="H65" s="61"/>
      <c r="I65" s="60"/>
      <c r="J65" s="20"/>
      <c r="K65" s="10"/>
      <c r="L65" s="13"/>
      <c r="M65" s="10"/>
      <c r="N65" s="10"/>
      <c r="O65" s="11"/>
      <c r="P65" s="13"/>
      <c r="Q65" s="25"/>
      <c r="R65" s="25"/>
      <c r="S65" s="25"/>
      <c r="T65" s="25"/>
      <c r="U65" s="25"/>
      <c r="V65" s="25"/>
      <c r="W65" s="25"/>
    </row>
    <row r="66" spans="1:23" ht="15" customHeight="1">
      <c r="A66" s="2625"/>
      <c r="B66" s="29"/>
      <c r="C66" s="29"/>
      <c r="D66" s="29"/>
      <c r="E66" s="61"/>
      <c r="F66" s="29"/>
      <c r="G66" s="29"/>
      <c r="H66" s="29"/>
      <c r="I66" s="29"/>
      <c r="J66" s="20"/>
      <c r="K66" s="10"/>
      <c r="L66" s="13"/>
      <c r="M66" s="11"/>
      <c r="N66" s="13"/>
      <c r="O66" s="11"/>
      <c r="P66" s="13"/>
      <c r="Q66" s="25"/>
      <c r="R66" s="25"/>
      <c r="S66" s="25"/>
      <c r="T66" s="25"/>
      <c r="U66" s="25"/>
      <c r="V66" s="25"/>
      <c r="W66" s="25"/>
    </row>
    <row r="67" spans="1:23" ht="15" customHeight="1">
      <c r="A67" s="2625"/>
      <c r="B67" s="29"/>
      <c r="C67" s="29"/>
      <c r="D67" s="29"/>
      <c r="E67" s="29"/>
      <c r="F67" s="29"/>
      <c r="G67" s="29"/>
      <c r="H67" s="61"/>
      <c r="I67" s="60"/>
      <c r="J67" s="77"/>
      <c r="K67" s="13"/>
      <c r="M67" s="10"/>
      <c r="N67" s="18"/>
      <c r="O67" s="18"/>
      <c r="P67" s="13"/>
      <c r="Q67" s="25"/>
      <c r="R67" s="25"/>
      <c r="S67" s="25"/>
      <c r="T67" s="25"/>
      <c r="U67" s="25"/>
      <c r="V67" s="25"/>
      <c r="W67" s="25"/>
    </row>
    <row r="68" spans="1:23" ht="15" customHeight="1">
      <c r="A68" s="2625"/>
      <c r="B68" s="29"/>
      <c r="C68" s="29"/>
      <c r="D68" s="29"/>
      <c r="E68" s="61"/>
      <c r="F68" s="29"/>
      <c r="G68" s="29"/>
      <c r="H68" s="61"/>
      <c r="I68" s="60"/>
      <c r="J68" s="77"/>
      <c r="K68" s="13"/>
      <c r="M68" s="10"/>
      <c r="N68" s="13"/>
      <c r="O68" s="18"/>
      <c r="P68" s="13"/>
      <c r="Q68" s="25"/>
      <c r="R68" s="25"/>
      <c r="S68" s="25"/>
      <c r="T68" s="25"/>
      <c r="U68" s="25"/>
      <c r="V68" s="25"/>
      <c r="W68" s="25"/>
    </row>
    <row r="69" spans="1:23" ht="15" customHeight="1">
      <c r="A69" s="2625"/>
      <c r="B69" s="29"/>
      <c r="C69" s="29"/>
      <c r="D69" s="29"/>
      <c r="E69" s="29"/>
      <c r="F69" s="29"/>
      <c r="G69" s="29"/>
      <c r="H69" s="61"/>
      <c r="I69" s="60"/>
      <c r="J69" s="60"/>
      <c r="K69" s="13"/>
      <c r="M69" s="10"/>
      <c r="N69" s="10"/>
      <c r="O69" s="11"/>
      <c r="P69" s="13"/>
      <c r="Q69" s="10"/>
      <c r="R69" s="10"/>
      <c r="S69" s="10"/>
      <c r="T69" s="10"/>
      <c r="U69" s="10"/>
      <c r="V69" s="10"/>
      <c r="W69" s="10"/>
    </row>
    <row r="70" spans="1:23" ht="15" customHeight="1">
      <c r="A70" s="2625"/>
      <c r="B70" s="29"/>
      <c r="C70" s="29"/>
      <c r="D70" s="29"/>
      <c r="E70" s="61"/>
      <c r="F70" s="29"/>
      <c r="G70" s="29"/>
      <c r="H70" s="29"/>
      <c r="I70" s="29"/>
      <c r="J70" s="29"/>
      <c r="K70" s="13"/>
      <c r="N70" s="13"/>
      <c r="O70" s="16"/>
      <c r="P70" s="13"/>
      <c r="Q70" s="16"/>
      <c r="R70" s="16"/>
      <c r="S70" s="16"/>
      <c r="T70" s="16"/>
      <c r="U70" s="16"/>
      <c r="V70" s="16"/>
      <c r="W70" s="16"/>
    </row>
    <row r="71" spans="1:23" ht="15" customHeight="1">
      <c r="A71" s="2625"/>
      <c r="B71" s="29"/>
      <c r="C71" s="29"/>
      <c r="D71" s="29"/>
      <c r="E71" s="29"/>
      <c r="F71" s="29"/>
      <c r="G71" s="29"/>
      <c r="H71" s="61"/>
      <c r="I71" s="60"/>
      <c r="J71" s="60"/>
      <c r="K71" s="13"/>
      <c r="N71" s="10"/>
      <c r="O71" s="11"/>
      <c r="P71" s="13"/>
      <c r="Q71" s="11"/>
      <c r="R71" s="11"/>
      <c r="S71" s="11"/>
      <c r="T71" s="11"/>
      <c r="U71" s="11"/>
      <c r="V71" s="11"/>
      <c r="W71" s="11"/>
    </row>
    <row r="72" spans="1:23" ht="15" customHeight="1">
      <c r="A72" s="2625"/>
      <c r="B72" s="29"/>
      <c r="C72" s="29"/>
      <c r="D72" s="29"/>
      <c r="E72" s="29"/>
      <c r="F72" s="29"/>
      <c r="G72" s="29"/>
      <c r="H72" s="29"/>
      <c r="I72" s="60"/>
      <c r="J72" s="60"/>
      <c r="K72" s="10"/>
      <c r="L72" s="13"/>
      <c r="M72" s="20"/>
      <c r="N72" s="13"/>
      <c r="O72" s="13"/>
      <c r="P72" s="13"/>
      <c r="Q72" s="11"/>
      <c r="R72" s="11"/>
      <c r="S72" s="11"/>
      <c r="T72" s="11"/>
      <c r="U72" s="11"/>
      <c r="V72" s="11"/>
      <c r="W72" s="11"/>
    </row>
    <row r="73" spans="1:23" ht="15" customHeight="1">
      <c r="A73" s="21"/>
      <c r="B73" s="186"/>
      <c r="C73" s="186"/>
      <c r="D73" s="186"/>
      <c r="E73" s="186"/>
      <c r="F73" s="186"/>
      <c r="G73" s="186"/>
      <c r="H73" s="186"/>
      <c r="I73" s="186"/>
      <c r="J73" s="186"/>
      <c r="K73" s="186"/>
      <c r="L73" s="186"/>
      <c r="M73" s="186"/>
      <c r="N73" s="186"/>
      <c r="O73" s="186"/>
      <c r="P73" s="186"/>
      <c r="Q73" s="186"/>
      <c r="R73" s="186"/>
      <c r="S73" s="186"/>
      <c r="T73" s="186"/>
      <c r="U73" s="186"/>
      <c r="V73" s="186"/>
      <c r="W73" s="186"/>
    </row>
    <row r="74" spans="1:23" ht="15" customHeight="1">
      <c r="A74"/>
      <c r="B74"/>
      <c r="C74"/>
      <c r="D74"/>
      <c r="E74"/>
      <c r="F74"/>
      <c r="G74"/>
      <c r="H74"/>
      <c r="I74"/>
      <c r="J74"/>
      <c r="K74"/>
      <c r="L74"/>
      <c r="M74"/>
      <c r="N74"/>
      <c r="O74"/>
      <c r="P74"/>
      <c r="Q74"/>
      <c r="R74"/>
      <c r="S74"/>
      <c r="T74"/>
      <c r="U74"/>
      <c r="V74"/>
      <c r="W74"/>
    </row>
    <row r="75" spans="1:23" ht="15" customHeight="1">
      <c r="A75"/>
      <c r="B75" s="13"/>
      <c r="C75" s="13"/>
      <c r="D75" s="13"/>
      <c r="E75" s="13"/>
      <c r="F75" s="13"/>
      <c r="G75" s="13"/>
      <c r="H75" s="13"/>
      <c r="I75"/>
      <c r="J75"/>
      <c r="K75" s="10"/>
      <c r="L75" s="10"/>
      <c r="M75" s="10"/>
      <c r="N75" s="10"/>
      <c r="O75" s="13"/>
      <c r="P75" s="13"/>
      <c r="Q75" s="13"/>
      <c r="R75" s="13"/>
      <c r="S75" s="13"/>
      <c r="T75" s="13"/>
      <c r="U75" s="13"/>
      <c r="V75" s="13"/>
      <c r="W75"/>
    </row>
    <row r="76" spans="1:23" ht="15" customHeight="1">
      <c r="A76" s="24"/>
      <c r="B76" s="13"/>
      <c r="C76" s="13"/>
      <c r="D76" s="13"/>
      <c r="E76" s="13"/>
      <c r="F76" s="13"/>
      <c r="G76" s="13"/>
      <c r="H76" s="13"/>
      <c r="I76"/>
      <c r="J76"/>
      <c r="K76" s="10"/>
      <c r="L76" s="10"/>
      <c r="M76" s="10"/>
      <c r="N76" s="10"/>
      <c r="O76" s="13"/>
      <c r="P76" s="13"/>
      <c r="Q76" s="13"/>
      <c r="R76" s="13"/>
      <c r="S76" s="13"/>
      <c r="T76" s="13"/>
      <c r="U76" s="13"/>
      <c r="V76" s="13"/>
      <c r="W76"/>
    </row>
    <row r="77" spans="1:23" ht="15" customHeight="1">
      <c r="A77"/>
      <c r="B77" s="13"/>
      <c r="C77" s="13"/>
      <c r="D77" s="13"/>
      <c r="E77" s="13"/>
      <c r="F77" s="13"/>
      <c r="G77" s="13"/>
      <c r="H77" s="13"/>
      <c r="I77"/>
      <c r="J77"/>
      <c r="K77" s="10"/>
      <c r="L77" s="10"/>
      <c r="M77" s="10"/>
      <c r="N77" s="10"/>
      <c r="O77" s="13"/>
      <c r="P77" s="13"/>
      <c r="Q77" s="14"/>
      <c r="R77" s="14"/>
      <c r="S77" s="14"/>
      <c r="T77" s="14"/>
      <c r="U77" s="14"/>
      <c r="V77" s="14"/>
      <c r="W77"/>
    </row>
    <row r="83" spans="1:1" ht="15" customHeight="1">
      <c r="A83" s="20"/>
    </row>
    <row r="84" spans="1:1" ht="15" customHeight="1">
      <c r="A84" s="19"/>
    </row>
    <row r="85" spans="1:1" ht="15" customHeight="1">
      <c r="A85" s="19"/>
    </row>
  </sheetData>
  <sheetProtection selectLockedCells="1" selectUnlockedCells="1"/>
  <mergeCells count="29">
    <mergeCell ref="A69:A70"/>
    <mergeCell ref="A71:A72"/>
    <mergeCell ref="A51:B52"/>
    <mergeCell ref="A61:A62"/>
    <mergeCell ref="A63:A64"/>
    <mergeCell ref="A65:A66"/>
    <mergeCell ref="A67:A68"/>
    <mergeCell ref="A53:B54"/>
    <mergeCell ref="A41:B42"/>
    <mergeCell ref="A43:B44"/>
    <mergeCell ref="A45:B46"/>
    <mergeCell ref="A47:B48"/>
    <mergeCell ref="A49:B50"/>
    <mergeCell ref="M11:O11"/>
    <mergeCell ref="C11:E11"/>
    <mergeCell ref="I11:K11"/>
    <mergeCell ref="A11:B11"/>
    <mergeCell ref="A1:C4"/>
    <mergeCell ref="A7:T7"/>
    <mergeCell ref="A8:T8"/>
    <mergeCell ref="A9:A10"/>
    <mergeCell ref="B9:B10"/>
    <mergeCell ref="C9:E10"/>
    <mergeCell ref="F9:H9"/>
    <mergeCell ref="I9:K10"/>
    <mergeCell ref="M9:O10"/>
    <mergeCell ref="P9:Q9"/>
    <mergeCell ref="R9:S9"/>
    <mergeCell ref="Q4:R5"/>
  </mergeCells>
  <phoneticPr fontId="38"/>
  <hyperlinks>
    <hyperlink ref="M31" display="jpnexpdoc@vanguardlogistics.com"/>
  </hyperlinks>
  <printOptions horizontalCentered="1" verticalCentered="1"/>
  <pageMargins left="0.59055118110236227" right="0" top="0" bottom="0" header="0" footer="0"/>
  <pageSetup paperSize="9" scale="36"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F47"/>
  <sheetViews>
    <sheetView showZeros="0" view="pageBreakPreview" zoomScale="55" zoomScaleNormal="50" zoomScaleSheetLayoutView="55" workbookViewId="0">
      <selection activeCell="I35" sqref="I35:I37"/>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8" width="9.6640625" style="1" customWidth="1"/>
    <col min="9" max="11" width="8.44140625" style="1" customWidth="1"/>
    <col min="12" max="12" width="10.109375" style="1" customWidth="1"/>
    <col min="13" max="17" width="8.44140625" style="1" customWidth="1"/>
    <col min="18" max="18" width="9.88671875" style="1" customWidth="1"/>
    <col min="19" max="19" width="4.88671875" style="1" customWidth="1"/>
    <col min="20" max="20" width="8.44140625" style="1" customWidth="1"/>
    <col min="21" max="21" width="25.88671875" style="1" customWidth="1"/>
    <col min="22" max="22" width="7.6640625" style="42" customWidth="1"/>
    <col min="23" max="23" width="7.6640625" style="1" customWidth="1"/>
    <col min="24" max="24" width="10.88671875" style="1" customWidth="1"/>
    <col min="25" max="25" width="14.109375" style="1" customWidth="1"/>
    <col min="26" max="16384" width="8.88671875" style="1"/>
  </cols>
  <sheetData>
    <row r="1" spans="1:26" ht="15" customHeight="1">
      <c r="Z1" s="2"/>
    </row>
    <row r="2" spans="1:26" ht="15" customHeight="1">
      <c r="C2" s="5"/>
      <c r="D2" s="5" t="s">
        <v>231</v>
      </c>
      <c r="E2" s="5"/>
      <c r="F2" s="5"/>
      <c r="G2" s="5"/>
      <c r="H2" s="5"/>
      <c r="I2" s="804" t="s">
        <v>1</v>
      </c>
      <c r="J2" s="5"/>
      <c r="K2" s="5"/>
      <c r="L2" s="5"/>
      <c r="Z2" s="2"/>
    </row>
    <row r="3" spans="1:26" ht="15" customHeight="1">
      <c r="C3" s="5"/>
      <c r="D3" s="5" t="s">
        <v>232</v>
      </c>
      <c r="E3" s="5"/>
      <c r="F3" s="5"/>
      <c r="G3" s="5"/>
      <c r="H3" s="5"/>
      <c r="I3" s="804" t="s">
        <v>3</v>
      </c>
      <c r="J3" s="5"/>
      <c r="K3" s="5"/>
      <c r="L3" s="5"/>
      <c r="Z3" s="2"/>
    </row>
    <row r="4" spans="1:26" ht="15" customHeight="1">
      <c r="C4" s="33"/>
      <c r="D4" s="516" t="s">
        <v>233</v>
      </c>
      <c r="E4" s="33"/>
      <c r="F4" s="33"/>
      <c r="G4" s="5"/>
      <c r="H4" s="5"/>
      <c r="I4" s="804" t="s">
        <v>5</v>
      </c>
      <c r="J4" s="5"/>
      <c r="K4" s="5"/>
      <c r="L4" s="5"/>
      <c r="Z4" s="2"/>
    </row>
    <row r="5" spans="1:26" ht="15" customHeight="1">
      <c r="C5" s="5"/>
      <c r="D5" s="5" t="s">
        <v>234</v>
      </c>
      <c r="E5" s="5"/>
      <c r="F5" s="5"/>
      <c r="G5" s="5"/>
      <c r="H5" s="5"/>
      <c r="I5" s="804" t="s">
        <v>7</v>
      </c>
      <c r="J5" s="5"/>
      <c r="K5" s="5"/>
      <c r="L5" s="5"/>
      <c r="V5" s="43"/>
      <c r="Z5" s="2"/>
    </row>
    <row r="6" spans="1:26" ht="15" customHeight="1">
      <c r="H6" s="6"/>
      <c r="Q6" s="2750"/>
      <c r="R6" s="2750"/>
      <c r="S6" s="163"/>
      <c r="T6" s="163"/>
      <c r="U6" s="163"/>
    </row>
    <row r="7" spans="1:26" ht="30" customHeight="1">
      <c r="A7" s="2596" t="s">
        <v>635</v>
      </c>
      <c r="B7" s="2596"/>
      <c r="C7" s="2596"/>
      <c r="D7" s="2596"/>
      <c r="E7" s="2596"/>
      <c r="F7" s="2596"/>
      <c r="G7" s="2596"/>
      <c r="H7" s="2596"/>
      <c r="I7" s="2596"/>
      <c r="J7" s="2596"/>
      <c r="K7" s="2596"/>
      <c r="L7" s="2596"/>
      <c r="M7" s="2596"/>
      <c r="N7" s="2596"/>
      <c r="O7" s="2596"/>
      <c r="P7" s="2596"/>
      <c r="Q7" s="2596"/>
      <c r="R7" s="2596"/>
      <c r="S7" s="2596"/>
      <c r="T7" s="2596"/>
      <c r="U7" s="2596"/>
    </row>
    <row r="8" spans="1:26" ht="15" customHeight="1">
      <c r="A8" s="32"/>
      <c r="B8" s="32"/>
      <c r="C8" s="32"/>
      <c r="D8" s="32"/>
      <c r="E8" s="32"/>
      <c r="F8" s="32"/>
      <c r="G8" s="32"/>
      <c r="H8" s="32"/>
      <c r="V8" s="46"/>
      <c r="W8" s="4"/>
      <c r="X8" s="4"/>
    </row>
    <row r="9" spans="1:26" ht="15" customHeight="1">
      <c r="A9" s="2656" t="s">
        <v>302</v>
      </c>
      <c r="B9" s="2656"/>
      <c r="C9" s="2656"/>
      <c r="D9" s="2656"/>
      <c r="E9" s="2656"/>
      <c r="F9" s="2656"/>
      <c r="G9" s="2656"/>
      <c r="H9" s="2656"/>
      <c r="I9" s="2656"/>
      <c r="J9" s="2656"/>
      <c r="K9" s="2656"/>
      <c r="L9" s="2656"/>
      <c r="M9" s="2656"/>
      <c r="N9" s="2656"/>
      <c r="O9" s="2656"/>
      <c r="P9" s="2656"/>
      <c r="Q9" s="2656"/>
      <c r="R9" s="2656"/>
      <c r="S9" s="2656"/>
      <c r="T9" s="2656"/>
      <c r="U9" s="2656"/>
      <c r="V9" s="47"/>
      <c r="W9" s="5"/>
      <c r="X9" s="5"/>
    </row>
    <row r="10" spans="1:26" ht="15" customHeight="1">
      <c r="A10" s="136" t="str">
        <f>'(P10)HKG KOB'!A10</f>
        <v>KOBE CFS(日東物流 六甲)は2025/11/17 CFS CUTより新住所(日東物流 PI)へとCFS倉庫移転となります</v>
      </c>
      <c r="B10" s="3"/>
      <c r="C10" s="3"/>
      <c r="D10" s="3"/>
      <c r="E10" s="3"/>
      <c r="F10" s="3"/>
      <c r="G10" s="3"/>
      <c r="H10" s="3"/>
      <c r="I10" s="2"/>
      <c r="J10" s="77"/>
      <c r="K10" s="77"/>
      <c r="L10" s="165" t="s">
        <v>570</v>
      </c>
      <c r="M10" s="77"/>
      <c r="N10" s="77"/>
      <c r="O10" s="77"/>
      <c r="P10" s="77"/>
      <c r="Q10" s="77"/>
      <c r="R10" s="77"/>
      <c r="S10" s="77"/>
      <c r="T10" s="77"/>
      <c r="U10" s="77"/>
      <c r="V10" s="48"/>
      <c r="W10" s="3"/>
      <c r="X10" s="3"/>
    </row>
    <row r="11" spans="1:26" ht="20.100000000000001" customHeight="1">
      <c r="A11" s="2777" t="s">
        <v>1292</v>
      </c>
      <c r="B11" s="2779" t="s">
        <v>1293</v>
      </c>
      <c r="C11" s="2781" t="s">
        <v>1294</v>
      </c>
      <c r="D11" s="2782"/>
      <c r="E11" s="2783"/>
      <c r="F11" s="2773" t="s">
        <v>1295</v>
      </c>
      <c r="G11" s="2774"/>
      <c r="H11" s="2771" t="s">
        <v>1296</v>
      </c>
      <c r="I11" s="1050" t="s">
        <v>618</v>
      </c>
      <c r="J11" s="2992" t="s">
        <v>636</v>
      </c>
      <c r="K11" s="2993"/>
      <c r="L11" s="2992" t="s">
        <v>637</v>
      </c>
      <c r="M11" s="2993"/>
      <c r="N11" s="1239" t="s">
        <v>638</v>
      </c>
      <c r="O11" s="1239" t="s">
        <v>639</v>
      </c>
      <c r="P11" s="1239" t="s">
        <v>640</v>
      </c>
      <c r="Q11" s="2992" t="s">
        <v>641</v>
      </c>
      <c r="R11" s="2993"/>
      <c r="S11" s="168"/>
      <c r="T11" s="168"/>
      <c r="U11" s="168"/>
    </row>
    <row r="12" spans="1:26" ht="44.25" customHeight="1">
      <c r="A12" s="2778"/>
      <c r="B12" s="2780"/>
      <c r="C12" s="2784"/>
      <c r="D12" s="2785"/>
      <c r="E12" s="2786"/>
      <c r="F12" s="2137" t="s">
        <v>1297</v>
      </c>
      <c r="G12" s="2138" t="s">
        <v>1298</v>
      </c>
      <c r="H12" s="2772"/>
      <c r="I12" s="1051" t="s">
        <v>626</v>
      </c>
      <c r="J12" s="944" t="s">
        <v>642</v>
      </c>
      <c r="K12" s="97" t="s">
        <v>643</v>
      </c>
      <c r="L12" s="944" t="s">
        <v>644</v>
      </c>
      <c r="M12" s="688" t="s">
        <v>645</v>
      </c>
      <c r="N12" s="1238" t="s">
        <v>646</v>
      </c>
      <c r="O12" s="1238" t="s">
        <v>647</v>
      </c>
      <c r="P12" s="1238" t="s">
        <v>648</v>
      </c>
      <c r="Q12" s="942" t="s">
        <v>649</v>
      </c>
      <c r="R12" s="945" t="s">
        <v>650</v>
      </c>
      <c r="S12" s="169"/>
    </row>
    <row r="13" spans="1:26" ht="26.25" customHeight="1">
      <c r="A13" s="1728" t="s">
        <v>1672</v>
      </c>
      <c r="B13" s="1729"/>
      <c r="C13" s="2175">
        <v>45664</v>
      </c>
      <c r="D13" s="2176" t="s">
        <v>263</v>
      </c>
      <c r="E13" s="2177">
        <v>45665</v>
      </c>
      <c r="F13" s="2178">
        <f>C13-2</f>
        <v>45662</v>
      </c>
      <c r="G13" s="2179">
        <f t="shared" ref="G13:G14" si="0">F13</f>
        <v>45662</v>
      </c>
      <c r="H13" s="2181">
        <f>E13+4</f>
        <v>45669</v>
      </c>
      <c r="I13" s="2947">
        <f>H14+44</f>
        <v>45716</v>
      </c>
      <c r="J13" s="2978">
        <f>H14+16</f>
        <v>45688</v>
      </c>
      <c r="K13" s="2994">
        <f>H14+8</f>
        <v>45680</v>
      </c>
      <c r="L13" s="2978">
        <f>H14+11</f>
        <v>45683</v>
      </c>
      <c r="M13" s="2994">
        <f>H14+10</f>
        <v>45682</v>
      </c>
      <c r="N13" s="2943">
        <f>H14+26</f>
        <v>45698</v>
      </c>
      <c r="O13" s="2943">
        <f>H14+26</f>
        <v>45698</v>
      </c>
      <c r="P13" s="2943">
        <f>H14+12</f>
        <v>45684</v>
      </c>
      <c r="Q13" s="2978">
        <f>H14+11</f>
        <v>45683</v>
      </c>
      <c r="R13" s="2994">
        <f>H14+7</f>
        <v>45679</v>
      </c>
      <c r="S13" s="154"/>
    </row>
    <row r="14" spans="1:26" ht="26.25" customHeight="1">
      <c r="A14" s="1635" t="s">
        <v>1673</v>
      </c>
      <c r="B14" s="1635" t="s">
        <v>1674</v>
      </c>
      <c r="C14" s="1017">
        <v>46033</v>
      </c>
      <c r="D14" s="1632" t="s">
        <v>263</v>
      </c>
      <c r="E14" s="818">
        <v>45668</v>
      </c>
      <c r="F14" s="819">
        <f>C14-3</f>
        <v>46030</v>
      </c>
      <c r="G14" s="551">
        <f t="shared" si="0"/>
        <v>46030</v>
      </c>
      <c r="H14" s="2182">
        <f t="shared" ref="H14:H18" si="1">E14+4</f>
        <v>45672</v>
      </c>
      <c r="I14" s="2997"/>
      <c r="J14" s="2985"/>
      <c r="K14" s="2996"/>
      <c r="L14" s="2985"/>
      <c r="M14" s="2996"/>
      <c r="N14" s="2956"/>
      <c r="O14" s="2956"/>
      <c r="P14" s="2956"/>
      <c r="Q14" s="2985"/>
      <c r="R14" s="2996"/>
      <c r="S14" s="95"/>
    </row>
    <row r="15" spans="1:26" ht="26.25" customHeight="1">
      <c r="A15" s="1728" t="s">
        <v>1672</v>
      </c>
      <c r="B15" s="1729"/>
      <c r="C15" s="2175">
        <f t="shared" ref="C15:C26" si="2">C13+7</f>
        <v>45671</v>
      </c>
      <c r="D15" s="2176" t="s">
        <v>263</v>
      </c>
      <c r="E15" s="2177">
        <f>C15+1</f>
        <v>45672</v>
      </c>
      <c r="F15" s="2178">
        <f>C15-2</f>
        <v>45669</v>
      </c>
      <c r="G15" s="2179">
        <f>F15</f>
        <v>45669</v>
      </c>
      <c r="H15" s="2181">
        <f t="shared" si="1"/>
        <v>45676</v>
      </c>
      <c r="I15" s="2947">
        <f>H16+44</f>
        <v>46088</v>
      </c>
      <c r="J15" s="2978">
        <f>H16+16</f>
        <v>46060</v>
      </c>
      <c r="K15" s="2994">
        <f>H16+8</f>
        <v>46052</v>
      </c>
      <c r="L15" s="2978">
        <f>H16+11</f>
        <v>46055</v>
      </c>
      <c r="M15" s="2994">
        <f>H16+10</f>
        <v>46054</v>
      </c>
      <c r="N15" s="2943">
        <f>H16+26</f>
        <v>46070</v>
      </c>
      <c r="O15" s="2943">
        <f>H16+26</f>
        <v>46070</v>
      </c>
      <c r="P15" s="2943">
        <f>H16+12</f>
        <v>46056</v>
      </c>
      <c r="Q15" s="2978">
        <f>H16+11</f>
        <v>46055</v>
      </c>
      <c r="R15" s="2994">
        <f>H16+7</f>
        <v>46051</v>
      </c>
      <c r="S15" s="154"/>
    </row>
    <row r="16" spans="1:26" ht="26.25" customHeight="1">
      <c r="A16" s="2290" t="s">
        <v>1675</v>
      </c>
      <c r="B16" s="1635" t="s">
        <v>1676</v>
      </c>
      <c r="C16" s="1017">
        <f>C14+7</f>
        <v>46040</v>
      </c>
      <c r="D16" s="1632" t="s">
        <v>263</v>
      </c>
      <c r="E16" s="818">
        <f>C16</f>
        <v>46040</v>
      </c>
      <c r="F16" s="819">
        <f>C16-3</f>
        <v>46037</v>
      </c>
      <c r="G16" s="551">
        <f t="shared" ref="G16:G26" si="3">F16</f>
        <v>46037</v>
      </c>
      <c r="H16" s="2182">
        <f t="shared" si="1"/>
        <v>46044</v>
      </c>
      <c r="I16" s="2997"/>
      <c r="J16" s="2985"/>
      <c r="K16" s="2996"/>
      <c r="L16" s="2985"/>
      <c r="M16" s="2996"/>
      <c r="N16" s="2956"/>
      <c r="O16" s="2956"/>
      <c r="P16" s="2956"/>
      <c r="Q16" s="2985"/>
      <c r="R16" s="2996"/>
      <c r="S16" s="95"/>
    </row>
    <row r="17" spans="1:21" ht="26.25" customHeight="1">
      <c r="A17" s="1534" t="s">
        <v>1677</v>
      </c>
      <c r="B17" s="862" t="s">
        <v>1678</v>
      </c>
      <c r="C17" s="2549">
        <f>C15+7</f>
        <v>45678</v>
      </c>
      <c r="D17" s="1633" t="s">
        <v>263</v>
      </c>
      <c r="E17" s="2286">
        <f>C17+1</f>
        <v>45679</v>
      </c>
      <c r="F17" s="1440">
        <f>C17-2</f>
        <v>45676</v>
      </c>
      <c r="G17" s="1385">
        <f>F17</f>
        <v>45676</v>
      </c>
      <c r="H17" s="2292">
        <f t="shared" si="1"/>
        <v>45683</v>
      </c>
      <c r="I17" s="2947">
        <f>H18+44</f>
        <v>46095</v>
      </c>
      <c r="J17" s="2978">
        <f>H18+16</f>
        <v>46067</v>
      </c>
      <c r="K17" s="2994">
        <f>H18+8</f>
        <v>46059</v>
      </c>
      <c r="L17" s="2978">
        <f>H18+11</f>
        <v>46062</v>
      </c>
      <c r="M17" s="2994">
        <f>H18+10</f>
        <v>46061</v>
      </c>
      <c r="N17" s="2943">
        <f>H18+26</f>
        <v>46077</v>
      </c>
      <c r="O17" s="2943">
        <f>H18+26</f>
        <v>46077</v>
      </c>
      <c r="P17" s="2943">
        <f>H18+12</f>
        <v>46063</v>
      </c>
      <c r="Q17" s="2978">
        <f>H18+11</f>
        <v>46062</v>
      </c>
      <c r="R17" s="2994">
        <f>H18+7</f>
        <v>46058</v>
      </c>
      <c r="S17" s="154"/>
    </row>
    <row r="18" spans="1:21" ht="26.25" customHeight="1">
      <c r="A18" s="2290" t="s">
        <v>1679</v>
      </c>
      <c r="B18" s="1635" t="s">
        <v>1680</v>
      </c>
      <c r="C18" s="1017">
        <f>C16+7</f>
        <v>46047</v>
      </c>
      <c r="D18" s="1632" t="s">
        <v>263</v>
      </c>
      <c r="E18" s="818">
        <f>C18</f>
        <v>46047</v>
      </c>
      <c r="F18" s="819">
        <f>C18-3</f>
        <v>46044</v>
      </c>
      <c r="G18" s="551">
        <f t="shared" ref="G18" si="4">F18</f>
        <v>46044</v>
      </c>
      <c r="H18" s="2182">
        <f t="shared" si="1"/>
        <v>46051</v>
      </c>
      <c r="I18" s="2997"/>
      <c r="J18" s="2985"/>
      <c r="K18" s="2996"/>
      <c r="L18" s="2985"/>
      <c r="M18" s="2996"/>
      <c r="N18" s="2956"/>
      <c r="O18" s="2956"/>
      <c r="P18" s="2956"/>
      <c r="Q18" s="2985"/>
      <c r="R18" s="2996"/>
      <c r="S18" s="95"/>
    </row>
    <row r="19" spans="1:21" ht="26.25" customHeight="1">
      <c r="A19" s="2291" t="s">
        <v>1681</v>
      </c>
      <c r="B19" s="1629" t="s">
        <v>1682</v>
      </c>
      <c r="C19" s="2549">
        <f>C17+7</f>
        <v>45685</v>
      </c>
      <c r="D19" s="1633" t="s">
        <v>263</v>
      </c>
      <c r="E19" s="2286">
        <f>C19+1</f>
        <v>45686</v>
      </c>
      <c r="F19" s="1440">
        <f>C19-2</f>
        <v>45683</v>
      </c>
      <c r="G19" s="1385">
        <f>F19</f>
        <v>45683</v>
      </c>
      <c r="H19" s="2292">
        <f>E19+4</f>
        <v>45690</v>
      </c>
      <c r="I19" s="2947">
        <f>H20+44</f>
        <v>46102</v>
      </c>
      <c r="J19" s="2978">
        <f>H20+16</f>
        <v>46074</v>
      </c>
      <c r="K19" s="2994">
        <f>H20+8</f>
        <v>46066</v>
      </c>
      <c r="L19" s="2978">
        <f>H20+11</f>
        <v>46069</v>
      </c>
      <c r="M19" s="2994">
        <f>H20+10</f>
        <v>46068</v>
      </c>
      <c r="N19" s="2943">
        <f>H20+26</f>
        <v>46084</v>
      </c>
      <c r="O19" s="2943">
        <f>H20+26</f>
        <v>46084</v>
      </c>
      <c r="P19" s="2943">
        <f>H20+12</f>
        <v>46070</v>
      </c>
      <c r="Q19" s="2978">
        <f>H20+11</f>
        <v>46069</v>
      </c>
      <c r="R19" s="2994">
        <f>H20+7</f>
        <v>46065</v>
      </c>
      <c r="S19" s="154"/>
    </row>
    <row r="20" spans="1:21" ht="26.25" customHeight="1">
      <c r="A20" s="1635" t="s">
        <v>1683</v>
      </c>
      <c r="B20" s="1634" t="s">
        <v>1680</v>
      </c>
      <c r="C20" s="1017">
        <f>C18+7</f>
        <v>46054</v>
      </c>
      <c r="D20" s="1632" t="s">
        <v>263</v>
      </c>
      <c r="E20" s="818">
        <f>C20</f>
        <v>46054</v>
      </c>
      <c r="F20" s="819">
        <f>C20-3</f>
        <v>46051</v>
      </c>
      <c r="G20" s="551">
        <f t="shared" ref="G20" si="5">F20</f>
        <v>46051</v>
      </c>
      <c r="H20" s="2182">
        <f>E20+4</f>
        <v>46058</v>
      </c>
      <c r="I20" s="2997"/>
      <c r="J20" s="2985"/>
      <c r="K20" s="2996"/>
      <c r="L20" s="2985"/>
      <c r="M20" s="2996"/>
      <c r="N20" s="2956"/>
      <c r="O20" s="2956"/>
      <c r="P20" s="2956"/>
      <c r="Q20" s="2985"/>
      <c r="R20" s="2996"/>
      <c r="S20" s="95"/>
    </row>
    <row r="21" spans="1:21" ht="25.5" customHeight="1">
      <c r="A21" s="2291" t="s">
        <v>1684</v>
      </c>
      <c r="B21" s="1629" t="s">
        <v>1685</v>
      </c>
      <c r="C21" s="2549">
        <f t="shared" si="2"/>
        <v>45692</v>
      </c>
      <c r="D21" s="1633" t="s" ph="1">
        <v>1686</v>
      </c>
      <c r="E21" s="2286">
        <f>C21+1</f>
        <v>45693</v>
      </c>
      <c r="F21" s="1440">
        <f>C21-2</f>
        <v>45690</v>
      </c>
      <c r="G21" s="1385">
        <f>F21</f>
        <v>45690</v>
      </c>
      <c r="H21" s="2292">
        <f>E21+4</f>
        <v>45697</v>
      </c>
      <c r="I21" s="2947">
        <f>H22+44</f>
        <v>46109</v>
      </c>
      <c r="J21" s="2978">
        <f>H22+16</f>
        <v>46081</v>
      </c>
      <c r="K21" s="2994">
        <f>H22+8</f>
        <v>46073</v>
      </c>
      <c r="L21" s="2978">
        <f>H22+11</f>
        <v>46076</v>
      </c>
      <c r="M21" s="2994">
        <f>H22+10</f>
        <v>46075</v>
      </c>
      <c r="N21" s="2943">
        <f>H22+26</f>
        <v>46091</v>
      </c>
      <c r="O21" s="2943">
        <f>H22+26</f>
        <v>46091</v>
      </c>
      <c r="P21" s="2943">
        <f>H22+12</f>
        <v>46077</v>
      </c>
      <c r="Q21" s="2978">
        <f>H22+11</f>
        <v>46076</v>
      </c>
      <c r="R21" s="2994">
        <f>H22+7</f>
        <v>46072</v>
      </c>
      <c r="S21" s="154"/>
    </row>
    <row r="22" spans="1:21" ht="26.25" customHeight="1">
      <c r="A22" s="2290" t="s">
        <v>1673</v>
      </c>
      <c r="B22" s="1635" t="s">
        <v>1687</v>
      </c>
      <c r="C22" s="1017">
        <f t="shared" si="2"/>
        <v>46061</v>
      </c>
      <c r="D22" s="1632" t="s">
        <v>1686</v>
      </c>
      <c r="E22" s="818">
        <f>C22</f>
        <v>46061</v>
      </c>
      <c r="F22" s="819">
        <f>C22-3</f>
        <v>46058</v>
      </c>
      <c r="G22" s="551">
        <f t="shared" ref="G22" si="6">F22</f>
        <v>46058</v>
      </c>
      <c r="H22" s="2182">
        <f t="shared" ref="H22" si="7">E22+4</f>
        <v>46065</v>
      </c>
      <c r="I22" s="2997"/>
      <c r="J22" s="2985"/>
      <c r="K22" s="2996"/>
      <c r="L22" s="2985"/>
      <c r="M22" s="2996"/>
      <c r="N22" s="2956"/>
      <c r="O22" s="2956"/>
      <c r="P22" s="2956"/>
      <c r="Q22" s="2985"/>
      <c r="R22" s="2996"/>
      <c r="S22" s="95"/>
      <c r="T22" s="150"/>
      <c r="U22" s="166"/>
    </row>
    <row r="23" spans="1:21" ht="26.25" customHeight="1">
      <c r="A23" s="1728" t="s">
        <v>1688</v>
      </c>
      <c r="B23" s="1729"/>
      <c r="C23" s="2175">
        <f t="shared" si="2"/>
        <v>45699</v>
      </c>
      <c r="D23" s="2176" t="s">
        <v>1686</v>
      </c>
      <c r="E23" s="2177">
        <f>C23+1</f>
        <v>45700</v>
      </c>
      <c r="F23" s="2178">
        <f>C23-2</f>
        <v>45697</v>
      </c>
      <c r="G23" s="2179">
        <f>F23</f>
        <v>45697</v>
      </c>
      <c r="H23" s="2181">
        <f>E23+4</f>
        <v>45704</v>
      </c>
      <c r="I23" s="2947">
        <f>H24+44</f>
        <v>46116</v>
      </c>
      <c r="J23" s="2978">
        <f>H24+16</f>
        <v>46088</v>
      </c>
      <c r="K23" s="2994">
        <f>H24+8</f>
        <v>46080</v>
      </c>
      <c r="L23" s="2978">
        <f>H24+11</f>
        <v>46083</v>
      </c>
      <c r="M23" s="2994">
        <f>H24+10</f>
        <v>46082</v>
      </c>
      <c r="N23" s="2943">
        <f>H24+26</f>
        <v>46098</v>
      </c>
      <c r="O23" s="2943">
        <f>H24+26</f>
        <v>46098</v>
      </c>
      <c r="P23" s="2943">
        <f>H24+12</f>
        <v>46084</v>
      </c>
      <c r="Q23" s="2978">
        <f>H24+11</f>
        <v>46083</v>
      </c>
      <c r="R23" s="2994">
        <f>H24+7</f>
        <v>46079</v>
      </c>
      <c r="S23" s="154"/>
      <c r="T23" s="81"/>
      <c r="U23" s="167"/>
    </row>
    <row r="24" spans="1:21" ht="26.25" customHeight="1">
      <c r="A24" s="2550" t="s">
        <v>1675</v>
      </c>
      <c r="B24" s="2551" t="s">
        <v>1689</v>
      </c>
      <c r="C24" s="2552">
        <f>C22+7</f>
        <v>46068</v>
      </c>
      <c r="D24" s="2553" t="s">
        <v>1686</v>
      </c>
      <c r="E24" s="2554">
        <f>C24</f>
        <v>46068</v>
      </c>
      <c r="F24" s="2555">
        <f>C24-3</f>
        <v>46065</v>
      </c>
      <c r="G24" s="2556">
        <f t="shared" si="3"/>
        <v>46065</v>
      </c>
      <c r="H24" s="2574">
        <f t="shared" ref="H24" si="8">E24+4</f>
        <v>46072</v>
      </c>
      <c r="I24" s="2997"/>
      <c r="J24" s="2985"/>
      <c r="K24" s="2996"/>
      <c r="L24" s="2985"/>
      <c r="M24" s="2996"/>
      <c r="N24" s="2956"/>
      <c r="O24" s="2956"/>
      <c r="P24" s="2956"/>
      <c r="Q24" s="2985"/>
      <c r="R24" s="2996"/>
      <c r="S24" s="95"/>
      <c r="T24" s="150"/>
      <c r="U24" s="166"/>
    </row>
    <row r="25" spans="1:21" ht="26.25" customHeight="1">
      <c r="A25" s="2291" t="s">
        <v>1690</v>
      </c>
      <c r="B25" s="1629" t="s">
        <v>1691</v>
      </c>
      <c r="C25" s="2549">
        <f t="shared" si="2"/>
        <v>45706</v>
      </c>
      <c r="D25" s="1633" t="s">
        <v>1686</v>
      </c>
      <c r="E25" s="2286">
        <f>C25+1</f>
        <v>45707</v>
      </c>
      <c r="F25" s="1440">
        <f>C25-2</f>
        <v>45704</v>
      </c>
      <c r="G25" s="1385">
        <f>F25</f>
        <v>45704</v>
      </c>
      <c r="H25" s="2292">
        <f>E25+4</f>
        <v>45711</v>
      </c>
      <c r="I25" s="2947">
        <f>H26+44</f>
        <v>46123</v>
      </c>
      <c r="J25" s="2978">
        <f>H26+16</f>
        <v>46095</v>
      </c>
      <c r="K25" s="2994">
        <f>H26+8</f>
        <v>46087</v>
      </c>
      <c r="L25" s="2978">
        <f>H26+11</f>
        <v>46090</v>
      </c>
      <c r="M25" s="2994">
        <f>H26+10</f>
        <v>46089</v>
      </c>
      <c r="N25" s="2943">
        <f>H26+26</f>
        <v>46105</v>
      </c>
      <c r="O25" s="2943">
        <f>H26+26</f>
        <v>46105</v>
      </c>
      <c r="P25" s="2943">
        <f>H26+12</f>
        <v>46091</v>
      </c>
      <c r="Q25" s="2978">
        <f>H26+11</f>
        <v>46090</v>
      </c>
      <c r="R25" s="2994">
        <f>H26+7</f>
        <v>46086</v>
      </c>
      <c r="S25" s="154"/>
      <c r="T25" s="150"/>
      <c r="U25" s="166"/>
    </row>
    <row r="26" spans="1:21" ht="26.25" customHeight="1">
      <c r="A26" s="2290" t="s">
        <v>1679</v>
      </c>
      <c r="B26" s="1635" t="s">
        <v>1692</v>
      </c>
      <c r="C26" s="1017">
        <f t="shared" si="2"/>
        <v>46075</v>
      </c>
      <c r="D26" s="1632" t="s">
        <v>1686</v>
      </c>
      <c r="E26" s="818">
        <f>C26</f>
        <v>46075</v>
      </c>
      <c r="F26" s="819">
        <f>C26-3</f>
        <v>46072</v>
      </c>
      <c r="G26" s="551">
        <f t="shared" si="3"/>
        <v>46072</v>
      </c>
      <c r="H26" s="2182">
        <f>E26+4</f>
        <v>46079</v>
      </c>
      <c r="I26" s="2997"/>
      <c r="J26" s="2985"/>
      <c r="K26" s="2996"/>
      <c r="L26" s="2985"/>
      <c r="M26" s="2996"/>
      <c r="N26" s="2956"/>
      <c r="O26" s="2956"/>
      <c r="P26" s="2956"/>
      <c r="Q26" s="2985"/>
      <c r="R26" s="2996"/>
      <c r="S26" s="95"/>
      <c r="T26" s="81"/>
      <c r="U26" s="167"/>
    </row>
    <row r="27" spans="1:21" ht="26.25" customHeight="1">
      <c r="A27" s="1728" t="s">
        <v>1672</v>
      </c>
      <c r="B27" s="1729"/>
      <c r="C27" s="2175">
        <f>C25+7</f>
        <v>45713</v>
      </c>
      <c r="D27" s="2176" t="s">
        <v>1686</v>
      </c>
      <c r="E27" s="2177">
        <f>C27+1</f>
        <v>45714</v>
      </c>
      <c r="F27" s="2288">
        <f>C27-5</f>
        <v>45708</v>
      </c>
      <c r="G27" s="2289">
        <f>F27</f>
        <v>45708</v>
      </c>
      <c r="H27" s="2181">
        <f>E27+4</f>
        <v>45718</v>
      </c>
      <c r="I27" s="2947">
        <f>H28+44</f>
        <v>46130</v>
      </c>
      <c r="J27" s="2978">
        <f>H28+16</f>
        <v>46102</v>
      </c>
      <c r="K27" s="2994">
        <f>H28+8</f>
        <v>46094</v>
      </c>
      <c r="L27" s="2978">
        <f>H28+11</f>
        <v>46097</v>
      </c>
      <c r="M27" s="2994">
        <f>H28+10</f>
        <v>46096</v>
      </c>
      <c r="N27" s="2943">
        <f>H28+26</f>
        <v>46112</v>
      </c>
      <c r="O27" s="2943">
        <f>H28+26</f>
        <v>46112</v>
      </c>
      <c r="P27" s="2943">
        <f>H28+12</f>
        <v>46098</v>
      </c>
      <c r="Q27" s="2978">
        <f>H28+11</f>
        <v>46097</v>
      </c>
      <c r="R27" s="2994">
        <f>H28+7</f>
        <v>46093</v>
      </c>
      <c r="S27" s="154"/>
      <c r="T27" s="150"/>
      <c r="U27" s="166"/>
    </row>
    <row r="28" spans="1:21" ht="26.25" customHeight="1">
      <c r="A28" s="2290" t="s">
        <v>1683</v>
      </c>
      <c r="B28" s="1635" t="s">
        <v>1692</v>
      </c>
      <c r="C28" s="1017">
        <f>C26+7</f>
        <v>46082</v>
      </c>
      <c r="D28" s="1632" t="s">
        <v>376</v>
      </c>
      <c r="E28" s="818">
        <f>C28</f>
        <v>46082</v>
      </c>
      <c r="F28" s="819">
        <f>C28-3</f>
        <v>46079</v>
      </c>
      <c r="G28" s="551">
        <f>F28</f>
        <v>46079</v>
      </c>
      <c r="H28" s="2182">
        <f t="shared" ref="H28" si="9">E28+4</f>
        <v>46086</v>
      </c>
      <c r="I28" s="2998"/>
      <c r="J28" s="2979"/>
      <c r="K28" s="2995"/>
      <c r="L28" s="2979"/>
      <c r="M28" s="2995"/>
      <c r="N28" s="2944"/>
      <c r="O28" s="2944"/>
      <c r="P28" s="2944"/>
      <c r="Q28" s="2979"/>
      <c r="R28" s="2995"/>
      <c r="S28" s="95"/>
      <c r="T28" s="150"/>
      <c r="U28" s="166"/>
    </row>
    <row r="29" spans="1:21" ht="26.25" customHeight="1">
      <c r="A29" s="1686" t="s">
        <v>1398</v>
      </c>
      <c r="B29" s="1683" t="s">
        <v>1399</v>
      </c>
      <c r="C29" s="1687">
        <f>C27+7</f>
        <v>45720</v>
      </c>
      <c r="D29" s="1433" t="s" ph="1">
        <v>376</v>
      </c>
      <c r="E29" s="1688">
        <f>C29+1</f>
        <v>45721</v>
      </c>
      <c r="F29" s="1452">
        <f>C29-2</f>
        <v>45718</v>
      </c>
      <c r="G29" s="1689">
        <f>C29-2</f>
        <v>45718</v>
      </c>
      <c r="H29" s="1690">
        <f>E29+4</f>
        <v>45725</v>
      </c>
      <c r="I29" s="2945">
        <f>H30+44</f>
        <v>46137</v>
      </c>
      <c r="J29" s="2982">
        <f>H30+16</f>
        <v>46109</v>
      </c>
      <c r="K29" s="2990">
        <f>H30+8</f>
        <v>46101</v>
      </c>
      <c r="L29" s="2982">
        <f>H30+11</f>
        <v>46104</v>
      </c>
      <c r="M29" s="2990">
        <f>H30+10</f>
        <v>46103</v>
      </c>
      <c r="N29" s="2941">
        <f>H30+26</f>
        <v>46119</v>
      </c>
      <c r="O29" s="2941">
        <f>H30+26</f>
        <v>46119</v>
      </c>
      <c r="P29" s="2941">
        <f>H30+12</f>
        <v>46105</v>
      </c>
      <c r="Q29" s="2982">
        <f>H30+11</f>
        <v>46104</v>
      </c>
      <c r="R29" s="2990">
        <f>H30+7</f>
        <v>46100</v>
      </c>
      <c r="S29" s="154"/>
      <c r="U29" s="167"/>
    </row>
    <row r="30" spans="1:21" ht="26.25" customHeight="1">
      <c r="A30" s="2565" t="s">
        <v>1400</v>
      </c>
      <c r="B30" s="2566" t="s">
        <v>1397</v>
      </c>
      <c r="C30" s="2559">
        <f>C28+7</f>
        <v>46089</v>
      </c>
      <c r="D30" s="2560" t="s">
        <v>1401</v>
      </c>
      <c r="E30" s="2561">
        <f>C30</f>
        <v>46089</v>
      </c>
      <c r="F30" s="2562">
        <f>C30-3</f>
        <v>46086</v>
      </c>
      <c r="G30" s="2563">
        <f>F30</f>
        <v>46086</v>
      </c>
      <c r="H30" s="2567">
        <f t="shared" ref="H30" si="10">E30+4</f>
        <v>46093</v>
      </c>
      <c r="I30" s="2989"/>
      <c r="J30" s="2983"/>
      <c r="K30" s="2991"/>
      <c r="L30" s="2983"/>
      <c r="M30" s="2991"/>
      <c r="N30" s="2942"/>
      <c r="O30" s="2942"/>
      <c r="P30" s="2942"/>
      <c r="Q30" s="2983"/>
      <c r="R30" s="2991"/>
      <c r="S30" s="95"/>
      <c r="T30" s="137"/>
      <c r="U30" s="166"/>
    </row>
    <row r="31" spans="1:21" ht="26.25" customHeight="1">
      <c r="A31" s="1200"/>
      <c r="B31" s="1200"/>
      <c r="C31" s="1029">
        <f>C29+7</f>
        <v>45727</v>
      </c>
      <c r="D31" s="512" t="s">
        <v>376</v>
      </c>
      <c r="E31" s="924">
        <f>C31</f>
        <v>45727</v>
      </c>
      <c r="F31" s="925">
        <f>C31-2</f>
        <v>45725</v>
      </c>
      <c r="G31" s="513">
        <f>C31-2</f>
        <v>45725</v>
      </c>
      <c r="H31" s="1024">
        <f>E31+5</f>
        <v>45732</v>
      </c>
      <c r="I31" s="924">
        <f>H31+44</f>
        <v>45776</v>
      </c>
      <c r="J31" s="1216">
        <f>H31+16</f>
        <v>45748</v>
      </c>
      <c r="K31" s="1216">
        <f>H31+8</f>
        <v>45740</v>
      </c>
      <c r="L31" s="1216">
        <f>H31+11</f>
        <v>45743</v>
      </c>
      <c r="M31" s="1216">
        <f>H31+10</f>
        <v>45742</v>
      </c>
      <c r="N31" s="1216">
        <f>H31+26</f>
        <v>45758</v>
      </c>
      <c r="O31" s="1216">
        <f>H31+26</f>
        <v>45758</v>
      </c>
      <c r="P31" s="1216">
        <f>H31+12</f>
        <v>45744</v>
      </c>
      <c r="Q31" s="1216">
        <f>H31+11</f>
        <v>45743</v>
      </c>
      <c r="R31" s="1216">
        <f>H31+7</f>
        <v>45739</v>
      </c>
      <c r="S31" s="95"/>
      <c r="T31" s="137"/>
      <c r="U31" s="166"/>
    </row>
    <row r="32" spans="1:21" ht="18" customHeight="1">
      <c r="A32" s="270" t="s">
        <v>522</v>
      </c>
      <c r="B32" s="270"/>
      <c r="C32" s="29"/>
      <c r="D32" s="5" t="s">
        <v>1693</v>
      </c>
      <c r="E32" s="270"/>
      <c r="F32" s="61"/>
      <c r="G32" s="2026"/>
      <c r="I32" s="518"/>
      <c r="K32" s="1458"/>
      <c r="L32" s="1458"/>
      <c r="M32" s="1458"/>
    </row>
    <row r="33" spans="1:32" ht="18" customHeight="1">
      <c r="A33" s="2"/>
      <c r="B33" s="2"/>
      <c r="C33" s="270"/>
      <c r="D33" s="15"/>
      <c r="E33" s="18"/>
      <c r="I33" s="16"/>
      <c r="J33" s="22"/>
      <c r="K33" s="16"/>
      <c r="L33" s="16"/>
      <c r="M33" s="16"/>
      <c r="T33" s="71"/>
      <c r="U33" s="71"/>
    </row>
    <row r="34" spans="1:32" ht="18" customHeight="1">
      <c r="A34" s="2"/>
      <c r="B34" s="2"/>
      <c r="C34" s="270"/>
      <c r="D34" s="2532"/>
      <c r="E34" s="1636"/>
      <c r="I34" s="16"/>
      <c r="J34" s="22"/>
      <c r="K34" s="16"/>
      <c r="L34" s="16"/>
      <c r="M34" s="16"/>
      <c r="T34" s="71"/>
      <c r="U34" s="71"/>
    </row>
    <row r="35" spans="1:32" s="13" customFormat="1" ht="15" customHeight="1">
      <c r="A35" s="88" t="s">
        <v>379</v>
      </c>
      <c r="B35" s="2040"/>
      <c r="C35" s="2040"/>
      <c r="D35" s="2040"/>
      <c r="E35" s="2040"/>
      <c r="F35" s="2040"/>
      <c r="G35" s="2040"/>
      <c r="H35" s="95"/>
      <c r="I35" s="452" t="s">
        <v>382</v>
      </c>
      <c r="J35" s="95"/>
      <c r="K35" s="95"/>
      <c r="L35" s="95"/>
      <c r="M35" s="1"/>
      <c r="T35" s="71"/>
      <c r="U35" s="71"/>
      <c r="V35" s="39"/>
    </row>
    <row r="36" spans="1:32" s="13" customFormat="1" ht="18" customHeight="1">
      <c r="A36" s="2538" t="s">
        <v>394</v>
      </c>
      <c r="B36" s="2938" t="s">
        <v>508</v>
      </c>
      <c r="C36" s="2939"/>
      <c r="D36" s="2939"/>
      <c r="E36" s="2939"/>
      <c r="F36" s="2939"/>
      <c r="G36" s="2940"/>
      <c r="I36" s="1" t="s">
        <v>555</v>
      </c>
      <c r="J36"/>
      <c r="K36"/>
      <c r="L36"/>
      <c r="M36" s="1"/>
      <c r="T36" s="170"/>
      <c r="U36" s="170"/>
      <c r="V36" s="39"/>
    </row>
    <row r="37" spans="1:32" s="13" customFormat="1" ht="18" customHeight="1">
      <c r="A37" s="164"/>
      <c r="B37" s="621" t="s">
        <v>298</v>
      </c>
      <c r="C37" s="2534"/>
      <c r="D37" s="20"/>
      <c r="E37" s="10"/>
      <c r="G37" s="2537"/>
      <c r="I37" s="12" t="s">
        <v>387</v>
      </c>
      <c r="J37"/>
      <c r="K37"/>
      <c r="L37"/>
      <c r="M37" s="1"/>
      <c r="T37" s="170"/>
      <c r="U37" s="170"/>
      <c r="V37" s="50"/>
    </row>
    <row r="38" spans="1:32" s="13" customFormat="1" ht="18" customHeight="1">
      <c r="A38" s="2540"/>
      <c r="B38" s="2543" t="s">
        <v>509</v>
      </c>
      <c r="C38" s="2531"/>
      <c r="D38" s="1222"/>
      <c r="E38" s="2542"/>
      <c r="F38" s="1228"/>
      <c r="G38" s="1229"/>
      <c r="J38" s="173"/>
      <c r="K38" s="173"/>
      <c r="L38" s="28"/>
      <c r="T38" s="170"/>
      <c r="U38" s="170"/>
      <c r="V38" s="39"/>
      <c r="W38" s="36"/>
      <c r="X38" s="36"/>
      <c r="Y38" s="36"/>
      <c r="Z38" s="36"/>
      <c r="AA38" s="36"/>
      <c r="AB38" s="36"/>
      <c r="AC38" s="36"/>
      <c r="AD38" s="36"/>
      <c r="AE38" s="36"/>
      <c r="AF38" s="36"/>
    </row>
    <row r="39" spans="1:32" s="13" customFormat="1" ht="18" customHeight="1">
      <c r="A39" s="2538" t="s">
        <v>365</v>
      </c>
      <c r="B39" s="2938" t="s">
        <v>1242</v>
      </c>
      <c r="C39" s="2939"/>
      <c r="D39" s="2939"/>
      <c r="E39" s="2939"/>
      <c r="F39" s="2939"/>
      <c r="G39" s="2940"/>
      <c r="I39" s="7" t="s">
        <v>583</v>
      </c>
      <c r="J39" s="173"/>
      <c r="K39" s="173"/>
      <c r="L39" s="28"/>
      <c r="M39" s="11"/>
      <c r="T39" s="170"/>
      <c r="U39" s="170"/>
      <c r="V39" s="40"/>
    </row>
    <row r="40" spans="1:32" s="13" customFormat="1" ht="18" customHeight="1">
      <c r="A40" s="164"/>
      <c r="B40" s="2970" t="s">
        <v>1243</v>
      </c>
      <c r="C40" s="2971"/>
      <c r="D40" s="2971"/>
      <c r="E40" s="2971"/>
      <c r="F40" s="2971"/>
      <c r="G40" s="2972"/>
      <c r="I40" s="7" t="s">
        <v>228</v>
      </c>
      <c r="J40" s="173"/>
      <c r="K40" s="173"/>
      <c r="L40" s="28"/>
      <c r="M40" s="11"/>
      <c r="T40" s="170"/>
      <c r="U40" s="170"/>
      <c r="V40" s="49"/>
      <c r="W40" s="10"/>
      <c r="X40" s="10"/>
      <c r="Y40" s="10"/>
    </row>
    <row r="41" spans="1:32" s="13" customFormat="1" ht="18" customHeight="1">
      <c r="A41" s="2540"/>
      <c r="B41" s="2879" t="s">
        <v>1244</v>
      </c>
      <c r="C41" s="2880"/>
      <c r="D41" s="2880"/>
      <c r="E41" s="2880"/>
      <c r="F41" s="2880"/>
      <c r="G41" s="2881"/>
      <c r="I41" s="7" t="s">
        <v>229</v>
      </c>
      <c r="J41" s="173"/>
      <c r="K41" s="173"/>
      <c r="L41" s="28"/>
      <c r="M41" s="11"/>
      <c r="N41" s="177"/>
      <c r="O41" s="177"/>
      <c r="P41" s="177"/>
      <c r="Q41" s="177"/>
      <c r="R41" s="177"/>
      <c r="S41" s="177"/>
      <c r="T41" s="177"/>
      <c r="U41" s="177"/>
      <c r="V41" s="49"/>
      <c r="W41" s="10"/>
      <c r="X41" s="10"/>
      <c r="Y41" s="10"/>
    </row>
    <row r="42" spans="1:32" s="13" customFormat="1" ht="18" customHeight="1">
      <c r="A42" s="150"/>
      <c r="B42" s="2843"/>
      <c r="C42" s="2843"/>
      <c r="D42" s="2843"/>
      <c r="E42" s="2843"/>
      <c r="F42" s="2843"/>
      <c r="G42" s="2843"/>
      <c r="I42" s="11"/>
      <c r="J42" s="11"/>
      <c r="K42" s="11"/>
      <c r="L42" s="11"/>
      <c r="M42" s="11"/>
      <c r="N42" s="11"/>
      <c r="O42" s="11"/>
      <c r="P42" s="11"/>
      <c r="Q42" s="11"/>
      <c r="R42" s="11"/>
      <c r="S42" s="11"/>
      <c r="T42" s="11"/>
      <c r="U42" s="11"/>
      <c r="V42" s="41"/>
    </row>
    <row r="43" spans="1:32" s="8" customFormat="1" ht="16.2">
      <c r="A43" s="150"/>
      <c r="B43" s="2955"/>
      <c r="C43" s="2955"/>
      <c r="D43" s="2955"/>
      <c r="E43" s="2955"/>
      <c r="F43" s="2955"/>
      <c r="G43" s="2955"/>
      <c r="H43" s="13"/>
      <c r="I43" s="13"/>
      <c r="J43" s="13"/>
      <c r="K43" s="13"/>
      <c r="L43" s="13"/>
    </row>
    <row r="44" spans="1:32" s="8" customFormat="1" ht="16.2">
      <c r="A44" s="150"/>
      <c r="B44" s="2843"/>
      <c r="C44" s="2843"/>
      <c r="D44" s="2843"/>
      <c r="E44" s="2843"/>
      <c r="F44" s="2843"/>
      <c r="G44" s="2843"/>
      <c r="I44" s="13"/>
      <c r="J44" s="13"/>
      <c r="K44" s="13"/>
      <c r="L44" s="13"/>
      <c r="V44" s="41"/>
    </row>
    <row r="45" spans="1:32" s="8" customFormat="1" ht="16.2">
      <c r="A45" s="150"/>
      <c r="B45" s="2843"/>
      <c r="C45" s="2843"/>
      <c r="D45" s="2843"/>
      <c r="E45" s="2843"/>
      <c r="F45" s="2843"/>
      <c r="G45" s="2843"/>
      <c r="H45" s="13"/>
      <c r="I45" s="14"/>
      <c r="J45" s="14"/>
      <c r="K45" s="14"/>
      <c r="L45" s="14"/>
      <c r="M45" s="9"/>
      <c r="N45" s="9"/>
      <c r="O45" s="9"/>
      <c r="P45" s="9"/>
      <c r="Q45" s="9"/>
      <c r="R45" s="9"/>
      <c r="S45" s="9"/>
      <c r="T45" s="9"/>
      <c r="U45" s="9"/>
      <c r="V45" s="41"/>
    </row>
    <row r="46" spans="1:32" s="8" customFormat="1" ht="13.2">
      <c r="A46" s="95"/>
      <c r="B46" s="2955"/>
      <c r="C46" s="2955"/>
      <c r="D46" s="2955"/>
      <c r="E46" s="2955"/>
      <c r="F46" s="2955"/>
      <c r="G46" s="2955"/>
      <c r="H46" s="13"/>
      <c r="I46" s="1"/>
      <c r="J46" s="1"/>
      <c r="K46" s="1"/>
      <c r="L46" s="1"/>
      <c r="M46" s="1"/>
      <c r="N46" s="1"/>
      <c r="O46" s="1"/>
      <c r="P46" s="1"/>
      <c r="Q46" s="1"/>
      <c r="R46" s="1"/>
      <c r="S46" s="1"/>
      <c r="T46" s="1"/>
      <c r="U46" s="1"/>
      <c r="V46" s="41"/>
    </row>
    <row r="47" spans="1:32" ht="15" customHeight="1">
      <c r="A47" s="137"/>
      <c r="B47" s="2843"/>
      <c r="C47" s="2843"/>
      <c r="D47" s="2843"/>
      <c r="E47" s="2843"/>
      <c r="F47" s="2843"/>
      <c r="G47" s="2843"/>
      <c r="I47" s="94"/>
      <c r="J47" s="94"/>
      <c r="K47" s="94"/>
      <c r="L47" s="94"/>
      <c r="M47" s="94"/>
      <c r="N47" s="94"/>
      <c r="O47" s="94"/>
      <c r="P47" s="94"/>
      <c r="Q47" s="94"/>
      <c r="R47" s="94"/>
    </row>
  </sheetData>
  <sheetProtection selectLockedCells="1" selectUnlockedCells="1"/>
  <mergeCells count="111">
    <mergeCell ref="I19:I20"/>
    <mergeCell ref="J19:J20"/>
    <mergeCell ref="K19:K20"/>
    <mergeCell ref="L19:L20"/>
    <mergeCell ref="M19:M20"/>
    <mergeCell ref="I27:I28"/>
    <mergeCell ref="J27:J28"/>
    <mergeCell ref="K27:K28"/>
    <mergeCell ref="L27:L28"/>
    <mergeCell ref="M27:M28"/>
    <mergeCell ref="I25:I26"/>
    <mergeCell ref="J25:J26"/>
    <mergeCell ref="K25:K26"/>
    <mergeCell ref="L25:L26"/>
    <mergeCell ref="M25:M26"/>
    <mergeCell ref="I23:I24"/>
    <mergeCell ref="J23:J24"/>
    <mergeCell ref="K23:K24"/>
    <mergeCell ref="L23:L24"/>
    <mergeCell ref="M23:M24"/>
    <mergeCell ref="I21:I22"/>
    <mergeCell ref="J21:J22"/>
    <mergeCell ref="K21:K22"/>
    <mergeCell ref="L21:L22"/>
    <mergeCell ref="M21:M22"/>
    <mergeCell ref="N21:N22"/>
    <mergeCell ref="O21:O22"/>
    <mergeCell ref="P21:P22"/>
    <mergeCell ref="Q21:Q22"/>
    <mergeCell ref="N17:N18"/>
    <mergeCell ref="O17:O18"/>
    <mergeCell ref="P17:P18"/>
    <mergeCell ref="Q17:Q18"/>
    <mergeCell ref="R17:R18"/>
    <mergeCell ref="I17:I18"/>
    <mergeCell ref="J17:J18"/>
    <mergeCell ref="K17:K18"/>
    <mergeCell ref="L17:L18"/>
    <mergeCell ref="M17:M18"/>
    <mergeCell ref="N15:N16"/>
    <mergeCell ref="O15:O16"/>
    <mergeCell ref="P15:P16"/>
    <mergeCell ref="Q15:Q16"/>
    <mergeCell ref="R15:R16"/>
    <mergeCell ref="I15:I16"/>
    <mergeCell ref="J15:J16"/>
    <mergeCell ref="K15:K16"/>
    <mergeCell ref="L15:L16"/>
    <mergeCell ref="M15:M16"/>
    <mergeCell ref="N13:N14"/>
    <mergeCell ref="O13:O14"/>
    <mergeCell ref="P13:P14"/>
    <mergeCell ref="Q13:Q14"/>
    <mergeCell ref="R13:R14"/>
    <mergeCell ref="I13:I14"/>
    <mergeCell ref="J13:J14"/>
    <mergeCell ref="K13:K14"/>
    <mergeCell ref="L13:L14"/>
    <mergeCell ref="M13:M14"/>
    <mergeCell ref="Q27:Q28"/>
    <mergeCell ref="R27:R28"/>
    <mergeCell ref="N23:N24"/>
    <mergeCell ref="N19:N20"/>
    <mergeCell ref="O19:O20"/>
    <mergeCell ref="P19:P20"/>
    <mergeCell ref="Q19:Q20"/>
    <mergeCell ref="O23:O24"/>
    <mergeCell ref="P23:P24"/>
    <mergeCell ref="Q23:Q24"/>
    <mergeCell ref="R19:R20"/>
    <mergeCell ref="R21:R22"/>
    <mergeCell ref="R23:R24"/>
    <mergeCell ref="N25:N26"/>
    <mergeCell ref="O25:O26"/>
    <mergeCell ref="P25:P26"/>
    <mergeCell ref="Q25:Q26"/>
    <mergeCell ref="R25:R26"/>
    <mergeCell ref="N27:N28"/>
    <mergeCell ref="O27:O28"/>
    <mergeCell ref="P27:P28"/>
    <mergeCell ref="Q11:R11"/>
    <mergeCell ref="Q6:R6"/>
    <mergeCell ref="A7:U7"/>
    <mergeCell ref="A11:A12"/>
    <mergeCell ref="B11:B12"/>
    <mergeCell ref="C11:E12"/>
    <mergeCell ref="H11:H12"/>
    <mergeCell ref="L11:M11"/>
    <mergeCell ref="A9:U9"/>
    <mergeCell ref="F11:G11"/>
    <mergeCell ref="J11:K11"/>
    <mergeCell ref="P29:P30"/>
    <mergeCell ref="O29:O30"/>
    <mergeCell ref="I29:I30"/>
    <mergeCell ref="J29:J30"/>
    <mergeCell ref="K29:K30"/>
    <mergeCell ref="L29:L30"/>
    <mergeCell ref="R29:R30"/>
    <mergeCell ref="M29:M30"/>
    <mergeCell ref="N29:N30"/>
    <mergeCell ref="Q29:Q30"/>
    <mergeCell ref="B36:G36"/>
    <mergeCell ref="B47:G47"/>
    <mergeCell ref="B42:G42"/>
    <mergeCell ref="B43:G43"/>
    <mergeCell ref="B44:G44"/>
    <mergeCell ref="B45:G45"/>
    <mergeCell ref="B46:G46"/>
    <mergeCell ref="B39:G39"/>
    <mergeCell ref="B40:G40"/>
    <mergeCell ref="B41:G41"/>
  </mergeCells>
  <phoneticPr fontId="38"/>
  <hyperlinks>
    <hyperlink ref="B41" display="TEL:078-302-0151 FAX:078-302-0159"/>
  </hyperlinks>
  <pageMargins left="0.75" right="0.17" top="0.59055118110236227" bottom="0.27559055118110237" header="0.47244094488188981" footer="0.15748031496062992"/>
  <pageSetup paperSize="9" scale="5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F56"/>
  <sheetViews>
    <sheetView showZeros="0" view="pageBreakPreview" zoomScale="70" zoomScaleNormal="75" zoomScaleSheetLayoutView="70" workbookViewId="0">
      <selection activeCell="D34" sqref="D34"/>
    </sheetView>
  </sheetViews>
  <sheetFormatPr defaultColWidth="9" defaultRowHeight="15" customHeight="1"/>
  <cols>
    <col min="1" max="2" width="12.88671875" style="1" customWidth="1"/>
    <col min="3" max="3" width="14.109375" style="1" customWidth="1"/>
    <col min="4" max="4" width="9.6640625" style="1" customWidth="1"/>
    <col min="5" max="5" width="3.6640625" style="1" customWidth="1"/>
    <col min="6" max="7" width="9.6640625" style="1" customWidth="1"/>
    <col min="8" max="8" width="3.6640625" style="1" customWidth="1"/>
    <col min="9" max="10" width="9.6640625" style="1" customWidth="1"/>
    <col min="11" max="11" width="12.6640625" style="1" customWidth="1"/>
    <col min="12" max="13" width="9.6640625" style="1" customWidth="1"/>
    <col min="14" max="23" width="8.44140625" style="1" customWidth="1"/>
    <col min="24" max="24" width="7.6640625" style="1" customWidth="1"/>
    <col min="25" max="25" width="10.88671875" style="1" customWidth="1"/>
    <col min="26" max="26" width="15.6640625" style="1" customWidth="1"/>
    <col min="27" max="16384" width="9" style="1"/>
  </cols>
  <sheetData>
    <row r="1" spans="1:27" ht="15" customHeight="1">
      <c r="AA1" s="2"/>
    </row>
    <row r="2" spans="1:27" ht="15" customHeight="1">
      <c r="M2" s="5" t="s">
        <v>231</v>
      </c>
      <c r="N2" s="5"/>
      <c r="O2" s="5"/>
      <c r="P2" s="5"/>
      <c r="R2" s="804" t="s">
        <v>1</v>
      </c>
      <c r="AA2" s="2"/>
    </row>
    <row r="3" spans="1:27" ht="15" customHeight="1">
      <c r="M3" s="5" t="s">
        <v>232</v>
      </c>
      <c r="N3" s="5"/>
      <c r="O3" s="5"/>
      <c r="P3" s="5"/>
      <c r="R3" s="804" t="s">
        <v>3</v>
      </c>
      <c r="AA3" s="2"/>
    </row>
    <row r="4" spans="1:27" ht="15" customHeight="1">
      <c r="M4" s="516" t="s">
        <v>233</v>
      </c>
      <c r="N4" s="33"/>
      <c r="O4" s="33"/>
      <c r="P4" s="5"/>
      <c r="R4" s="804" t="s">
        <v>5</v>
      </c>
      <c r="AA4" s="2"/>
    </row>
    <row r="5" spans="1:27" ht="15" customHeight="1">
      <c r="M5" s="5" t="s">
        <v>234</v>
      </c>
      <c r="N5" s="5"/>
      <c r="O5" s="5"/>
      <c r="P5" s="5"/>
      <c r="R5" s="804" t="s">
        <v>7</v>
      </c>
      <c r="AA5" s="2"/>
    </row>
    <row r="6" spans="1:27" ht="15" customHeight="1">
      <c r="M6" s="6"/>
      <c r="V6" s="2750"/>
      <c r="W6" s="2750"/>
    </row>
    <row r="7" spans="1:27" ht="30" customHeight="1">
      <c r="A7" s="2596" t="s">
        <v>651</v>
      </c>
      <c r="B7" s="2596"/>
      <c r="C7" s="2596"/>
      <c r="D7" s="2596"/>
      <c r="E7" s="2596"/>
      <c r="F7" s="2596"/>
      <c r="G7" s="2596"/>
      <c r="H7" s="2596"/>
      <c r="I7" s="2596"/>
      <c r="J7" s="2596"/>
      <c r="K7" s="2596"/>
      <c r="L7" s="2596"/>
      <c r="M7" s="2596"/>
      <c r="N7" s="2596"/>
      <c r="O7" s="2596"/>
      <c r="P7" s="2596"/>
      <c r="Q7" s="2596"/>
      <c r="R7" s="2596"/>
      <c r="S7" s="2596"/>
      <c r="T7" s="2596"/>
      <c r="U7" s="2596"/>
      <c r="V7" s="2596"/>
      <c r="W7" s="2596"/>
    </row>
    <row r="8" spans="1:27" ht="15" customHeight="1">
      <c r="A8" s="32"/>
      <c r="B8" s="32"/>
      <c r="C8" s="32"/>
      <c r="D8" s="32"/>
      <c r="E8" s="32"/>
      <c r="F8" s="32"/>
      <c r="G8" s="32"/>
      <c r="H8" s="32"/>
      <c r="I8" s="32"/>
      <c r="J8" s="32"/>
      <c r="K8" s="32"/>
      <c r="L8" s="32"/>
      <c r="M8" s="32"/>
      <c r="X8" s="4"/>
      <c r="Y8" s="4"/>
    </row>
    <row r="9" spans="1:27" ht="15" customHeight="1">
      <c r="A9" s="2656" t="s">
        <v>302</v>
      </c>
      <c r="B9" s="2656"/>
      <c r="C9" s="2656"/>
      <c r="D9" s="2656"/>
      <c r="E9" s="2656"/>
      <c r="F9" s="2656"/>
      <c r="G9" s="2656"/>
      <c r="H9" s="2656"/>
      <c r="I9" s="2656"/>
      <c r="J9" s="2656"/>
      <c r="K9" s="2656"/>
      <c r="L9" s="2656"/>
      <c r="M9" s="2656"/>
      <c r="N9" s="2656"/>
      <c r="O9" s="2656"/>
      <c r="P9" s="2656"/>
      <c r="Q9" s="2656"/>
      <c r="R9" s="2656"/>
      <c r="S9" s="2656"/>
      <c r="T9" s="2656"/>
      <c r="U9" s="2656"/>
      <c r="V9" s="2656"/>
      <c r="W9" s="2656"/>
      <c r="X9" s="5"/>
      <c r="Y9" s="5"/>
    </row>
    <row r="10" spans="1:27" ht="15" customHeight="1">
      <c r="A10" s="136">
        <f>'(P12)HKG TYO'!A10</f>
        <v>0</v>
      </c>
      <c r="B10" s="136"/>
      <c r="C10" s="3"/>
      <c r="D10" s="3"/>
      <c r="E10" s="3"/>
      <c r="F10" s="3"/>
      <c r="G10" s="3"/>
      <c r="H10" s="3"/>
      <c r="I10" s="3"/>
      <c r="J10" s="3"/>
      <c r="K10" s="3"/>
      <c r="L10" s="3"/>
      <c r="M10" s="3"/>
      <c r="N10" s="2" t="s">
        <v>600</v>
      </c>
      <c r="O10" s="77"/>
      <c r="P10" s="77"/>
      <c r="Q10" s="77"/>
      <c r="R10" s="77"/>
      <c r="S10" s="77"/>
      <c r="T10" s="77"/>
      <c r="U10" s="77"/>
      <c r="V10" s="77"/>
      <c r="W10" s="77"/>
      <c r="X10" s="3"/>
      <c r="Y10" s="3"/>
    </row>
    <row r="11" spans="1:27" ht="20.100000000000001" customHeight="1">
      <c r="A11" s="2822" t="s">
        <v>1166</v>
      </c>
      <c r="B11" s="2818"/>
      <c r="C11" s="2779" t="s">
        <v>1167</v>
      </c>
      <c r="D11" s="2781" t="s">
        <v>1168</v>
      </c>
      <c r="E11" s="2817"/>
      <c r="F11" s="2818"/>
      <c r="G11" s="2822" t="s">
        <v>1169</v>
      </c>
      <c r="H11" s="2817"/>
      <c r="I11" s="2818"/>
      <c r="J11" s="2824" t="s">
        <v>1170</v>
      </c>
      <c r="K11" s="2825"/>
      <c r="L11" s="2826"/>
      <c r="M11" s="2771" t="s">
        <v>1171</v>
      </c>
      <c r="N11" s="1050" t="s">
        <v>618</v>
      </c>
      <c r="O11" s="2992" t="s">
        <v>636</v>
      </c>
      <c r="P11" s="2993"/>
      <c r="Q11" s="2992" t="s">
        <v>637</v>
      </c>
      <c r="R11" s="2993"/>
      <c r="S11" s="1239" t="s">
        <v>638</v>
      </c>
      <c r="T11" s="1239" t="s">
        <v>639</v>
      </c>
      <c r="U11" s="1239" t="s">
        <v>640</v>
      </c>
      <c r="V11" s="2992" t="s">
        <v>641</v>
      </c>
      <c r="W11" s="2993"/>
    </row>
    <row r="12" spans="1:27" ht="44.25" customHeight="1">
      <c r="A12" s="2823"/>
      <c r="B12" s="2821"/>
      <c r="C12" s="2827"/>
      <c r="D12" s="2819"/>
      <c r="E12" s="2820"/>
      <c r="F12" s="2821"/>
      <c r="G12" s="2823"/>
      <c r="H12" s="2820"/>
      <c r="I12" s="2820"/>
      <c r="J12" s="1602" t="s">
        <v>1172</v>
      </c>
      <c r="K12" s="784" t="s">
        <v>1173</v>
      </c>
      <c r="L12" s="1603" t="s">
        <v>1174</v>
      </c>
      <c r="M12" s="2807"/>
      <c r="N12" s="1051" t="s">
        <v>626</v>
      </c>
      <c r="O12" s="944" t="s">
        <v>642</v>
      </c>
      <c r="P12" s="97" t="s">
        <v>643</v>
      </c>
      <c r="Q12" s="944" t="s">
        <v>644</v>
      </c>
      <c r="R12" s="97" t="s">
        <v>645</v>
      </c>
      <c r="S12" s="1238" t="s">
        <v>646</v>
      </c>
      <c r="T12" s="1238" t="s">
        <v>647</v>
      </c>
      <c r="U12" s="1238" t="s">
        <v>648</v>
      </c>
      <c r="V12" s="942" t="s">
        <v>649</v>
      </c>
      <c r="W12" s="945" t="s">
        <v>650</v>
      </c>
    </row>
    <row r="13" spans="1:27" ht="26.25" customHeight="1">
      <c r="A13" s="2829"/>
      <c r="B13" s="2830"/>
      <c r="C13" s="817"/>
      <c r="D13" s="1572">
        <v>45756</v>
      </c>
      <c r="E13" s="1571" t="s">
        <v>263</v>
      </c>
      <c r="F13" s="1572">
        <f>D13</f>
        <v>45756</v>
      </c>
      <c r="G13" s="2498"/>
      <c r="H13" s="1571"/>
      <c r="I13" s="1572"/>
      <c r="J13" s="2499">
        <f>C13-5</f>
        <v>-5</v>
      </c>
      <c r="K13" s="1604" t="e">
        <f>E13-3</f>
        <v>#VALUE!</v>
      </c>
      <c r="L13" s="1605">
        <f>F13-3</f>
        <v>45753</v>
      </c>
      <c r="M13" s="1573">
        <f>F13+6</f>
        <v>45762</v>
      </c>
      <c r="N13" s="1047">
        <f t="shared" ref="N13:N25" si="0">M13+44</f>
        <v>45806</v>
      </c>
      <c r="O13" s="999">
        <f t="shared" ref="O13:O25" si="1">N13+16</f>
        <v>45822</v>
      </c>
      <c r="P13" s="1485">
        <f t="shared" ref="P13:P25" si="2">N13+8</f>
        <v>45814</v>
      </c>
      <c r="Q13" s="999">
        <f t="shared" ref="Q13:Q25" si="3">N13+11</f>
        <v>45817</v>
      </c>
      <c r="R13" s="1485">
        <f t="shared" ref="R13:R25" si="4">N13+10</f>
        <v>45816</v>
      </c>
      <c r="S13" s="1601">
        <f t="shared" ref="S13:S25" si="5">N13+26</f>
        <v>45832</v>
      </c>
      <c r="T13" s="1601">
        <f t="shared" ref="T13:T25" si="6">N13+26</f>
        <v>45832</v>
      </c>
      <c r="U13" s="1601">
        <f t="shared" ref="U13:U25" si="7">N13+12</f>
        <v>45818</v>
      </c>
      <c r="V13" s="999">
        <f t="shared" ref="V13:V25" si="8">N13+11</f>
        <v>45817</v>
      </c>
      <c r="W13" s="1485">
        <f t="shared" ref="W13:W25" si="9">N13+7</f>
        <v>45813</v>
      </c>
    </row>
    <row r="14" spans="1:27" ht="25.5" customHeight="1">
      <c r="A14" s="2810" t="s">
        <v>1625</v>
      </c>
      <c r="B14" s="2809"/>
      <c r="C14" s="1629" t="s">
        <v>1626</v>
      </c>
      <c r="D14" s="1570">
        <v>46032</v>
      </c>
      <c r="E14" s="1428" t="s">
        <v>263</v>
      </c>
      <c r="F14" s="1678">
        <f>D14+1</f>
        <v>46033</v>
      </c>
      <c r="G14" s="1570"/>
      <c r="H14" s="1428"/>
      <c r="I14" s="1479"/>
      <c r="J14" s="2500" t="s">
        <v>1627</v>
      </c>
      <c r="K14" s="1428">
        <f>D14-3</f>
        <v>46029</v>
      </c>
      <c r="L14" s="1606">
        <f>D14-2</f>
        <v>46030</v>
      </c>
      <c r="M14" s="1623">
        <f>F14+4</f>
        <v>46037</v>
      </c>
      <c r="N14" s="1081">
        <f t="shared" si="0"/>
        <v>46081</v>
      </c>
      <c r="O14" s="824">
        <f t="shared" si="1"/>
        <v>46097</v>
      </c>
      <c r="P14" s="1003">
        <f t="shared" si="2"/>
        <v>46089</v>
      </c>
      <c r="Q14" s="824">
        <f t="shared" si="3"/>
        <v>46092</v>
      </c>
      <c r="R14" s="1003">
        <f t="shared" si="4"/>
        <v>46091</v>
      </c>
      <c r="S14" s="1181">
        <f t="shared" si="5"/>
        <v>46107</v>
      </c>
      <c r="T14" s="1181">
        <f t="shared" si="6"/>
        <v>46107</v>
      </c>
      <c r="U14" s="1181">
        <f t="shared" si="7"/>
        <v>46093</v>
      </c>
      <c r="V14" s="824">
        <f t="shared" si="8"/>
        <v>46092</v>
      </c>
      <c r="W14" s="1003">
        <f t="shared" si="9"/>
        <v>46088</v>
      </c>
    </row>
    <row r="15" spans="1:27" ht="26.25" customHeight="1">
      <c r="A15" s="2811"/>
      <c r="B15" s="2812"/>
      <c r="C15" s="1609"/>
      <c r="D15" s="1572">
        <f t="shared" ref="D15:D20" si="10">D13+7</f>
        <v>45763</v>
      </c>
      <c r="E15" s="1571" t="s">
        <v>263</v>
      </c>
      <c r="F15" s="1572">
        <f>D15</f>
        <v>45763</v>
      </c>
      <c r="G15" s="2498"/>
      <c r="H15" s="1571"/>
      <c r="I15" s="1612"/>
      <c r="J15" s="2501"/>
      <c r="K15" s="1571" t="e">
        <f>E15-3</f>
        <v>#VALUE!</v>
      </c>
      <c r="L15" s="1572">
        <f>F15-3</f>
        <v>45760</v>
      </c>
      <c r="M15" s="1607">
        <f>F15+6</f>
        <v>45769</v>
      </c>
      <c r="N15" s="1047">
        <f t="shared" si="0"/>
        <v>45813</v>
      </c>
      <c r="O15" s="999">
        <f t="shared" si="1"/>
        <v>45829</v>
      </c>
      <c r="P15" s="1485">
        <f t="shared" si="2"/>
        <v>45821</v>
      </c>
      <c r="Q15" s="999">
        <f t="shared" si="3"/>
        <v>45824</v>
      </c>
      <c r="R15" s="1485">
        <f t="shared" si="4"/>
        <v>45823</v>
      </c>
      <c r="S15" s="1601">
        <f t="shared" si="5"/>
        <v>45839</v>
      </c>
      <c r="T15" s="1601">
        <f t="shared" si="6"/>
        <v>45839</v>
      </c>
      <c r="U15" s="1601">
        <f t="shared" si="7"/>
        <v>45825</v>
      </c>
      <c r="V15" s="999">
        <f t="shared" si="8"/>
        <v>45824</v>
      </c>
      <c r="W15" s="1485">
        <f t="shared" si="9"/>
        <v>45820</v>
      </c>
    </row>
    <row r="16" spans="1:27" ht="26.25" customHeight="1">
      <c r="A16" s="2810" t="s">
        <v>1628</v>
      </c>
      <c r="B16" s="2809"/>
      <c r="C16" s="1629" t="s">
        <v>1629</v>
      </c>
      <c r="D16" s="1624">
        <f>D14+7</f>
        <v>46039</v>
      </c>
      <c r="E16" s="1429" t="s">
        <v>263</v>
      </c>
      <c r="F16" s="1479">
        <f t="shared" ref="F16" si="11">D16+1</f>
        <v>46040</v>
      </c>
      <c r="G16" s="2500"/>
      <c r="H16" s="1429"/>
      <c r="I16" s="1479"/>
      <c r="J16" s="2500" t="s">
        <v>1630</v>
      </c>
      <c r="K16" s="1428">
        <f>D16-3</f>
        <v>46036</v>
      </c>
      <c r="L16" s="1606">
        <f>D16-2</f>
        <v>46037</v>
      </c>
      <c r="M16" s="1623">
        <f>F16+4</f>
        <v>46044</v>
      </c>
      <c r="N16" s="1081">
        <f t="shared" si="0"/>
        <v>46088</v>
      </c>
      <c r="O16" s="824">
        <f t="shared" si="1"/>
        <v>46104</v>
      </c>
      <c r="P16" s="1003">
        <f t="shared" si="2"/>
        <v>46096</v>
      </c>
      <c r="Q16" s="824">
        <f t="shared" si="3"/>
        <v>46099</v>
      </c>
      <c r="R16" s="1003">
        <f t="shared" si="4"/>
        <v>46098</v>
      </c>
      <c r="S16" s="1181">
        <f t="shared" si="5"/>
        <v>46114</v>
      </c>
      <c r="T16" s="1181">
        <f t="shared" si="6"/>
        <v>46114</v>
      </c>
      <c r="U16" s="1181">
        <f t="shared" si="7"/>
        <v>46100</v>
      </c>
      <c r="V16" s="824">
        <f t="shared" si="8"/>
        <v>46099</v>
      </c>
      <c r="W16" s="1003">
        <f t="shared" si="9"/>
        <v>46095</v>
      </c>
    </row>
    <row r="17" spans="1:24" ht="26.25" customHeight="1">
      <c r="A17" s="2811"/>
      <c r="B17" s="2812"/>
      <c r="C17" s="1574"/>
      <c r="D17" s="1572">
        <f t="shared" si="10"/>
        <v>45770</v>
      </c>
      <c r="E17" s="1571" t="s">
        <v>263</v>
      </c>
      <c r="F17" s="1572">
        <f>D17</f>
        <v>45770</v>
      </c>
      <c r="G17" s="2498"/>
      <c r="H17" s="1571"/>
      <c r="I17" s="1612"/>
      <c r="J17" s="2501"/>
      <c r="K17" s="1604" t="e">
        <f>E17-2</f>
        <v>#VALUE!</v>
      </c>
      <c r="L17" s="1605">
        <f>F17-2</f>
        <v>45768</v>
      </c>
      <c r="M17" s="1573">
        <f>F17+6</f>
        <v>45776</v>
      </c>
      <c r="N17" s="1047">
        <f t="shared" si="0"/>
        <v>45820</v>
      </c>
      <c r="O17" s="999">
        <f t="shared" si="1"/>
        <v>45836</v>
      </c>
      <c r="P17" s="1485">
        <f t="shared" si="2"/>
        <v>45828</v>
      </c>
      <c r="Q17" s="999">
        <f t="shared" si="3"/>
        <v>45831</v>
      </c>
      <c r="R17" s="1485">
        <f t="shared" si="4"/>
        <v>45830</v>
      </c>
      <c r="S17" s="1601">
        <f t="shared" si="5"/>
        <v>45846</v>
      </c>
      <c r="T17" s="1601">
        <f t="shared" si="6"/>
        <v>45846</v>
      </c>
      <c r="U17" s="1601">
        <f t="shared" si="7"/>
        <v>45832</v>
      </c>
      <c r="V17" s="999">
        <f t="shared" si="8"/>
        <v>45831</v>
      </c>
      <c r="W17" s="1485">
        <f t="shared" si="9"/>
        <v>45827</v>
      </c>
    </row>
    <row r="18" spans="1:24" ht="26.25" customHeight="1">
      <c r="A18" s="2810" t="s">
        <v>1631</v>
      </c>
      <c r="B18" s="2809"/>
      <c r="C18" s="1629" t="s">
        <v>1632</v>
      </c>
      <c r="D18" s="1624">
        <f t="shared" si="10"/>
        <v>46046</v>
      </c>
      <c r="E18" s="1429" t="s">
        <v>263</v>
      </c>
      <c r="F18" s="1479">
        <f t="shared" ref="F18:F28" si="12">D18+1</f>
        <v>46047</v>
      </c>
      <c r="G18" s="2500"/>
      <c r="H18" s="1429"/>
      <c r="I18" s="1479"/>
      <c r="J18" s="2500" t="s">
        <v>1633</v>
      </c>
      <c r="K18" s="1428">
        <f>D18-3</f>
        <v>46043</v>
      </c>
      <c r="L18" s="1606">
        <f>D18-2</f>
        <v>46044</v>
      </c>
      <c r="M18" s="1623">
        <f>F18+4</f>
        <v>46051</v>
      </c>
      <c r="N18" s="1081">
        <f t="shared" si="0"/>
        <v>46095</v>
      </c>
      <c r="O18" s="824">
        <f t="shared" si="1"/>
        <v>46111</v>
      </c>
      <c r="P18" s="1003">
        <f t="shared" si="2"/>
        <v>46103</v>
      </c>
      <c r="Q18" s="824">
        <f t="shared" si="3"/>
        <v>46106</v>
      </c>
      <c r="R18" s="1003">
        <f t="shared" si="4"/>
        <v>46105</v>
      </c>
      <c r="S18" s="1181">
        <f t="shared" si="5"/>
        <v>46121</v>
      </c>
      <c r="T18" s="1181">
        <f t="shared" si="6"/>
        <v>46121</v>
      </c>
      <c r="U18" s="1181">
        <f t="shared" si="7"/>
        <v>46107</v>
      </c>
      <c r="V18" s="824">
        <f t="shared" si="8"/>
        <v>46106</v>
      </c>
      <c r="W18" s="1003">
        <f t="shared" si="9"/>
        <v>46102</v>
      </c>
    </row>
    <row r="19" spans="1:24" ht="26.25" customHeight="1">
      <c r="A19" s="2811"/>
      <c r="B19" s="2812"/>
      <c r="C19" s="1574"/>
      <c r="D19" s="1529">
        <f t="shared" si="10"/>
        <v>45777</v>
      </c>
      <c r="E19" s="1535" t="s">
        <v>263</v>
      </c>
      <c r="F19" s="1529">
        <f t="shared" si="12"/>
        <v>45778</v>
      </c>
      <c r="G19" s="2502"/>
      <c r="H19" s="1535"/>
      <c r="I19" s="1613"/>
      <c r="J19" s="2501"/>
      <c r="K19" s="1608" t="e">
        <f>E19-2</f>
        <v>#VALUE!</v>
      </c>
      <c r="L19" s="1537">
        <f>F19-2</f>
        <v>45776</v>
      </c>
      <c r="M19" s="1536">
        <f>F19+6</f>
        <v>45784</v>
      </c>
      <c r="N19" s="1047">
        <f t="shared" si="0"/>
        <v>45828</v>
      </c>
      <c r="O19" s="999">
        <f t="shared" si="1"/>
        <v>45844</v>
      </c>
      <c r="P19" s="1485">
        <f t="shared" si="2"/>
        <v>45836</v>
      </c>
      <c r="Q19" s="999">
        <f t="shared" si="3"/>
        <v>45839</v>
      </c>
      <c r="R19" s="1485">
        <f t="shared" si="4"/>
        <v>45838</v>
      </c>
      <c r="S19" s="1601">
        <f t="shared" si="5"/>
        <v>45854</v>
      </c>
      <c r="T19" s="1601">
        <f t="shared" si="6"/>
        <v>45854</v>
      </c>
      <c r="U19" s="1601">
        <f t="shared" si="7"/>
        <v>45840</v>
      </c>
      <c r="V19" s="999">
        <f t="shared" si="8"/>
        <v>45839</v>
      </c>
      <c r="W19" s="1485">
        <f t="shared" si="9"/>
        <v>45835</v>
      </c>
      <c r="X19" s="94"/>
    </row>
    <row r="20" spans="1:24" ht="26.25" customHeight="1">
      <c r="A20" s="2815" t="s">
        <v>1634</v>
      </c>
      <c r="B20" s="2816"/>
      <c r="C20" s="1963" t="s">
        <v>1635</v>
      </c>
      <c r="D20" s="1624">
        <f t="shared" si="10"/>
        <v>46053</v>
      </c>
      <c r="E20" s="1429" t="s">
        <v>1636</v>
      </c>
      <c r="F20" s="1479">
        <f t="shared" si="12"/>
        <v>46054</v>
      </c>
      <c r="G20" s="1624"/>
      <c r="H20" s="1429"/>
      <c r="I20" s="1479"/>
      <c r="J20" s="2500" t="s">
        <v>1637</v>
      </c>
      <c r="K20" s="1428">
        <f>D20-3</f>
        <v>46050</v>
      </c>
      <c r="L20" s="1606">
        <f>D20-2</f>
        <v>46051</v>
      </c>
      <c r="M20" s="1623">
        <f>F20+4</f>
        <v>46058</v>
      </c>
      <c r="N20" s="1081">
        <f t="shared" si="0"/>
        <v>46102</v>
      </c>
      <c r="O20" s="824">
        <f t="shared" si="1"/>
        <v>46118</v>
      </c>
      <c r="P20" s="1003">
        <f t="shared" si="2"/>
        <v>46110</v>
      </c>
      <c r="Q20" s="824">
        <f t="shared" si="3"/>
        <v>46113</v>
      </c>
      <c r="R20" s="1003">
        <f t="shared" si="4"/>
        <v>46112</v>
      </c>
      <c r="S20" s="1181">
        <f t="shared" si="5"/>
        <v>46128</v>
      </c>
      <c r="T20" s="1181">
        <f t="shared" si="6"/>
        <v>46128</v>
      </c>
      <c r="U20" s="1181">
        <f t="shared" si="7"/>
        <v>46114</v>
      </c>
      <c r="V20" s="824">
        <f t="shared" si="8"/>
        <v>46113</v>
      </c>
      <c r="W20" s="1003">
        <f t="shared" si="9"/>
        <v>46109</v>
      </c>
      <c r="X20" s="94"/>
    </row>
    <row r="21" spans="1:24" ht="26.25" customHeight="1">
      <c r="A21" s="2811"/>
      <c r="B21" s="2812"/>
      <c r="C21" s="1574"/>
      <c r="D21" s="1572">
        <f>D19+5</f>
        <v>45782</v>
      </c>
      <c r="E21" s="1571" t="s">
        <v>263</v>
      </c>
      <c r="F21" s="1572">
        <f t="shared" si="12"/>
        <v>45783</v>
      </c>
      <c r="G21" s="2498"/>
      <c r="H21" s="1571"/>
      <c r="I21" s="1612"/>
      <c r="J21" s="2501"/>
      <c r="K21" s="1679" t="e">
        <f>E21-3</f>
        <v>#VALUE!</v>
      </c>
      <c r="L21" s="1680">
        <f>F21-3</f>
        <v>45780</v>
      </c>
      <c r="M21" s="1573">
        <f>F21+6</f>
        <v>45789</v>
      </c>
      <c r="N21" s="1047">
        <f t="shared" si="0"/>
        <v>45833</v>
      </c>
      <c r="O21" s="999">
        <f t="shared" si="1"/>
        <v>45849</v>
      </c>
      <c r="P21" s="1485">
        <f t="shared" si="2"/>
        <v>45841</v>
      </c>
      <c r="Q21" s="999">
        <f t="shared" si="3"/>
        <v>45844</v>
      </c>
      <c r="R21" s="1485">
        <f t="shared" si="4"/>
        <v>45843</v>
      </c>
      <c r="S21" s="1601">
        <f t="shared" si="5"/>
        <v>45859</v>
      </c>
      <c r="T21" s="1601">
        <f t="shared" si="6"/>
        <v>45859</v>
      </c>
      <c r="U21" s="1601">
        <f t="shared" si="7"/>
        <v>45845</v>
      </c>
      <c r="V21" s="999">
        <f t="shared" si="8"/>
        <v>45844</v>
      </c>
      <c r="W21" s="1485">
        <f t="shared" si="9"/>
        <v>45840</v>
      </c>
    </row>
    <row r="22" spans="1:24" ht="26.25" customHeight="1">
      <c r="A22" s="2810" t="s">
        <v>1625</v>
      </c>
      <c r="B22" s="2809"/>
      <c r="C22" s="1629" t="s">
        <v>1638</v>
      </c>
      <c r="D22" s="2500">
        <f t="shared" ref="D22:D28" si="13">D20+7</f>
        <v>46060</v>
      </c>
      <c r="E22" s="1429" t="s">
        <v>263</v>
      </c>
      <c r="F22" s="1479">
        <f t="shared" si="12"/>
        <v>46061</v>
      </c>
      <c r="G22" s="2503"/>
      <c r="H22" s="1539"/>
      <c r="I22" s="1614"/>
      <c r="J22" s="2500" t="s">
        <v>1639</v>
      </c>
      <c r="K22" s="1428">
        <f>D22-3</f>
        <v>46057</v>
      </c>
      <c r="L22" s="1606">
        <f>D22-2</f>
        <v>46058</v>
      </c>
      <c r="M22" s="1623">
        <f>F22+4</f>
        <v>46065</v>
      </c>
      <c r="N22" s="1081">
        <f t="shared" si="0"/>
        <v>46109</v>
      </c>
      <c r="O22" s="824">
        <f t="shared" si="1"/>
        <v>46125</v>
      </c>
      <c r="P22" s="1003">
        <f t="shared" si="2"/>
        <v>46117</v>
      </c>
      <c r="Q22" s="824">
        <f t="shared" si="3"/>
        <v>46120</v>
      </c>
      <c r="R22" s="1003">
        <f t="shared" si="4"/>
        <v>46119</v>
      </c>
      <c r="S22" s="1181">
        <f t="shared" si="5"/>
        <v>46135</v>
      </c>
      <c r="T22" s="1181">
        <f t="shared" si="6"/>
        <v>46135</v>
      </c>
      <c r="U22" s="1181">
        <f t="shared" si="7"/>
        <v>46121</v>
      </c>
      <c r="V22" s="824">
        <f t="shared" si="8"/>
        <v>46120</v>
      </c>
      <c r="W22" s="1003">
        <f t="shared" si="9"/>
        <v>46116</v>
      </c>
    </row>
    <row r="23" spans="1:24" ht="26.25" customHeight="1">
      <c r="A23" s="2811"/>
      <c r="B23" s="2812"/>
      <c r="C23" s="1609"/>
      <c r="D23" s="1529">
        <f t="shared" si="13"/>
        <v>45789</v>
      </c>
      <c r="E23" s="1535" t="s">
        <v>263</v>
      </c>
      <c r="F23" s="1529">
        <f t="shared" si="12"/>
        <v>45790</v>
      </c>
      <c r="G23" s="2502"/>
      <c r="H23" s="1535"/>
      <c r="I23" s="1613"/>
      <c r="J23" s="1611">
        <f>C23-3</f>
        <v>-3</v>
      </c>
      <c r="K23" s="1681" t="e">
        <f>E23-3</f>
        <v>#VALUE!</v>
      </c>
      <c r="L23" s="1682">
        <f>F23-3</f>
        <v>45787</v>
      </c>
      <c r="M23" s="1536">
        <f>F23+6</f>
        <v>45796</v>
      </c>
      <c r="N23" s="1047">
        <f t="shared" si="0"/>
        <v>45840</v>
      </c>
      <c r="O23" s="999">
        <f t="shared" si="1"/>
        <v>45856</v>
      </c>
      <c r="P23" s="1485">
        <f t="shared" si="2"/>
        <v>45848</v>
      </c>
      <c r="Q23" s="999">
        <f t="shared" si="3"/>
        <v>45851</v>
      </c>
      <c r="R23" s="1485">
        <f t="shared" si="4"/>
        <v>45850</v>
      </c>
      <c r="S23" s="1601">
        <f t="shared" si="5"/>
        <v>45866</v>
      </c>
      <c r="T23" s="1601">
        <f t="shared" si="6"/>
        <v>45866</v>
      </c>
      <c r="U23" s="1601">
        <f t="shared" si="7"/>
        <v>45852</v>
      </c>
      <c r="V23" s="999">
        <f t="shared" si="8"/>
        <v>45851</v>
      </c>
      <c r="W23" s="1485">
        <f t="shared" si="9"/>
        <v>45847</v>
      </c>
    </row>
    <row r="24" spans="1:24" ht="26.25" customHeight="1">
      <c r="A24" s="2813" t="s">
        <v>1640</v>
      </c>
      <c r="B24" s="2814"/>
      <c r="C24" s="1729"/>
      <c r="D24" s="2504">
        <f t="shared" si="13"/>
        <v>46067</v>
      </c>
      <c r="E24" s="2273" t="s">
        <v>263</v>
      </c>
      <c r="F24" s="2274">
        <f>D24+1</f>
        <v>46068</v>
      </c>
      <c r="G24" s="2505"/>
      <c r="H24" s="2275"/>
      <c r="I24" s="2276"/>
      <c r="J24" s="2504" t="s">
        <v>1641</v>
      </c>
      <c r="K24" s="2506">
        <f>D24-4</f>
        <v>46063</v>
      </c>
      <c r="L24" s="2277">
        <f>D24-2</f>
        <v>46065</v>
      </c>
      <c r="M24" s="2278">
        <f>F24+4</f>
        <v>46072</v>
      </c>
      <c r="N24" s="2523">
        <f t="shared" si="0"/>
        <v>46116</v>
      </c>
      <c r="O24" s="2525">
        <f t="shared" si="1"/>
        <v>46132</v>
      </c>
      <c r="P24" s="2526">
        <f t="shared" si="2"/>
        <v>46124</v>
      </c>
      <c r="Q24" s="2525">
        <f t="shared" si="3"/>
        <v>46127</v>
      </c>
      <c r="R24" s="2526">
        <f t="shared" si="4"/>
        <v>46126</v>
      </c>
      <c r="S24" s="2527">
        <f t="shared" si="5"/>
        <v>46142</v>
      </c>
      <c r="T24" s="2527">
        <f t="shared" si="6"/>
        <v>46142</v>
      </c>
      <c r="U24" s="2527">
        <f t="shared" si="7"/>
        <v>46128</v>
      </c>
      <c r="V24" s="2525">
        <f t="shared" si="8"/>
        <v>46127</v>
      </c>
      <c r="W24" s="2526">
        <f t="shared" si="9"/>
        <v>46123</v>
      </c>
    </row>
    <row r="25" spans="1:24" ht="27.6" customHeight="1">
      <c r="A25" s="2811"/>
      <c r="B25" s="2812"/>
      <c r="C25" s="1609"/>
      <c r="D25" s="1529">
        <f t="shared" si="13"/>
        <v>45796</v>
      </c>
      <c r="E25" s="1535" t="s">
        <v>263</v>
      </c>
      <c r="F25" s="1529">
        <f t="shared" si="12"/>
        <v>45797</v>
      </c>
      <c r="G25" s="2502"/>
      <c r="H25" s="1535"/>
      <c r="I25" s="1529"/>
      <c r="J25" s="2501"/>
      <c r="K25" s="1681" t="e">
        <f>E25-3</f>
        <v>#VALUE!</v>
      </c>
      <c r="L25" s="1682">
        <f>F25-3</f>
        <v>45794</v>
      </c>
      <c r="M25" s="1536">
        <f>F25+6</f>
        <v>45803</v>
      </c>
      <c r="N25" s="1047">
        <f t="shared" si="0"/>
        <v>45847</v>
      </c>
      <c r="O25" s="999">
        <f t="shared" si="1"/>
        <v>45863</v>
      </c>
      <c r="P25" s="1485">
        <f t="shared" si="2"/>
        <v>45855</v>
      </c>
      <c r="Q25" s="999">
        <f t="shared" si="3"/>
        <v>45858</v>
      </c>
      <c r="R25" s="1485">
        <f t="shared" si="4"/>
        <v>45857</v>
      </c>
      <c r="S25" s="1601">
        <f t="shared" si="5"/>
        <v>45873</v>
      </c>
      <c r="T25" s="1601">
        <f t="shared" si="6"/>
        <v>45873</v>
      </c>
      <c r="U25" s="1601">
        <f t="shared" si="7"/>
        <v>45859</v>
      </c>
      <c r="V25" s="999">
        <f t="shared" si="8"/>
        <v>45858</v>
      </c>
      <c r="W25" s="1485">
        <f t="shared" si="9"/>
        <v>45854</v>
      </c>
    </row>
    <row r="26" spans="1:24" ht="27.6" customHeight="1">
      <c r="A26" s="2810" t="s">
        <v>1631</v>
      </c>
      <c r="B26" s="2809"/>
      <c r="C26" s="1629" t="s">
        <v>1626</v>
      </c>
      <c r="D26" s="2500">
        <f t="shared" si="13"/>
        <v>46074</v>
      </c>
      <c r="E26" s="1429" t="s">
        <v>263</v>
      </c>
      <c r="F26" s="1479">
        <f t="shared" si="12"/>
        <v>46075</v>
      </c>
      <c r="G26" s="2503"/>
      <c r="H26" s="1539"/>
      <c r="I26" s="1538"/>
      <c r="J26" s="2500" t="s">
        <v>1642</v>
      </c>
      <c r="K26" s="1428">
        <f>D26-3</f>
        <v>46071</v>
      </c>
      <c r="L26" s="1606">
        <f>D26-2</f>
        <v>46072</v>
      </c>
      <c r="M26" s="1623">
        <f>F26+4</f>
        <v>46079</v>
      </c>
      <c r="N26" s="1081">
        <f>M26+44</f>
        <v>46123</v>
      </c>
      <c r="O26" s="816">
        <f>N26+16</f>
        <v>46139</v>
      </c>
      <c r="P26" s="421">
        <f>N26+8</f>
        <v>46131</v>
      </c>
      <c r="Q26" s="816">
        <f>N26+11</f>
        <v>46134</v>
      </c>
      <c r="R26" s="421">
        <f>N26+10</f>
        <v>46133</v>
      </c>
      <c r="S26" s="1421">
        <f>N26+26</f>
        <v>46149</v>
      </c>
      <c r="T26" s="1421">
        <f>N26+26</f>
        <v>46149</v>
      </c>
      <c r="U26" s="1421">
        <f>N26+12</f>
        <v>46135</v>
      </c>
      <c r="V26" s="816">
        <f>N26+11</f>
        <v>46134</v>
      </c>
      <c r="W26" s="421">
        <f>N26+7</f>
        <v>46130</v>
      </c>
    </row>
    <row r="27" spans="1:24" ht="27.6" customHeight="1">
      <c r="A27" s="2811"/>
      <c r="B27" s="2812"/>
      <c r="C27" s="1574"/>
      <c r="D27" s="1529">
        <f t="shared" si="13"/>
        <v>45803</v>
      </c>
      <c r="E27" s="1535" t="s">
        <v>263</v>
      </c>
      <c r="F27" s="1529">
        <f t="shared" si="12"/>
        <v>45804</v>
      </c>
      <c r="G27" s="2502"/>
      <c r="H27" s="1535"/>
      <c r="I27" s="1529"/>
      <c r="J27" s="2501">
        <f>C27-3</f>
        <v>-3</v>
      </c>
      <c r="K27" s="1681" t="e">
        <f>E27-3</f>
        <v>#VALUE!</v>
      </c>
      <c r="L27" s="1682">
        <f>F27-3</f>
        <v>45801</v>
      </c>
      <c r="M27" s="1536">
        <f>F27+6</f>
        <v>45810</v>
      </c>
      <c r="N27" s="1081"/>
      <c r="O27" s="816"/>
      <c r="P27" s="421"/>
      <c r="Q27" s="816"/>
      <c r="R27" s="421"/>
      <c r="S27" s="1483"/>
      <c r="T27" s="1483"/>
      <c r="U27" s="1483"/>
      <c r="V27" s="816"/>
      <c r="W27" s="421"/>
    </row>
    <row r="28" spans="1:24" ht="27.6" customHeight="1">
      <c r="A28" s="2815" t="s">
        <v>1634</v>
      </c>
      <c r="B28" s="2816"/>
      <c r="C28" s="1963" t="s">
        <v>1643</v>
      </c>
      <c r="D28" s="2500">
        <f t="shared" si="13"/>
        <v>46081</v>
      </c>
      <c r="E28" s="1429" t="s">
        <v>263</v>
      </c>
      <c r="F28" s="1377">
        <f t="shared" si="12"/>
        <v>46082</v>
      </c>
      <c r="G28" s="2503"/>
      <c r="H28" s="1539"/>
      <c r="I28" s="1538"/>
      <c r="J28" s="2500" t="s">
        <v>1644</v>
      </c>
      <c r="K28" s="1428">
        <f>D28-3</f>
        <v>46078</v>
      </c>
      <c r="L28" s="1606">
        <f>D28-2</f>
        <v>46079</v>
      </c>
      <c r="M28" s="1623">
        <f>F28+4</f>
        <v>46086</v>
      </c>
      <c r="N28" s="1081">
        <f>M28+44</f>
        <v>46130</v>
      </c>
      <c r="O28" s="816">
        <f>N28+16</f>
        <v>46146</v>
      </c>
      <c r="P28" s="421">
        <f>N28+8</f>
        <v>46138</v>
      </c>
      <c r="Q28" s="816">
        <f>N28+11</f>
        <v>46141</v>
      </c>
      <c r="R28" s="421">
        <f>N28+10</f>
        <v>46140</v>
      </c>
      <c r="S28" s="1693">
        <f>N28+26</f>
        <v>46156</v>
      </c>
      <c r="T28" s="1693">
        <f>N28+26</f>
        <v>46156</v>
      </c>
      <c r="U28" s="1693">
        <f>N28+12</f>
        <v>46142</v>
      </c>
      <c r="V28" s="816">
        <f>N28+11</f>
        <v>46141</v>
      </c>
      <c r="W28" s="421">
        <f>N28+7</f>
        <v>46137</v>
      </c>
    </row>
    <row r="29" spans="1:24" ht="26.25" customHeight="1">
      <c r="A29" s="2828"/>
      <c r="B29" s="2812"/>
      <c r="C29" s="1574"/>
      <c r="D29" s="1529">
        <f t="shared" ref="D29:D32" si="14">D27+7</f>
        <v>45810</v>
      </c>
      <c r="E29" s="1535" t="s">
        <v>263</v>
      </c>
      <c r="F29" s="1529">
        <f t="shared" ref="F29:F33" si="15">D29+1</f>
        <v>45811</v>
      </c>
      <c r="G29" s="2272"/>
      <c r="H29" s="1535"/>
      <c r="I29" s="1529"/>
      <c r="J29" s="2271">
        <f>C29-3</f>
        <v>-3</v>
      </c>
      <c r="K29" s="1681" t="e">
        <f>E29-3</f>
        <v>#VALUE!</v>
      </c>
      <c r="L29" s="1682">
        <f>F29-3</f>
        <v>45808</v>
      </c>
      <c r="M29" s="1641">
        <f>F29+6</f>
        <v>45817</v>
      </c>
      <c r="N29" s="1047">
        <f>M29+44</f>
        <v>45861</v>
      </c>
      <c r="O29" s="937">
        <f>N29+16</f>
        <v>45877</v>
      </c>
      <c r="P29" s="679">
        <f>N29+8</f>
        <v>45869</v>
      </c>
      <c r="Q29" s="937">
        <f>N29+11</f>
        <v>45872</v>
      </c>
      <c r="R29" s="679">
        <f>N29+10</f>
        <v>45871</v>
      </c>
      <c r="S29" s="1217">
        <f>N29+26</f>
        <v>45887</v>
      </c>
      <c r="T29" s="1217">
        <f>N29+26</f>
        <v>45887</v>
      </c>
      <c r="U29" s="1217">
        <f>N29+12</f>
        <v>45873</v>
      </c>
      <c r="V29" s="937">
        <f>N29+11</f>
        <v>45872</v>
      </c>
      <c r="W29" s="679">
        <f>N29+7</f>
        <v>45868</v>
      </c>
    </row>
    <row r="30" spans="1:24" ht="26.25" hidden="1" customHeight="1">
      <c r="A30" s="2808" t="s">
        <v>1363</v>
      </c>
      <c r="B30" s="2809"/>
      <c r="C30" s="1629" t="s">
        <v>1362</v>
      </c>
      <c r="D30" s="2280">
        <f>D26+7</f>
        <v>46081</v>
      </c>
      <c r="E30" s="1860" t="s">
        <v>263</v>
      </c>
      <c r="F30" s="1861">
        <f t="shared" si="15"/>
        <v>46082</v>
      </c>
      <c r="G30" s="2280"/>
      <c r="H30" s="1860"/>
      <c r="I30" s="1862"/>
      <c r="J30" s="2270" t="s">
        <v>1367</v>
      </c>
      <c r="K30" s="1428">
        <f>D30-3</f>
        <v>46078</v>
      </c>
      <c r="L30" s="1606">
        <f>D30-2</f>
        <v>46079</v>
      </c>
      <c r="M30" s="1864">
        <f>F30+4</f>
        <v>46086</v>
      </c>
      <c r="N30" s="1081">
        <f t="shared" ref="N30:N33" si="16">M30+44</f>
        <v>46130</v>
      </c>
      <c r="O30" s="816">
        <f t="shared" ref="O30:O33" si="17">N30+16</f>
        <v>46146</v>
      </c>
      <c r="P30" s="421">
        <f t="shared" ref="P30:P33" si="18">N30+8</f>
        <v>46138</v>
      </c>
      <c r="Q30" s="816">
        <f t="shared" ref="Q30:Q33" si="19">N30+11</f>
        <v>46141</v>
      </c>
      <c r="R30" s="421">
        <f t="shared" ref="R30:R33" si="20">N30+10</f>
        <v>46140</v>
      </c>
      <c r="S30" s="1600">
        <f t="shared" ref="S30:S33" si="21">N30+26</f>
        <v>46156</v>
      </c>
      <c r="T30" s="1600">
        <f t="shared" ref="T30:T33" si="22">N30+26</f>
        <v>46156</v>
      </c>
      <c r="U30" s="1600">
        <f t="shared" ref="U30:U33" si="23">N30+12</f>
        <v>46142</v>
      </c>
      <c r="V30" s="816">
        <f t="shared" ref="V30:V33" si="24">N30+11</f>
        <v>46141</v>
      </c>
      <c r="W30" s="421">
        <f t="shared" ref="W30:W33" si="25">N30+7</f>
        <v>46137</v>
      </c>
    </row>
    <row r="31" spans="1:24" ht="27.6" hidden="1" customHeight="1">
      <c r="A31" s="2831"/>
      <c r="B31" s="2832"/>
      <c r="C31" s="1574"/>
      <c r="D31" s="1529">
        <f t="shared" si="14"/>
        <v>45817</v>
      </c>
      <c r="E31" s="1535" t="s">
        <v>263</v>
      </c>
      <c r="F31" s="1529">
        <f t="shared" si="15"/>
        <v>45818</v>
      </c>
      <c r="G31" s="2272"/>
      <c r="H31" s="1535"/>
      <c r="I31" s="1529"/>
      <c r="J31" s="2271">
        <f>C31-3</f>
        <v>-3</v>
      </c>
      <c r="K31" s="1681" t="e">
        <f>E31-3</f>
        <v>#VALUE!</v>
      </c>
      <c r="L31" s="1682">
        <f>F31-3</f>
        <v>45815</v>
      </c>
      <c r="M31" s="1641">
        <f>F31+6</f>
        <v>45824</v>
      </c>
      <c r="N31" s="1044">
        <f t="shared" si="16"/>
        <v>45868</v>
      </c>
      <c r="O31" s="816">
        <f t="shared" si="17"/>
        <v>45884</v>
      </c>
      <c r="P31" s="421">
        <f t="shared" si="18"/>
        <v>45876</v>
      </c>
      <c r="Q31" s="816">
        <f t="shared" si="19"/>
        <v>45879</v>
      </c>
      <c r="R31" s="421">
        <f t="shared" si="20"/>
        <v>45878</v>
      </c>
      <c r="S31" s="1600">
        <f t="shared" si="21"/>
        <v>45894</v>
      </c>
      <c r="T31" s="1600">
        <f t="shared" si="22"/>
        <v>45894</v>
      </c>
      <c r="U31" s="1600">
        <f t="shared" si="23"/>
        <v>45880</v>
      </c>
      <c r="V31" s="816">
        <f t="shared" si="24"/>
        <v>45879</v>
      </c>
      <c r="W31" s="421">
        <f t="shared" si="25"/>
        <v>45875</v>
      </c>
    </row>
    <row r="32" spans="1:24" ht="27.6" customHeight="1">
      <c r="A32" s="2833" t="s">
        <v>1360</v>
      </c>
      <c r="B32" s="2834"/>
      <c r="C32" s="2507" t="s">
        <v>1365</v>
      </c>
      <c r="D32" s="2279">
        <f t="shared" si="14"/>
        <v>46088</v>
      </c>
      <c r="E32" s="1539" t="s">
        <v>263</v>
      </c>
      <c r="F32" s="2508">
        <f t="shared" si="15"/>
        <v>46089</v>
      </c>
      <c r="G32" s="2279"/>
      <c r="H32" s="1539"/>
      <c r="I32" s="1538"/>
      <c r="J32" s="2279" t="s">
        <v>1366</v>
      </c>
      <c r="K32" s="2509">
        <f>D32-3</f>
        <v>46085</v>
      </c>
      <c r="L32" s="2510">
        <f>D32-2</f>
        <v>46086</v>
      </c>
      <c r="M32" s="2520">
        <f>F32+4</f>
        <v>46093</v>
      </c>
      <c r="N32" s="2522">
        <f t="shared" si="16"/>
        <v>46137</v>
      </c>
      <c r="O32" s="937">
        <f t="shared" si="17"/>
        <v>46153</v>
      </c>
      <c r="P32" s="679">
        <f t="shared" si="18"/>
        <v>46145</v>
      </c>
      <c r="Q32" s="937">
        <f t="shared" si="19"/>
        <v>46148</v>
      </c>
      <c r="R32" s="679">
        <f t="shared" si="20"/>
        <v>46147</v>
      </c>
      <c r="S32" s="1217">
        <f t="shared" si="21"/>
        <v>46163</v>
      </c>
      <c r="T32" s="1217">
        <f t="shared" si="22"/>
        <v>46163</v>
      </c>
      <c r="U32" s="1217">
        <f t="shared" si="23"/>
        <v>46149</v>
      </c>
      <c r="V32" s="937">
        <f t="shared" si="24"/>
        <v>46148</v>
      </c>
      <c r="W32" s="679">
        <f t="shared" si="25"/>
        <v>46144</v>
      </c>
    </row>
    <row r="33" spans="1:32" ht="27.6" customHeight="1">
      <c r="A33" s="2835" t="s">
        <v>1203</v>
      </c>
      <c r="B33" s="2832"/>
      <c r="C33" s="1574" t="s">
        <v>1204</v>
      </c>
      <c r="D33" s="1529">
        <f>D29+7</f>
        <v>45817</v>
      </c>
      <c r="E33" s="1535" t="s">
        <v>263</v>
      </c>
      <c r="F33" s="1529">
        <f t="shared" si="15"/>
        <v>45818</v>
      </c>
      <c r="G33" s="1830"/>
      <c r="H33" s="1535"/>
      <c r="I33" s="1529"/>
      <c r="J33" s="1829" t="e">
        <f>C33-3</f>
        <v>#VALUE!</v>
      </c>
      <c r="K33" s="1681" t="e">
        <f>E33-3</f>
        <v>#VALUE!</v>
      </c>
      <c r="L33" s="1682">
        <f>F33-3</f>
        <v>45815</v>
      </c>
      <c r="M33" s="1641">
        <f>F33+6</f>
        <v>45824</v>
      </c>
      <c r="N33" s="1047">
        <f t="shared" si="16"/>
        <v>45868</v>
      </c>
      <c r="O33" s="937">
        <f t="shared" si="17"/>
        <v>45884</v>
      </c>
      <c r="P33" s="679">
        <f t="shared" si="18"/>
        <v>45876</v>
      </c>
      <c r="Q33" s="937">
        <f t="shared" si="19"/>
        <v>45879</v>
      </c>
      <c r="R33" s="679">
        <f t="shared" si="20"/>
        <v>45878</v>
      </c>
      <c r="S33" s="1217">
        <f t="shared" si="21"/>
        <v>45894</v>
      </c>
      <c r="T33" s="1217">
        <f t="shared" si="22"/>
        <v>45894</v>
      </c>
      <c r="U33" s="1217">
        <f t="shared" si="23"/>
        <v>45880</v>
      </c>
      <c r="V33" s="937">
        <f t="shared" si="24"/>
        <v>45879</v>
      </c>
      <c r="W33" s="679">
        <f t="shared" si="25"/>
        <v>45875</v>
      </c>
    </row>
    <row r="34" spans="1:32" ht="18" customHeight="1">
      <c r="A34" s="5" t="s">
        <v>553</v>
      </c>
      <c r="B34" s="750"/>
      <c r="C34" s="5"/>
      <c r="D34" s="270"/>
      <c r="E34" s="5"/>
      <c r="F34" s="5"/>
      <c r="G34" s="5"/>
      <c r="H34" s="549"/>
      <c r="J34" s="1478"/>
    </row>
    <row r="35" spans="1:32" ht="18" customHeight="1">
      <c r="A35" s="1478"/>
      <c r="B35" s="16"/>
      <c r="F35" s="270"/>
    </row>
    <row r="36" spans="1:32" ht="18" customHeight="1">
      <c r="A36" s="799"/>
      <c r="B36" s="5"/>
      <c r="F36" s="94"/>
      <c r="G36" s="94"/>
      <c r="H36" s="94"/>
      <c r="I36"/>
      <c r="M36" s="165" t="s">
        <v>372</v>
      </c>
      <c r="N36" s="16"/>
      <c r="O36" s="22"/>
      <c r="P36" s="16"/>
      <c r="Q36" s="16"/>
      <c r="R36" s="16"/>
      <c r="T36" s="175"/>
      <c r="U36" s="28"/>
      <c r="V36" s="28"/>
      <c r="W36" s="28"/>
    </row>
    <row r="37" spans="1:32" s="13" customFormat="1" ht="18" customHeight="1">
      <c r="A37" s="94" t="s">
        <v>602</v>
      </c>
      <c r="B37" s="1"/>
      <c r="L37" s="35"/>
      <c r="M37" s="165" t="s">
        <v>268</v>
      </c>
      <c r="N37" s="1"/>
      <c r="O37" s="1"/>
      <c r="P37" s="1"/>
      <c r="Q37" s="1"/>
      <c r="T37" s="28"/>
      <c r="U37" s="28"/>
      <c r="V37" s="28"/>
    </row>
    <row r="38" spans="1:32" s="13" customFormat="1" ht="18" customHeight="1">
      <c r="A38" s="5" t="s">
        <v>615</v>
      </c>
      <c r="J38" s="205"/>
      <c r="K38" s="29"/>
      <c r="M38" s="165" t="s">
        <v>229</v>
      </c>
      <c r="N38" s="1"/>
      <c r="O38" s="1"/>
      <c r="P38" s="1"/>
      <c r="Q38" s="1"/>
      <c r="R38" s="149"/>
      <c r="T38" s="28"/>
      <c r="U38" s="173"/>
      <c r="V38" s="173"/>
    </row>
    <row r="39" spans="1:32" s="13" customFormat="1" ht="18" customHeight="1">
      <c r="A39" s="5" t="s">
        <v>504</v>
      </c>
      <c r="B39" s="166"/>
      <c r="C39" s="166"/>
      <c r="D39" s="166"/>
      <c r="E39" s="166"/>
      <c r="F39" s="166"/>
      <c r="G39" s="166"/>
      <c r="H39" s="166"/>
      <c r="I39" s="166"/>
      <c r="J39" s="166"/>
      <c r="M39" s="767" t="s">
        <v>523</v>
      </c>
      <c r="N39" s="1"/>
      <c r="O39" s="1"/>
      <c r="P39" s="1"/>
      <c r="Q39" s="1"/>
      <c r="U39" s="173"/>
      <c r="V39" s="173"/>
    </row>
    <row r="40" spans="1:32" s="13" customFormat="1" ht="22.35" customHeight="1">
      <c r="A40" s="20"/>
      <c r="B40" s="2999"/>
      <c r="C40" s="2999"/>
      <c r="D40" s="2999"/>
      <c r="E40" s="2999"/>
      <c r="F40" s="2999"/>
      <c r="G40" s="2999"/>
      <c r="H40" s="2999"/>
      <c r="I40" s="2999"/>
      <c r="J40" s="2999"/>
      <c r="M40" s="779" t="s">
        <v>652</v>
      </c>
      <c r="N40" s="16"/>
      <c r="O40" s="22"/>
      <c r="P40" s="16"/>
      <c r="Q40" s="16"/>
      <c r="U40" s="173"/>
      <c r="V40" s="173"/>
      <c r="W40" s="36"/>
      <c r="X40" s="36"/>
      <c r="Y40" s="36"/>
      <c r="Z40" s="36"/>
      <c r="AA40" s="36"/>
      <c r="AB40" s="36"/>
      <c r="AC40" s="36"/>
      <c r="AD40" s="36"/>
      <c r="AE40" s="36"/>
      <c r="AF40" s="36"/>
    </row>
    <row r="41" spans="1:32" s="13" customFormat="1" ht="21.75" customHeight="1">
      <c r="A41" s="79" t="s">
        <v>379</v>
      </c>
      <c r="B41" s="2965"/>
      <c r="C41" s="2965"/>
      <c r="D41" s="2965"/>
      <c r="E41" s="2965"/>
      <c r="F41" s="2965"/>
      <c r="G41" s="2965"/>
      <c r="H41" s="2965"/>
      <c r="I41" s="2965"/>
      <c r="J41" s="2965"/>
      <c r="M41" s="779" t="s">
        <v>513</v>
      </c>
      <c r="N41" s="1"/>
      <c r="O41" s="1"/>
      <c r="P41" s="1"/>
      <c r="Q41" s="1"/>
      <c r="U41" s="173"/>
      <c r="V41" s="173"/>
    </row>
    <row r="42" spans="1:32" s="13" customFormat="1" ht="22.35" customHeight="1">
      <c r="A42" s="1218" t="s">
        <v>380</v>
      </c>
      <c r="B42" s="2793" t="s">
        <v>558</v>
      </c>
      <c r="C42" s="2964"/>
      <c r="D42" s="2964"/>
      <c r="E42" s="2964"/>
      <c r="F42" s="2964"/>
      <c r="G42" s="2964"/>
      <c r="H42" s="2964"/>
      <c r="I42" s="2964"/>
      <c r="J42" s="2794"/>
      <c r="L42" s="16"/>
      <c r="M42" s="786" t="s">
        <v>514</v>
      </c>
      <c r="N42" s="1"/>
      <c r="O42" s="1"/>
      <c r="P42" s="1"/>
      <c r="Q42" s="1"/>
      <c r="S42" s="2"/>
      <c r="U42" s="173"/>
      <c r="V42" s="173"/>
      <c r="W42" s="10"/>
      <c r="X42" s="10"/>
      <c r="Y42" s="10"/>
    </row>
    <row r="43" spans="1:32" s="13" customFormat="1" ht="22.35" customHeight="1">
      <c r="A43" s="219"/>
      <c r="B43" s="2911" t="s">
        <v>604</v>
      </c>
      <c r="C43" s="2965"/>
      <c r="D43" s="2965"/>
      <c r="E43" s="2965"/>
      <c r="F43" s="2965"/>
      <c r="G43" s="2965"/>
      <c r="H43" s="2965"/>
      <c r="I43" s="2965"/>
      <c r="J43" s="2966"/>
      <c r="M43" s="779" t="s">
        <v>515</v>
      </c>
      <c r="N43" s="1"/>
      <c r="O43" s="1"/>
      <c r="P43" s="1"/>
      <c r="Q43" s="1"/>
      <c r="S43" s="452"/>
      <c r="U43" s="173"/>
      <c r="V43" s="173"/>
      <c r="W43" s="10"/>
      <c r="X43" s="10"/>
      <c r="Y43" s="10"/>
    </row>
    <row r="44" spans="1:32" s="13" customFormat="1" ht="22.35" customHeight="1">
      <c r="A44" s="1218" t="s">
        <v>385</v>
      </c>
      <c r="B44" s="2793" t="s">
        <v>560</v>
      </c>
      <c r="C44" s="2964"/>
      <c r="D44" s="2964"/>
      <c r="E44" s="2964"/>
      <c r="F44" s="2964"/>
      <c r="G44" s="2964"/>
      <c r="H44" s="2964"/>
      <c r="I44" s="2964"/>
      <c r="J44" s="2794"/>
      <c r="N44" s="16"/>
      <c r="O44" s="22"/>
      <c r="P44" s="16"/>
      <c r="S44" s="228"/>
      <c r="U44" s="10"/>
      <c r="V44" s="10"/>
    </row>
    <row r="45" spans="1:32" s="13" customFormat="1" ht="22.5" customHeight="1">
      <c r="A45" s="1219"/>
      <c r="B45" s="2911" t="s">
        <v>605</v>
      </c>
      <c r="C45" s="2965"/>
      <c r="D45" s="2965"/>
      <c r="E45" s="2965"/>
      <c r="F45" s="2965"/>
      <c r="G45" s="2965"/>
      <c r="H45" s="2965"/>
      <c r="I45" s="2965"/>
      <c r="J45" s="2966"/>
      <c r="M45" s="452" t="s">
        <v>382</v>
      </c>
      <c r="N45" s="1"/>
      <c r="O45" s="1"/>
      <c r="P45" s="1"/>
      <c r="S45" s="20"/>
      <c r="U45" s="11"/>
      <c r="V45" s="11"/>
    </row>
    <row r="46" spans="1:32" s="8" customFormat="1" ht="22.5" customHeight="1">
      <c r="A46" s="1218" t="s">
        <v>362</v>
      </c>
      <c r="B46" s="2793" t="s">
        <v>390</v>
      </c>
      <c r="C46" s="2964"/>
      <c r="D46" s="2964"/>
      <c r="E46" s="2964"/>
      <c r="F46" s="2964"/>
      <c r="G46" s="2964"/>
      <c r="H46" s="2964"/>
      <c r="I46" s="2964"/>
      <c r="J46" s="2794"/>
      <c r="K46" s="13"/>
      <c r="M46" s="228" t="s">
        <v>555</v>
      </c>
      <c r="N46" s="14"/>
      <c r="O46" s="14"/>
      <c r="P46" s="14"/>
      <c r="S46" s="9"/>
      <c r="T46" s="9"/>
      <c r="U46" s="9"/>
      <c r="V46" s="9"/>
    </row>
    <row r="47" spans="1:32" s="8" customFormat="1" ht="22.5" customHeight="1">
      <c r="A47" s="1220"/>
      <c r="B47" s="2911" t="s">
        <v>391</v>
      </c>
      <c r="C47" s="2965"/>
      <c r="D47" s="2965"/>
      <c r="E47" s="2965"/>
      <c r="F47" s="2965"/>
      <c r="G47" s="2965"/>
      <c r="H47" s="2965"/>
      <c r="I47" s="2965"/>
      <c r="J47" s="2966"/>
      <c r="K47" s="13"/>
      <c r="M47" s="20" t="s">
        <v>556</v>
      </c>
      <c r="N47" s="1"/>
      <c r="O47" s="1"/>
      <c r="P47" s="1"/>
      <c r="Q47" s="1"/>
      <c r="R47" s="1"/>
      <c r="S47" s="1"/>
      <c r="T47" s="1"/>
      <c r="U47" s="1"/>
      <c r="V47" s="1"/>
    </row>
    <row r="48" spans="1:32" s="8" customFormat="1" ht="13.2">
      <c r="C48" s="13"/>
      <c r="D48" s="13"/>
      <c r="E48" s="13"/>
      <c r="F48" s="13"/>
      <c r="G48" s="13"/>
      <c r="H48" s="13"/>
      <c r="I48" s="13"/>
      <c r="J48" s="13"/>
      <c r="K48" s="13"/>
      <c r="L48" s="13"/>
      <c r="M48" s="13"/>
      <c r="N48" s="1"/>
      <c r="O48" s="1"/>
      <c r="P48" s="1"/>
      <c r="Q48" s="1"/>
      <c r="R48" s="1"/>
      <c r="S48" s="1"/>
      <c r="T48" s="1"/>
      <c r="U48" s="1"/>
      <c r="V48" s="1"/>
      <c r="W48" s="1"/>
    </row>
    <row r="54" spans="1:2" ht="15" customHeight="1">
      <c r="A54" s="20"/>
      <c r="B54" s="20"/>
    </row>
    <row r="55" spans="1:2" ht="15" customHeight="1">
      <c r="A55" s="19"/>
      <c r="B55" s="19"/>
    </row>
    <row r="56" spans="1:2" ht="15" customHeight="1">
      <c r="A56" s="19"/>
      <c r="B56" s="19"/>
    </row>
  </sheetData>
  <sheetProtection selectLockedCells="1" selectUnlockedCells="1"/>
  <mergeCells count="41">
    <mergeCell ref="A18:B18"/>
    <mergeCell ref="A13:B13"/>
    <mergeCell ref="A14:B14"/>
    <mergeCell ref="A15:B15"/>
    <mergeCell ref="A16:B16"/>
    <mergeCell ref="A17:B17"/>
    <mergeCell ref="B45:J45"/>
    <mergeCell ref="B46:J46"/>
    <mergeCell ref="B47:J47"/>
    <mergeCell ref="B44:J44"/>
    <mergeCell ref="B43:J43"/>
    <mergeCell ref="A31:B31"/>
    <mergeCell ref="A19:B19"/>
    <mergeCell ref="A20:B20"/>
    <mergeCell ref="A21:B21"/>
    <mergeCell ref="A22:B22"/>
    <mergeCell ref="A23:B23"/>
    <mergeCell ref="A26:B26"/>
    <mergeCell ref="A25:B25"/>
    <mergeCell ref="A29:B29"/>
    <mergeCell ref="A30:B30"/>
    <mergeCell ref="A24:B24"/>
    <mergeCell ref="A27:B27"/>
    <mergeCell ref="A28:B28"/>
    <mergeCell ref="V6:W6"/>
    <mergeCell ref="A7:W7"/>
    <mergeCell ref="A9:W9"/>
    <mergeCell ref="V11:W11"/>
    <mergeCell ref="Q11:R11"/>
    <mergeCell ref="O11:P11"/>
    <mergeCell ref="A11:B12"/>
    <mergeCell ref="C11:C12"/>
    <mergeCell ref="D11:F12"/>
    <mergeCell ref="G11:I12"/>
    <mergeCell ref="J11:L11"/>
    <mergeCell ref="M11:M12"/>
    <mergeCell ref="A32:B32"/>
    <mergeCell ref="A33:B33"/>
    <mergeCell ref="B42:J42"/>
    <mergeCell ref="B41:J41"/>
    <mergeCell ref="B40:J40"/>
  </mergeCells>
  <phoneticPr fontId="38"/>
  <pageMargins left="0.82677165354330717" right="0.39370078740157483" top="0.6692913385826772" bottom="0.19685039370078741" header="0.23622047244094491" footer="0.15748031496062992"/>
  <pageSetup paperSize="9" scale="55" orientation="landscape" r:id="rId1"/>
  <headerFooter alignWithMargins="0"/>
  <rowBreaks count="1" manualBreakCount="1">
    <brk id="30" max="25" man="1"/>
  </rowBreaks>
  <colBreaks count="1" manualBreakCount="1">
    <brk id="13" max="43"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E45"/>
  <sheetViews>
    <sheetView showZeros="0" view="pageBreakPreview" zoomScale="70" zoomScaleNormal="50" zoomScaleSheetLayoutView="70" workbookViewId="0">
      <selection activeCell="D32" sqref="D32"/>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8" width="9.6640625" style="1" customWidth="1"/>
    <col min="9" max="19" width="8.44140625" style="1" customWidth="1"/>
    <col min="20" max="20" width="25.88671875" style="1" customWidth="1"/>
    <col min="21" max="21" width="7.6640625" style="42" customWidth="1"/>
    <col min="22" max="22" width="7.6640625" style="1" customWidth="1"/>
    <col min="23" max="23" width="10.88671875" style="1" customWidth="1"/>
    <col min="24" max="24" width="14.109375" style="1" customWidth="1"/>
    <col min="25" max="16384" width="8.88671875" style="1"/>
  </cols>
  <sheetData>
    <row r="1" spans="1:25" ht="15" customHeight="1">
      <c r="Y1" s="2"/>
    </row>
    <row r="2" spans="1:25" ht="15" customHeight="1">
      <c r="C2" s="5"/>
      <c r="D2" s="5" t="s">
        <v>231</v>
      </c>
      <c r="E2" s="5"/>
      <c r="F2" s="5"/>
      <c r="G2" s="5"/>
      <c r="H2" s="5"/>
      <c r="I2" s="804" t="s">
        <v>1</v>
      </c>
      <c r="J2" s="5"/>
      <c r="K2" s="5"/>
      <c r="Y2" s="2"/>
    </row>
    <row r="3" spans="1:25" ht="15" customHeight="1">
      <c r="C3" s="5"/>
      <c r="D3" s="5" t="s">
        <v>232</v>
      </c>
      <c r="E3" s="5"/>
      <c r="F3" s="5"/>
      <c r="G3" s="5"/>
      <c r="H3" s="5"/>
      <c r="I3" s="804" t="s">
        <v>3</v>
      </c>
      <c r="J3" s="5"/>
      <c r="K3" s="5"/>
      <c r="Y3" s="2"/>
    </row>
    <row r="4" spans="1:25" ht="15" customHeight="1">
      <c r="C4" s="33"/>
      <c r="D4" s="516" t="s">
        <v>233</v>
      </c>
      <c r="E4" s="33"/>
      <c r="F4" s="33"/>
      <c r="G4" s="5"/>
      <c r="H4" s="5"/>
      <c r="I4" s="804" t="s">
        <v>5</v>
      </c>
      <c r="J4" s="5"/>
      <c r="K4" s="5"/>
      <c r="Y4" s="2"/>
    </row>
    <row r="5" spans="1:25" ht="15" customHeight="1">
      <c r="C5" s="5"/>
      <c r="D5" s="5" t="s">
        <v>234</v>
      </c>
      <c r="E5" s="5"/>
      <c r="F5" s="5"/>
      <c r="G5" s="5"/>
      <c r="H5" s="5"/>
      <c r="I5" s="804" t="s">
        <v>7</v>
      </c>
      <c r="J5" s="5"/>
      <c r="K5" s="5"/>
      <c r="U5" s="43"/>
      <c r="Y5" s="2"/>
    </row>
    <row r="6" spans="1:25" ht="16.5" customHeight="1">
      <c r="H6" s="6"/>
      <c r="P6" s="2750"/>
      <c r="Q6" s="2750"/>
      <c r="R6" s="163"/>
      <c r="S6" s="163"/>
      <c r="T6" s="163"/>
    </row>
    <row r="7" spans="1:25" ht="30" customHeight="1">
      <c r="A7" s="3008" t="s">
        <v>653</v>
      </c>
      <c r="B7" s="3008"/>
      <c r="C7" s="3008"/>
      <c r="D7" s="3008"/>
      <c r="E7" s="3008"/>
      <c r="F7" s="3008"/>
      <c r="G7" s="3008"/>
      <c r="H7" s="3008"/>
      <c r="I7" s="3008"/>
      <c r="J7" s="3008"/>
      <c r="K7" s="3008"/>
      <c r="L7" s="3008"/>
      <c r="M7" s="3008"/>
      <c r="N7" s="3008"/>
      <c r="O7" s="3008"/>
      <c r="P7" s="3008"/>
      <c r="Q7" s="3008"/>
      <c r="R7" s="3009"/>
      <c r="S7" s="3009"/>
      <c r="T7" s="3009"/>
    </row>
    <row r="8" spans="1:25" ht="15" customHeight="1">
      <c r="A8" s="32"/>
      <c r="B8" s="32"/>
      <c r="C8" s="32"/>
      <c r="D8" s="32"/>
      <c r="E8" s="32"/>
      <c r="F8" s="32"/>
      <c r="G8" s="32"/>
      <c r="H8" s="32"/>
      <c r="U8" s="46"/>
      <c r="V8" s="4"/>
      <c r="W8" s="4"/>
    </row>
    <row r="9" spans="1:25" ht="15" customHeight="1">
      <c r="A9" s="2656" t="s">
        <v>302</v>
      </c>
      <c r="B9" s="2656"/>
      <c r="C9" s="2656"/>
      <c r="D9" s="2656"/>
      <c r="E9" s="2656"/>
      <c r="F9" s="2656"/>
      <c r="G9" s="2656"/>
      <c r="H9" s="2656"/>
      <c r="I9" s="2656"/>
      <c r="J9" s="2656"/>
      <c r="K9" s="2656"/>
      <c r="L9" s="2656"/>
      <c r="M9" s="2656"/>
      <c r="N9" s="2656"/>
      <c r="O9" s="2656"/>
      <c r="P9" s="2656"/>
      <c r="Q9" s="2656"/>
      <c r="R9" s="2656"/>
      <c r="S9" s="2656"/>
      <c r="T9" s="2656"/>
      <c r="U9" s="47"/>
      <c r="V9" s="5"/>
      <c r="W9" s="5"/>
    </row>
    <row r="10" spans="1:25" ht="15" customHeight="1">
      <c r="A10" s="136" t="str">
        <f>'(P10)HKG KOB'!A10</f>
        <v>KOBE CFS(日東物流 六甲)は2025/11/17 CFS CUTより新住所(日東物流 PI)へとCFS倉庫移転となります</v>
      </c>
      <c r="B10" s="3"/>
      <c r="C10" s="3"/>
      <c r="D10" s="3"/>
      <c r="E10" s="3"/>
      <c r="F10" s="3"/>
      <c r="G10" s="3"/>
      <c r="H10" s="3"/>
      <c r="I10" s="2"/>
      <c r="J10" s="77"/>
      <c r="K10" s="165" t="s">
        <v>570</v>
      </c>
      <c r="L10" s="77"/>
      <c r="M10" s="77"/>
      <c r="N10" s="77"/>
      <c r="O10" s="77"/>
      <c r="P10" s="77"/>
      <c r="Q10" s="77"/>
      <c r="R10" s="77"/>
      <c r="S10" s="77"/>
      <c r="T10" s="77"/>
      <c r="U10" s="48"/>
      <c r="V10" s="3"/>
      <c r="W10" s="3"/>
    </row>
    <row r="11" spans="1:25" ht="20.100000000000001" customHeight="1">
      <c r="A11" s="2777" t="s">
        <v>1292</v>
      </c>
      <c r="B11" s="2779" t="s">
        <v>1293</v>
      </c>
      <c r="C11" s="2781" t="s">
        <v>1294</v>
      </c>
      <c r="D11" s="2782"/>
      <c r="E11" s="2783"/>
      <c r="F11" s="2773" t="s">
        <v>1295</v>
      </c>
      <c r="G11" s="2774"/>
      <c r="H11" s="2771" t="s">
        <v>1296</v>
      </c>
      <c r="I11" s="1048" t="s">
        <v>636</v>
      </c>
      <c r="J11" s="1234" t="s">
        <v>654</v>
      </c>
      <c r="K11" s="1234" t="s">
        <v>655</v>
      </c>
      <c r="L11" s="1234" t="s">
        <v>656</v>
      </c>
      <c r="M11" s="1233" t="s">
        <v>657</v>
      </c>
      <c r="N11" s="2961" t="s">
        <v>658</v>
      </c>
      <c r="O11" s="3010"/>
      <c r="P11" s="2992" t="s">
        <v>659</v>
      </c>
      <c r="Q11" s="3011"/>
      <c r="R11" s="2993"/>
      <c r="S11" s="137"/>
      <c r="T11" s="29"/>
    </row>
    <row r="12" spans="1:25" ht="44.25" customHeight="1">
      <c r="A12" s="2778"/>
      <c r="B12" s="2780"/>
      <c r="C12" s="2784"/>
      <c r="D12" s="2785"/>
      <c r="E12" s="2786"/>
      <c r="F12" s="2137" t="s">
        <v>1297</v>
      </c>
      <c r="G12" s="2138" t="s">
        <v>1298</v>
      </c>
      <c r="H12" s="2772"/>
      <c r="I12" s="1049" t="s">
        <v>660</v>
      </c>
      <c r="J12" s="945" t="s">
        <v>661</v>
      </c>
      <c r="K12" s="1238" t="s">
        <v>662</v>
      </c>
      <c r="L12" s="943" t="s">
        <v>663</v>
      </c>
      <c r="M12" s="942" t="s">
        <v>664</v>
      </c>
      <c r="N12" s="944" t="s">
        <v>665</v>
      </c>
      <c r="O12" s="97" t="s">
        <v>666</v>
      </c>
      <c r="P12" s="941" t="s">
        <v>667</v>
      </c>
      <c r="Q12" s="941" t="s">
        <v>668</v>
      </c>
      <c r="R12" s="941" t="s">
        <v>669</v>
      </c>
    </row>
    <row r="13" spans="1:25" ht="26.25" customHeight="1">
      <c r="A13" s="1728" t="s">
        <v>1672</v>
      </c>
      <c r="B13" s="1729"/>
      <c r="C13" s="2175">
        <v>45664</v>
      </c>
      <c r="D13" s="2176" t="s">
        <v>263</v>
      </c>
      <c r="E13" s="2177">
        <v>45665</v>
      </c>
      <c r="F13" s="2178">
        <f>C13-2</f>
        <v>45662</v>
      </c>
      <c r="G13" s="2179">
        <f t="shared" ref="G13:G14" si="0">F13</f>
        <v>45662</v>
      </c>
      <c r="H13" s="2181">
        <f>E13+4</f>
        <v>45669</v>
      </c>
      <c r="I13" s="2976">
        <f>H14+41</f>
        <v>45713</v>
      </c>
      <c r="J13" s="2943">
        <f>H14+52</f>
        <v>45724</v>
      </c>
      <c r="K13" s="1731">
        <f>H13+54</f>
        <v>45723</v>
      </c>
      <c r="L13" s="3000">
        <f>H14+45</f>
        <v>45717</v>
      </c>
      <c r="M13" s="3000">
        <f>H14+44</f>
        <v>45716</v>
      </c>
      <c r="N13" s="3000">
        <f>H14+42</f>
        <v>45714</v>
      </c>
      <c r="O13" s="3000">
        <f>N13+8</f>
        <v>45722</v>
      </c>
      <c r="P13" s="3000">
        <f>H14+25</f>
        <v>45697</v>
      </c>
      <c r="Q13" s="3000">
        <f>H14+35</f>
        <v>45707</v>
      </c>
      <c r="R13" s="3000">
        <f>H14+35</f>
        <v>45707</v>
      </c>
    </row>
    <row r="14" spans="1:25" ht="26.25" customHeight="1">
      <c r="A14" s="1635" t="s">
        <v>1673</v>
      </c>
      <c r="B14" s="1635" t="s">
        <v>1674</v>
      </c>
      <c r="C14" s="1017">
        <v>46033</v>
      </c>
      <c r="D14" s="1632" t="s">
        <v>263</v>
      </c>
      <c r="E14" s="818">
        <v>45668</v>
      </c>
      <c r="F14" s="819">
        <f>C14-3</f>
        <v>46030</v>
      </c>
      <c r="G14" s="551">
        <f t="shared" si="0"/>
        <v>46030</v>
      </c>
      <c r="H14" s="2182">
        <f t="shared" ref="H14:H18" si="1">E14+4</f>
        <v>45672</v>
      </c>
      <c r="I14" s="3007"/>
      <c r="J14" s="2962"/>
      <c r="K14" s="3000">
        <f>H15+54</f>
        <v>45730</v>
      </c>
      <c r="L14" s="2956"/>
      <c r="M14" s="2956"/>
      <c r="N14" s="2956"/>
      <c r="O14" s="2956"/>
      <c r="P14" s="2956"/>
      <c r="Q14" s="2956"/>
      <c r="R14" s="2956"/>
    </row>
    <row r="15" spans="1:25" ht="26.25" customHeight="1">
      <c r="A15" s="1728" t="s">
        <v>1672</v>
      </c>
      <c r="B15" s="1729"/>
      <c r="C15" s="2175">
        <f t="shared" ref="C15:C26" si="2">C13+7</f>
        <v>45671</v>
      </c>
      <c r="D15" s="2176" t="s">
        <v>263</v>
      </c>
      <c r="E15" s="2177">
        <f>C15+1</f>
        <v>45672</v>
      </c>
      <c r="F15" s="2178">
        <f>C15-2</f>
        <v>45669</v>
      </c>
      <c r="G15" s="2179">
        <f>F15</f>
        <v>45669</v>
      </c>
      <c r="H15" s="2181">
        <f t="shared" si="1"/>
        <v>45676</v>
      </c>
      <c r="I15" s="2976">
        <f>H16+41</f>
        <v>46085</v>
      </c>
      <c r="J15" s="2943">
        <f>H16+52</f>
        <v>46096</v>
      </c>
      <c r="K15" s="2962"/>
      <c r="L15" s="3000">
        <f>H16+45</f>
        <v>46089</v>
      </c>
      <c r="M15" s="3000">
        <f>H16+44</f>
        <v>46088</v>
      </c>
      <c r="N15" s="3000">
        <f>H16+42</f>
        <v>46086</v>
      </c>
      <c r="O15" s="3000">
        <f>N15+8</f>
        <v>46094</v>
      </c>
      <c r="P15" s="3000">
        <f>H16+25</f>
        <v>46069</v>
      </c>
      <c r="Q15" s="3000">
        <f>H16+35</f>
        <v>46079</v>
      </c>
      <c r="R15" s="3000">
        <f>H16+35</f>
        <v>46079</v>
      </c>
    </row>
    <row r="16" spans="1:25" ht="26.25" customHeight="1">
      <c r="A16" s="2290" t="s">
        <v>1675</v>
      </c>
      <c r="B16" s="1635" t="s">
        <v>1676</v>
      </c>
      <c r="C16" s="1017">
        <f>C14+7</f>
        <v>46040</v>
      </c>
      <c r="D16" s="1632" t="s">
        <v>263</v>
      </c>
      <c r="E16" s="818">
        <f>C16</f>
        <v>46040</v>
      </c>
      <c r="F16" s="819">
        <f>C16-3</f>
        <v>46037</v>
      </c>
      <c r="G16" s="551">
        <f t="shared" ref="G16:G26" si="3">F16</f>
        <v>46037</v>
      </c>
      <c r="H16" s="2182">
        <f t="shared" si="1"/>
        <v>46044</v>
      </c>
      <c r="I16" s="3007"/>
      <c r="J16" s="2962"/>
      <c r="K16" s="3000">
        <f>H17+54</f>
        <v>45737</v>
      </c>
      <c r="L16" s="2956"/>
      <c r="M16" s="2956"/>
      <c r="N16" s="2956"/>
      <c r="O16" s="2956"/>
      <c r="P16" s="2956"/>
      <c r="Q16" s="2956"/>
      <c r="R16" s="2956"/>
    </row>
    <row r="17" spans="1:20" ht="26.25" customHeight="1">
      <c r="A17" s="1534" t="s">
        <v>1677</v>
      </c>
      <c r="B17" s="862" t="s">
        <v>1678</v>
      </c>
      <c r="C17" s="2549">
        <f>C15+7</f>
        <v>45678</v>
      </c>
      <c r="D17" s="1633" t="s">
        <v>263</v>
      </c>
      <c r="E17" s="2286">
        <f>C17+1</f>
        <v>45679</v>
      </c>
      <c r="F17" s="1440">
        <f>C17-2</f>
        <v>45676</v>
      </c>
      <c r="G17" s="1385">
        <f>F17</f>
        <v>45676</v>
      </c>
      <c r="H17" s="2292">
        <f t="shared" si="1"/>
        <v>45683</v>
      </c>
      <c r="I17" s="2976">
        <f>H18+41</f>
        <v>46092</v>
      </c>
      <c r="J17" s="2943">
        <f>H18+52</f>
        <v>46103</v>
      </c>
      <c r="K17" s="2962"/>
      <c r="L17" s="3000">
        <f>H18+45</f>
        <v>46096</v>
      </c>
      <c r="M17" s="3000">
        <f>H18+44</f>
        <v>46095</v>
      </c>
      <c r="N17" s="3000">
        <f>H18+42</f>
        <v>46093</v>
      </c>
      <c r="O17" s="3000">
        <f>N17+8</f>
        <v>46101</v>
      </c>
      <c r="P17" s="3000">
        <f>H18+25</f>
        <v>46076</v>
      </c>
      <c r="Q17" s="3000">
        <f>H18+35</f>
        <v>46086</v>
      </c>
      <c r="R17" s="3000">
        <f>H18+35</f>
        <v>46086</v>
      </c>
    </row>
    <row r="18" spans="1:20" ht="26.25" customHeight="1">
      <c r="A18" s="2290" t="s">
        <v>1679</v>
      </c>
      <c r="B18" s="1635" t="s">
        <v>1680</v>
      </c>
      <c r="C18" s="1017">
        <f>C16+7</f>
        <v>46047</v>
      </c>
      <c r="D18" s="1632" t="s">
        <v>263</v>
      </c>
      <c r="E18" s="818">
        <f>C18</f>
        <v>46047</v>
      </c>
      <c r="F18" s="819">
        <f>C18-3</f>
        <v>46044</v>
      </c>
      <c r="G18" s="551">
        <f t="shared" ref="G18" si="4">F18</f>
        <v>46044</v>
      </c>
      <c r="H18" s="2182">
        <f t="shared" si="1"/>
        <v>46051</v>
      </c>
      <c r="I18" s="3007"/>
      <c r="J18" s="2962"/>
      <c r="K18" s="3000">
        <f>H19+54</f>
        <v>45744</v>
      </c>
      <c r="L18" s="2956"/>
      <c r="M18" s="2956"/>
      <c r="N18" s="2956"/>
      <c r="O18" s="2956"/>
      <c r="P18" s="2956"/>
      <c r="Q18" s="2956"/>
      <c r="R18" s="2956"/>
    </row>
    <row r="19" spans="1:20" ht="26.25" customHeight="1">
      <c r="A19" s="2291" t="s">
        <v>1681</v>
      </c>
      <c r="B19" s="1629" t="s">
        <v>1682</v>
      </c>
      <c r="C19" s="2549">
        <f>C17+7</f>
        <v>45685</v>
      </c>
      <c r="D19" s="1633" t="s">
        <v>263</v>
      </c>
      <c r="E19" s="2286">
        <f>C19+1</f>
        <v>45686</v>
      </c>
      <c r="F19" s="1440">
        <f>C19-2</f>
        <v>45683</v>
      </c>
      <c r="G19" s="1385">
        <f>F19</f>
        <v>45683</v>
      </c>
      <c r="H19" s="2292">
        <f>E19+4</f>
        <v>45690</v>
      </c>
      <c r="I19" s="2976">
        <f>H20+41</f>
        <v>46099</v>
      </c>
      <c r="J19" s="2943">
        <f>H20+52</f>
        <v>46110</v>
      </c>
      <c r="K19" s="2962"/>
      <c r="L19" s="3000">
        <f>H20+45</f>
        <v>46103</v>
      </c>
      <c r="M19" s="3000">
        <f>H20+44</f>
        <v>46102</v>
      </c>
      <c r="N19" s="3000">
        <f>H20+42</f>
        <v>46100</v>
      </c>
      <c r="O19" s="3000">
        <f>N19+8</f>
        <v>46108</v>
      </c>
      <c r="P19" s="3000">
        <f>H20+25</f>
        <v>46083</v>
      </c>
      <c r="Q19" s="3000">
        <f>H20+35</f>
        <v>46093</v>
      </c>
      <c r="R19" s="3000">
        <f>H20+35</f>
        <v>46093</v>
      </c>
    </row>
    <row r="20" spans="1:20" ht="26.25" customHeight="1">
      <c r="A20" s="1635" t="s">
        <v>1683</v>
      </c>
      <c r="B20" s="1634" t="s">
        <v>1680</v>
      </c>
      <c r="C20" s="1017">
        <f>C18+7</f>
        <v>46054</v>
      </c>
      <c r="D20" s="1632" t="s">
        <v>263</v>
      </c>
      <c r="E20" s="818">
        <f>C20</f>
        <v>46054</v>
      </c>
      <c r="F20" s="819">
        <f>C20-3</f>
        <v>46051</v>
      </c>
      <c r="G20" s="551">
        <f t="shared" ref="G20" si="5">F20</f>
        <v>46051</v>
      </c>
      <c r="H20" s="2182">
        <f>E20+4</f>
        <v>46058</v>
      </c>
      <c r="I20" s="3007"/>
      <c r="J20" s="2962"/>
      <c r="K20" s="3000">
        <f>H21+54</f>
        <v>45751</v>
      </c>
      <c r="L20" s="2956"/>
      <c r="M20" s="2956"/>
      <c r="N20" s="2956"/>
      <c r="O20" s="2956"/>
      <c r="P20" s="2956"/>
      <c r="Q20" s="2956"/>
      <c r="R20" s="2956"/>
    </row>
    <row r="21" spans="1:20" ht="26.25" customHeight="1">
      <c r="A21" s="2291" t="s">
        <v>1684</v>
      </c>
      <c r="B21" s="1629" t="s">
        <v>1685</v>
      </c>
      <c r="C21" s="2549">
        <f t="shared" si="2"/>
        <v>45692</v>
      </c>
      <c r="D21" s="1633" t="s" ph="1">
        <v>1686</v>
      </c>
      <c r="E21" s="2286">
        <f>C21+1</f>
        <v>45693</v>
      </c>
      <c r="F21" s="1440">
        <f>C21-2</f>
        <v>45690</v>
      </c>
      <c r="G21" s="1385">
        <f>F21</f>
        <v>45690</v>
      </c>
      <c r="H21" s="2292">
        <f>E21+4</f>
        <v>45697</v>
      </c>
      <c r="I21" s="2976">
        <f>H22+41</f>
        <v>46106</v>
      </c>
      <c r="J21" s="2943">
        <f>H22+52</f>
        <v>46117</v>
      </c>
      <c r="K21" s="2962"/>
      <c r="L21" s="3000">
        <f>H22+45</f>
        <v>46110</v>
      </c>
      <c r="M21" s="3000">
        <f>H22+44</f>
        <v>46109</v>
      </c>
      <c r="N21" s="3000">
        <f>H22+42</f>
        <v>46107</v>
      </c>
      <c r="O21" s="3000">
        <f>N21+8</f>
        <v>46115</v>
      </c>
      <c r="P21" s="3000">
        <f>H22+25</f>
        <v>46090</v>
      </c>
      <c r="Q21" s="3000">
        <f>H22+35</f>
        <v>46100</v>
      </c>
      <c r="R21" s="3000">
        <f>H22+35</f>
        <v>46100</v>
      </c>
      <c r="S21" s="94"/>
    </row>
    <row r="22" spans="1:20" ht="26.25" customHeight="1">
      <c r="A22" s="2290" t="s">
        <v>1673</v>
      </c>
      <c r="B22" s="1635" t="s">
        <v>1687</v>
      </c>
      <c r="C22" s="1017">
        <f t="shared" si="2"/>
        <v>46061</v>
      </c>
      <c r="D22" s="1632" t="s">
        <v>1686</v>
      </c>
      <c r="E22" s="818">
        <f>C22</f>
        <v>46061</v>
      </c>
      <c r="F22" s="819">
        <f>C22-3</f>
        <v>46058</v>
      </c>
      <c r="G22" s="551">
        <f t="shared" ref="G22" si="6">F22</f>
        <v>46058</v>
      </c>
      <c r="H22" s="2182">
        <f t="shared" ref="H22" si="7">E22+4</f>
        <v>46065</v>
      </c>
      <c r="I22" s="3007"/>
      <c r="J22" s="2962"/>
      <c r="K22" s="3000">
        <f>H23+54</f>
        <v>45758</v>
      </c>
      <c r="L22" s="2956"/>
      <c r="M22" s="2956"/>
      <c r="N22" s="2956"/>
      <c r="O22" s="2956"/>
      <c r="P22" s="2956"/>
      <c r="Q22" s="2956"/>
      <c r="R22" s="2956"/>
      <c r="S22" s="94"/>
    </row>
    <row r="23" spans="1:20" ht="26.25" customHeight="1">
      <c r="A23" s="1728" t="s">
        <v>1688</v>
      </c>
      <c r="B23" s="1729"/>
      <c r="C23" s="2175">
        <f t="shared" si="2"/>
        <v>45699</v>
      </c>
      <c r="D23" s="2176" t="s">
        <v>1686</v>
      </c>
      <c r="E23" s="2177">
        <f>C23+1</f>
        <v>45700</v>
      </c>
      <c r="F23" s="2178">
        <f>C23-2</f>
        <v>45697</v>
      </c>
      <c r="G23" s="2179">
        <f>F23</f>
        <v>45697</v>
      </c>
      <c r="H23" s="2181">
        <f>E23+4</f>
        <v>45704</v>
      </c>
      <c r="I23" s="2976">
        <f>H24+41</f>
        <v>46113</v>
      </c>
      <c r="J23" s="2943">
        <f>H24+52</f>
        <v>46124</v>
      </c>
      <c r="K23" s="2962"/>
      <c r="L23" s="3000">
        <f>H24+45</f>
        <v>46117</v>
      </c>
      <c r="M23" s="3000">
        <f>H24+44</f>
        <v>46116</v>
      </c>
      <c r="N23" s="3000">
        <f>H24+42</f>
        <v>46114</v>
      </c>
      <c r="O23" s="3000">
        <f>N23+8</f>
        <v>46122</v>
      </c>
      <c r="P23" s="3000">
        <f>H24+25</f>
        <v>46097</v>
      </c>
      <c r="Q23" s="3000">
        <f>H24+35</f>
        <v>46107</v>
      </c>
      <c r="R23" s="3000">
        <f>H24+35</f>
        <v>46107</v>
      </c>
    </row>
    <row r="24" spans="1:20" ht="26.25" customHeight="1">
      <c r="A24" s="2550" t="s">
        <v>1675</v>
      </c>
      <c r="B24" s="2551" t="s">
        <v>1689</v>
      </c>
      <c r="C24" s="2552">
        <f>C22+7</f>
        <v>46068</v>
      </c>
      <c r="D24" s="2553" t="s">
        <v>1686</v>
      </c>
      <c r="E24" s="2554">
        <f>C24</f>
        <v>46068</v>
      </c>
      <c r="F24" s="2555">
        <f>C24-3</f>
        <v>46065</v>
      </c>
      <c r="G24" s="2556">
        <f t="shared" si="3"/>
        <v>46065</v>
      </c>
      <c r="H24" s="2574">
        <f t="shared" ref="H24" si="8">E24+4</f>
        <v>46072</v>
      </c>
      <c r="I24" s="3007"/>
      <c r="J24" s="2962"/>
      <c r="K24" s="3000">
        <f>H25+54</f>
        <v>45765</v>
      </c>
      <c r="L24" s="2956"/>
      <c r="M24" s="2956"/>
      <c r="N24" s="2956"/>
      <c r="O24" s="2956"/>
      <c r="P24" s="2956"/>
      <c r="Q24" s="2956"/>
      <c r="R24" s="2956"/>
      <c r="T24" s="158"/>
    </row>
    <row r="25" spans="1:20" ht="26.25" customHeight="1">
      <c r="A25" s="2291" t="s">
        <v>1690</v>
      </c>
      <c r="B25" s="1629" t="s">
        <v>1691</v>
      </c>
      <c r="C25" s="2549">
        <f t="shared" si="2"/>
        <v>45706</v>
      </c>
      <c r="D25" s="1633" t="s">
        <v>1686</v>
      </c>
      <c r="E25" s="2286">
        <f>C25+1</f>
        <v>45707</v>
      </c>
      <c r="F25" s="1440">
        <f>C25-2</f>
        <v>45704</v>
      </c>
      <c r="G25" s="1385">
        <f>F25</f>
        <v>45704</v>
      </c>
      <c r="H25" s="2292">
        <f>E25+4</f>
        <v>45711</v>
      </c>
      <c r="I25" s="2976">
        <f>H26+41</f>
        <v>46120</v>
      </c>
      <c r="J25" s="2943">
        <f>H26+52</f>
        <v>46131</v>
      </c>
      <c r="K25" s="2962"/>
      <c r="L25" s="3000">
        <f>H26+45</f>
        <v>46124</v>
      </c>
      <c r="M25" s="3000">
        <f>H26+44</f>
        <v>46123</v>
      </c>
      <c r="N25" s="3000">
        <f>H26+42</f>
        <v>46121</v>
      </c>
      <c r="O25" s="3000">
        <f>N25+8</f>
        <v>46129</v>
      </c>
      <c r="P25" s="3000">
        <f>H26+25</f>
        <v>46104</v>
      </c>
      <c r="Q25" s="3000">
        <f>H26+35</f>
        <v>46114</v>
      </c>
      <c r="R25" s="3000">
        <f>H26+35</f>
        <v>46114</v>
      </c>
    </row>
    <row r="26" spans="1:20" ht="26.25" customHeight="1">
      <c r="A26" s="2290" t="s">
        <v>1679</v>
      </c>
      <c r="B26" s="1635" t="s">
        <v>1692</v>
      </c>
      <c r="C26" s="1017">
        <f t="shared" si="2"/>
        <v>46075</v>
      </c>
      <c r="D26" s="1632" t="s">
        <v>1686</v>
      </c>
      <c r="E26" s="818">
        <f>C26</f>
        <v>46075</v>
      </c>
      <c r="F26" s="819">
        <f>C26-3</f>
        <v>46072</v>
      </c>
      <c r="G26" s="551">
        <f t="shared" si="3"/>
        <v>46072</v>
      </c>
      <c r="H26" s="2182">
        <f>E26+4</f>
        <v>46079</v>
      </c>
      <c r="I26" s="3007"/>
      <c r="J26" s="2962"/>
      <c r="K26" s="3000">
        <f>H27+54</f>
        <v>45772</v>
      </c>
      <c r="L26" s="2956"/>
      <c r="M26" s="2956"/>
      <c r="N26" s="2956"/>
      <c r="O26" s="2956"/>
      <c r="P26" s="2956"/>
      <c r="Q26" s="2956"/>
      <c r="R26" s="2956"/>
    </row>
    <row r="27" spans="1:20" ht="26.25" customHeight="1">
      <c r="A27" s="1728" t="s">
        <v>1672</v>
      </c>
      <c r="B27" s="1729"/>
      <c r="C27" s="2175">
        <f>C25+7</f>
        <v>45713</v>
      </c>
      <c r="D27" s="2176" t="s">
        <v>1686</v>
      </c>
      <c r="E27" s="2177">
        <f>C27+1</f>
        <v>45714</v>
      </c>
      <c r="F27" s="2288">
        <f>C27-5</f>
        <v>45708</v>
      </c>
      <c r="G27" s="2289">
        <f>F27</f>
        <v>45708</v>
      </c>
      <c r="H27" s="2181">
        <f>E27+4</f>
        <v>45718</v>
      </c>
      <c r="I27" s="2976">
        <f>H28+41</f>
        <v>46127</v>
      </c>
      <c r="J27" s="2943">
        <f>H28+52</f>
        <v>46138</v>
      </c>
      <c r="K27" s="2962"/>
      <c r="L27" s="3003">
        <f>H28+45</f>
        <v>46131</v>
      </c>
      <c r="M27" s="3003">
        <f>H28+44</f>
        <v>46130</v>
      </c>
      <c r="N27" s="3003">
        <f>H28+42</f>
        <v>46128</v>
      </c>
      <c r="O27" s="3003">
        <f>N27+8</f>
        <v>46136</v>
      </c>
      <c r="P27" s="3003">
        <f>H28+25</f>
        <v>46111</v>
      </c>
      <c r="Q27" s="3003">
        <f>H28+35</f>
        <v>46121</v>
      </c>
      <c r="R27" s="3003">
        <f>H28+35</f>
        <v>46121</v>
      </c>
    </row>
    <row r="28" spans="1:20" ht="26.25" customHeight="1">
      <c r="A28" s="2290" t="s">
        <v>1683</v>
      </c>
      <c r="B28" s="1635" t="s">
        <v>1692</v>
      </c>
      <c r="C28" s="1017">
        <f>C26+7</f>
        <v>46082</v>
      </c>
      <c r="D28" s="1632" t="s">
        <v>376</v>
      </c>
      <c r="E28" s="818">
        <f>C28</f>
        <v>46082</v>
      </c>
      <c r="F28" s="819">
        <f>C28-3</f>
        <v>46079</v>
      </c>
      <c r="G28" s="551">
        <f>F28</f>
        <v>46079</v>
      </c>
      <c r="H28" s="2182">
        <f t="shared" ref="H28" si="9">E28+4</f>
        <v>46086</v>
      </c>
      <c r="I28" s="3005"/>
      <c r="J28" s="3006"/>
      <c r="K28" s="3003">
        <f>H29+54</f>
        <v>45779</v>
      </c>
      <c r="L28" s="2944"/>
      <c r="M28" s="2944"/>
      <c r="N28" s="2944"/>
      <c r="O28" s="2944"/>
      <c r="P28" s="2944"/>
      <c r="Q28" s="2944"/>
      <c r="R28" s="2944"/>
    </row>
    <row r="29" spans="1:20" ht="26.25" customHeight="1">
      <c r="A29" s="1686" t="s">
        <v>1398</v>
      </c>
      <c r="B29" s="1683" t="s">
        <v>1399</v>
      </c>
      <c r="C29" s="1687">
        <f>C27+7</f>
        <v>45720</v>
      </c>
      <c r="D29" s="1433" t="s" ph="1">
        <v>376</v>
      </c>
      <c r="E29" s="1688">
        <f>C29+1</f>
        <v>45721</v>
      </c>
      <c r="F29" s="1452">
        <f>C29-2</f>
        <v>45718</v>
      </c>
      <c r="G29" s="1689">
        <f>C29-2</f>
        <v>45718</v>
      </c>
      <c r="H29" s="1690">
        <f>E29+4</f>
        <v>45725</v>
      </c>
      <c r="I29" s="2980">
        <f>H30+41</f>
        <v>46134</v>
      </c>
      <c r="J29" s="2941">
        <f>H30+52</f>
        <v>46145</v>
      </c>
      <c r="K29" s="3006"/>
      <c r="L29" s="3001">
        <f>H30+45</f>
        <v>46138</v>
      </c>
      <c r="M29" s="3001">
        <f>H30+44</f>
        <v>46137</v>
      </c>
      <c r="N29" s="3001">
        <f>H30+42</f>
        <v>46135</v>
      </c>
      <c r="O29" s="3001">
        <f>N29+8</f>
        <v>46143</v>
      </c>
      <c r="P29" s="3001">
        <f>H30+25</f>
        <v>46118</v>
      </c>
      <c r="Q29" s="3001">
        <f>H30+35</f>
        <v>46128</v>
      </c>
      <c r="R29" s="3001">
        <f>H30+35</f>
        <v>46128</v>
      </c>
      <c r="S29" s="137"/>
      <c r="T29" s="166"/>
    </row>
    <row r="30" spans="1:20" ht="26.25" customHeight="1">
      <c r="A30" s="2565" t="s">
        <v>1400</v>
      </c>
      <c r="B30" s="2566" t="s">
        <v>1397</v>
      </c>
      <c r="C30" s="2559">
        <f>C28+7</f>
        <v>46089</v>
      </c>
      <c r="D30" s="2560" t="s">
        <v>1401</v>
      </c>
      <c r="E30" s="2561">
        <f>C30</f>
        <v>46089</v>
      </c>
      <c r="F30" s="2562">
        <f>C30-3</f>
        <v>46086</v>
      </c>
      <c r="G30" s="2563">
        <f>F30</f>
        <v>46086</v>
      </c>
      <c r="H30" s="2567">
        <f t="shared" ref="H30" si="10">E30+4</f>
        <v>46093</v>
      </c>
      <c r="I30" s="3004"/>
      <c r="J30" s="2942"/>
      <c r="K30" s="3001">
        <f>H30+54</f>
        <v>46147</v>
      </c>
      <c r="L30" s="2942"/>
      <c r="M30" s="3002"/>
      <c r="N30" s="2942"/>
      <c r="O30" s="2942"/>
      <c r="P30" s="2942"/>
      <c r="Q30" s="2942"/>
      <c r="R30" s="2942"/>
    </row>
    <row r="31" spans="1:20" ht="26.25" customHeight="1">
      <c r="A31" s="1200"/>
      <c r="B31" s="1200"/>
      <c r="C31" s="1029">
        <f>C29+7</f>
        <v>45727</v>
      </c>
      <c r="D31" s="512" t="s">
        <v>376</v>
      </c>
      <c r="E31" s="924">
        <f>C31</f>
        <v>45727</v>
      </c>
      <c r="F31" s="925">
        <f>C31-2</f>
        <v>45725</v>
      </c>
      <c r="G31" s="513">
        <f>C31-2</f>
        <v>45725</v>
      </c>
      <c r="H31" s="1024">
        <f>E31+5</f>
        <v>45732</v>
      </c>
      <c r="I31" s="930">
        <f>H31+41</f>
        <v>45773</v>
      </c>
      <c r="J31" s="1211">
        <f>H31+52</f>
        <v>45784</v>
      </c>
      <c r="K31" s="3002"/>
      <c r="L31" s="1211">
        <f>H31+45</f>
        <v>45777</v>
      </c>
      <c r="M31" s="1211">
        <f>H31+44</f>
        <v>45776</v>
      </c>
      <c r="N31" s="1211">
        <f>H31+42</f>
        <v>45774</v>
      </c>
      <c r="O31" s="1211">
        <f>N31+8</f>
        <v>45782</v>
      </c>
      <c r="P31" s="1211">
        <f>H31+25</f>
        <v>45757</v>
      </c>
      <c r="Q31" s="1211">
        <f>P31+35</f>
        <v>45792</v>
      </c>
      <c r="R31" s="1211">
        <f>P31+35</f>
        <v>45792</v>
      </c>
    </row>
    <row r="32" spans="1:20" ht="26.25" customHeight="1">
      <c r="A32" s="270" t="s">
        <v>522</v>
      </c>
      <c r="B32" s="270"/>
      <c r="C32" s="29"/>
      <c r="D32" s="5" t="s">
        <v>1693</v>
      </c>
      <c r="E32" s="1028"/>
      <c r="F32" s="61"/>
      <c r="G32" s="2026"/>
      <c r="K32" s="1458"/>
      <c r="L32" s="1458"/>
      <c r="M32" s="1458"/>
    </row>
    <row r="33" spans="1:31" ht="26.25" customHeight="1">
      <c r="A33" s="270"/>
      <c r="B33" s="270"/>
      <c r="C33" s="29"/>
      <c r="D33" s="5"/>
      <c r="E33" s="1028"/>
      <c r="F33" s="61"/>
      <c r="G33" s="2532"/>
      <c r="K33" s="2569"/>
      <c r="L33" s="2569"/>
      <c r="M33" s="2569"/>
    </row>
    <row r="34" spans="1:31" ht="26.25" customHeight="1">
      <c r="A34" s="270"/>
      <c r="B34" s="270"/>
      <c r="C34" s="29"/>
      <c r="D34" s="5"/>
      <c r="E34" s="1028"/>
      <c r="F34" s="61"/>
      <c r="G34" s="2532"/>
      <c r="K34" s="2569"/>
      <c r="L34" s="2569"/>
      <c r="M34" s="2569"/>
    </row>
    <row r="35" spans="1:31" ht="18" customHeight="1">
      <c r="A35" s="2"/>
      <c r="B35" s="2"/>
      <c r="C35" s="270"/>
      <c r="D35" s="15"/>
      <c r="E35" s="18"/>
      <c r="T35" s="71"/>
    </row>
    <row r="36" spans="1:31" ht="18" customHeight="1">
      <c r="A36" s="88" t="s">
        <v>379</v>
      </c>
      <c r="B36" s="2036"/>
      <c r="C36" s="2036"/>
      <c r="D36" s="2036"/>
      <c r="E36" s="2036"/>
      <c r="F36" s="2036"/>
      <c r="G36" s="2036"/>
      <c r="H36" s="16"/>
      <c r="I36" s="452" t="s">
        <v>382</v>
      </c>
      <c r="J36" s="22"/>
      <c r="K36" s="16"/>
      <c r="S36" s="71"/>
      <c r="T36" s="71"/>
    </row>
    <row r="37" spans="1:31" s="13" customFormat="1" ht="15" customHeight="1">
      <c r="A37" s="2538" t="s">
        <v>394</v>
      </c>
      <c r="B37" s="2938" t="s">
        <v>508</v>
      </c>
      <c r="C37" s="2939"/>
      <c r="D37" s="2939"/>
      <c r="E37" s="2939"/>
      <c r="F37" s="2939"/>
      <c r="G37" s="2940"/>
      <c r="H37" s="8"/>
      <c r="I37" s="1" t="s">
        <v>555</v>
      </c>
      <c r="J37" s="1488"/>
      <c r="K37"/>
      <c r="S37" s="88"/>
      <c r="T37" s="1"/>
      <c r="U37" s="39"/>
    </row>
    <row r="38" spans="1:31" s="13" customFormat="1" ht="18" customHeight="1">
      <c r="A38" s="164"/>
      <c r="B38" s="621" t="s">
        <v>298</v>
      </c>
      <c r="C38" s="2534"/>
      <c r="D38" s="20"/>
      <c r="E38" s="10"/>
      <c r="G38" s="2537"/>
      <c r="H38" s="1"/>
      <c r="I38" s="12" t="s">
        <v>387</v>
      </c>
      <c r="J38" s="2547"/>
      <c r="K38" s="689"/>
      <c r="M38" s="689"/>
      <c r="S38" s="150"/>
      <c r="T38" s="166"/>
      <c r="U38" s="39"/>
    </row>
    <row r="39" spans="1:31" s="13" customFormat="1" ht="18" customHeight="1">
      <c r="A39" s="2540"/>
      <c r="B39" s="2543" t="s">
        <v>509</v>
      </c>
      <c r="C39" s="2531"/>
      <c r="D39" s="1222"/>
      <c r="E39" s="2542"/>
      <c r="F39" s="1228"/>
      <c r="G39" s="1229"/>
      <c r="H39" s="12"/>
      <c r="I39" s="12"/>
      <c r="J39" s="2546"/>
      <c r="K39" s="689"/>
      <c r="M39" s="689"/>
      <c r="S39" s="81"/>
      <c r="T39" s="167"/>
      <c r="U39" s="50"/>
    </row>
    <row r="40" spans="1:31" s="13" customFormat="1" ht="18" customHeight="1">
      <c r="A40" s="2538" t="s">
        <v>365</v>
      </c>
      <c r="B40" s="2938" t="s">
        <v>1242</v>
      </c>
      <c r="C40" s="2939"/>
      <c r="D40" s="2939"/>
      <c r="E40" s="2939"/>
      <c r="F40" s="2939"/>
      <c r="G40" s="2940"/>
      <c r="H40" s="173"/>
      <c r="I40" s="7" t="s">
        <v>583</v>
      </c>
      <c r="J40" s="2546"/>
      <c r="K40" s="689"/>
      <c r="M40" s="689"/>
      <c r="S40" s="150"/>
      <c r="T40" s="166"/>
      <c r="U40" s="39"/>
      <c r="V40" s="36"/>
      <c r="W40" s="36"/>
      <c r="X40" s="36"/>
      <c r="Y40" s="36"/>
      <c r="Z40" s="36"/>
      <c r="AA40" s="36"/>
      <c r="AB40" s="36"/>
      <c r="AC40" s="36"/>
      <c r="AD40" s="36"/>
      <c r="AE40" s="36"/>
    </row>
    <row r="41" spans="1:31" s="13" customFormat="1" ht="18" customHeight="1">
      <c r="A41" s="164"/>
      <c r="B41" s="2970" t="s">
        <v>1243</v>
      </c>
      <c r="C41" s="2971"/>
      <c r="D41" s="2971"/>
      <c r="E41" s="2971"/>
      <c r="F41" s="2971"/>
      <c r="G41" s="2972"/>
      <c r="H41" s="7"/>
      <c r="I41" s="7" t="s">
        <v>228</v>
      </c>
      <c r="J41" s="2546"/>
      <c r="K41" s="2529"/>
      <c r="M41" s="2529"/>
      <c r="S41" s="150"/>
      <c r="T41" s="166"/>
      <c r="U41" s="40"/>
    </row>
    <row r="42" spans="1:31" s="13" customFormat="1" ht="18" customHeight="1">
      <c r="A42" s="2540"/>
      <c r="B42" s="2879" t="s">
        <v>1244</v>
      </c>
      <c r="C42" s="2880"/>
      <c r="D42" s="2880"/>
      <c r="E42" s="2880"/>
      <c r="F42" s="2880"/>
      <c r="G42" s="2881"/>
      <c r="H42" s="7"/>
      <c r="I42" s="7" t="s">
        <v>229</v>
      </c>
      <c r="J42" s="2546"/>
      <c r="K42" s="2529"/>
      <c r="M42" s="2529"/>
      <c r="S42" s="81"/>
      <c r="T42" s="167"/>
      <c r="U42" s="49"/>
      <c r="V42" s="10"/>
      <c r="W42" s="10"/>
      <c r="X42" s="10"/>
    </row>
    <row r="43" spans="1:31" s="8" customFormat="1" ht="19.2">
      <c r="A43" s="1"/>
      <c r="B43" s="1"/>
      <c r="C43" s="1"/>
      <c r="D43" s="1"/>
      <c r="E43" s="1"/>
      <c r="F43" s="1"/>
      <c r="G43" s="1"/>
      <c r="H43" s="13"/>
      <c r="I43" s="11"/>
      <c r="J43" s="11"/>
      <c r="K43" s="11"/>
      <c r="L43" s="11"/>
      <c r="M43" s="9"/>
      <c r="N43" s="9"/>
      <c r="O43" s="9"/>
      <c r="P43" s="9"/>
      <c r="Q43" s="9"/>
      <c r="R43" s="9"/>
      <c r="S43" s="137"/>
      <c r="T43" s="166"/>
      <c r="U43" s="41"/>
    </row>
    <row r="44" spans="1:31" s="8" customFormat="1" ht="13.2">
      <c r="A44" s="1"/>
      <c r="B44" s="1"/>
      <c r="C44" s="1"/>
      <c r="D44" s="1"/>
      <c r="E44" s="1"/>
      <c r="F44" s="1"/>
      <c r="G44" s="1"/>
      <c r="H44" s="13"/>
      <c r="I44" s="1"/>
      <c r="J44" s="1"/>
      <c r="K44" s="1"/>
      <c r="L44" s="1"/>
      <c r="M44" s="1"/>
      <c r="N44" s="1"/>
      <c r="O44" s="1"/>
      <c r="P44" s="1"/>
      <c r="Q44" s="1"/>
      <c r="R44" s="1"/>
      <c r="S44" s="1"/>
      <c r="T44" s="1"/>
      <c r="U44" s="41"/>
    </row>
    <row r="45" spans="1:31" ht="15" customHeight="1">
      <c r="I45" s="94"/>
      <c r="J45" s="94"/>
      <c r="K45" s="94"/>
      <c r="L45" s="94"/>
      <c r="M45" s="94"/>
      <c r="N45" s="94"/>
      <c r="O45" s="94"/>
      <c r="P45" s="94"/>
      <c r="Q45" s="94"/>
    </row>
  </sheetData>
  <sheetProtection selectLockedCells="1" selectUnlockedCells="1"/>
  <mergeCells count="104">
    <mergeCell ref="R21:R22"/>
    <mergeCell ref="Q17:Q18"/>
    <mergeCell ref="Q19:Q20"/>
    <mergeCell ref="N17:N18"/>
    <mergeCell ref="N19:N20"/>
    <mergeCell ref="N21:N22"/>
    <mergeCell ref="K16:K17"/>
    <mergeCell ref="L15:L16"/>
    <mergeCell ref="M15:M16"/>
    <mergeCell ref="K18:K19"/>
    <mergeCell ref="J21:J22"/>
    <mergeCell ref="I15:I16"/>
    <mergeCell ref="J15:J16"/>
    <mergeCell ref="O13:O14"/>
    <mergeCell ref="L21:L22"/>
    <mergeCell ref="M21:M22"/>
    <mergeCell ref="P13:P14"/>
    <mergeCell ref="Q13:Q14"/>
    <mergeCell ref="R13:R14"/>
    <mergeCell ref="O17:O18"/>
    <mergeCell ref="P17:P18"/>
    <mergeCell ref="O19:O20"/>
    <mergeCell ref="P19:P20"/>
    <mergeCell ref="R17:R18"/>
    <mergeCell ref="P15:P16"/>
    <mergeCell ref="Q15:Q16"/>
    <mergeCell ref="R15:R16"/>
    <mergeCell ref="O15:O16"/>
    <mergeCell ref="K20:K21"/>
    <mergeCell ref="L19:L20"/>
    <mergeCell ref="R19:R20"/>
    <mergeCell ref="O21:O22"/>
    <mergeCell ref="P21:P22"/>
    <mergeCell ref="Q21:Q22"/>
    <mergeCell ref="P6:Q6"/>
    <mergeCell ref="A7:T7"/>
    <mergeCell ref="A9:T9"/>
    <mergeCell ref="A11:A12"/>
    <mergeCell ref="B11:B12"/>
    <mergeCell ref="N11:O11"/>
    <mergeCell ref="P11:R11"/>
    <mergeCell ref="H11:H12"/>
    <mergeCell ref="C11:E12"/>
    <mergeCell ref="F11:G11"/>
    <mergeCell ref="I13:I14"/>
    <mergeCell ref="J13:J14"/>
    <mergeCell ref="L13:L14"/>
    <mergeCell ref="M13:M14"/>
    <mergeCell ref="N13:N14"/>
    <mergeCell ref="I25:I26"/>
    <mergeCell ref="J25:J26"/>
    <mergeCell ref="K24:K25"/>
    <mergeCell ref="I23:I24"/>
    <mergeCell ref="J23:J24"/>
    <mergeCell ref="L23:L24"/>
    <mergeCell ref="N23:N24"/>
    <mergeCell ref="K22:K23"/>
    <mergeCell ref="M19:M20"/>
    <mergeCell ref="L17:L18"/>
    <mergeCell ref="M17:M18"/>
    <mergeCell ref="N15:N16"/>
    <mergeCell ref="K14:K15"/>
    <mergeCell ref="M23:M24"/>
    <mergeCell ref="I17:I18"/>
    <mergeCell ref="J17:J18"/>
    <mergeCell ref="I19:I20"/>
    <mergeCell ref="J19:J20"/>
    <mergeCell ref="I21:I22"/>
    <mergeCell ref="B37:G37"/>
    <mergeCell ref="L29:L30"/>
    <mergeCell ref="M29:M30"/>
    <mergeCell ref="I27:I28"/>
    <mergeCell ref="J27:J28"/>
    <mergeCell ref="L27:L28"/>
    <mergeCell ref="M27:M28"/>
    <mergeCell ref="J29:J30"/>
    <mergeCell ref="K26:K27"/>
    <mergeCell ref="M25:M26"/>
    <mergeCell ref="L25:L26"/>
    <mergeCell ref="K28:K29"/>
    <mergeCell ref="B40:G40"/>
    <mergeCell ref="B41:G41"/>
    <mergeCell ref="B42:G42"/>
    <mergeCell ref="O23:O24"/>
    <mergeCell ref="P23:P24"/>
    <mergeCell ref="Q23:Q24"/>
    <mergeCell ref="R23:R24"/>
    <mergeCell ref="Q25:Q26"/>
    <mergeCell ref="O25:O26"/>
    <mergeCell ref="P25:P26"/>
    <mergeCell ref="K30:K31"/>
    <mergeCell ref="Q29:Q30"/>
    <mergeCell ref="N29:N30"/>
    <mergeCell ref="N25:N26"/>
    <mergeCell ref="R29:R30"/>
    <mergeCell ref="O29:O30"/>
    <mergeCell ref="P29:P30"/>
    <mergeCell ref="N27:N28"/>
    <mergeCell ref="R25:R26"/>
    <mergeCell ref="O27:O28"/>
    <mergeCell ref="P27:P28"/>
    <mergeCell ref="Q27:Q28"/>
    <mergeCell ref="R27:R28"/>
    <mergeCell ref="I29:I30"/>
  </mergeCells>
  <phoneticPr fontId="38"/>
  <hyperlinks>
    <hyperlink ref="B42" display="TEL:078-302-0151 FAX:078-302-0159"/>
  </hyperlinks>
  <pageMargins left="0.46" right="0.16" top="0.59055118110236227" bottom="0.27559055118110237" header="0.47244094488188981" footer="0.15748031496062992"/>
  <pageSetup paperSize="9" scale="57"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F57"/>
  <sheetViews>
    <sheetView showZeros="0" zoomScale="75" zoomScaleNormal="75" zoomScaleSheetLayoutView="55" workbookViewId="0">
      <selection activeCell="D34" sqref="D34"/>
    </sheetView>
  </sheetViews>
  <sheetFormatPr defaultColWidth="9" defaultRowHeight="15" customHeight="1"/>
  <cols>
    <col min="1" max="2" width="12.88671875" style="1" customWidth="1"/>
    <col min="3" max="3" width="14.109375" style="1" customWidth="1"/>
    <col min="4" max="4" width="9.6640625" style="1" customWidth="1"/>
    <col min="5" max="5" width="3.6640625" style="1" customWidth="1"/>
    <col min="6" max="7" width="9.6640625" style="1" customWidth="1"/>
    <col min="8" max="8" width="3.6640625" style="1" customWidth="1"/>
    <col min="9" max="10" width="9.6640625" style="1" customWidth="1"/>
    <col min="11" max="11" width="11.21875" style="1" bestFit="1" customWidth="1"/>
    <col min="12" max="13" width="9.6640625" style="1" customWidth="1"/>
    <col min="14" max="22" width="8.44140625" style="1" customWidth="1"/>
    <col min="23" max="24" width="7.6640625" style="1" customWidth="1"/>
    <col min="25" max="25" width="10.88671875" style="1" customWidth="1"/>
    <col min="26" max="26" width="10.33203125" style="1" customWidth="1"/>
    <col min="27" max="16384" width="9" style="1"/>
  </cols>
  <sheetData>
    <row r="1" spans="1:27" ht="15" customHeight="1">
      <c r="AA1" s="2"/>
    </row>
    <row r="2" spans="1:27" ht="15" customHeight="1">
      <c r="M2" s="5" t="s">
        <v>231</v>
      </c>
      <c r="N2" s="5"/>
      <c r="O2" s="5"/>
      <c r="R2" s="804" t="s">
        <v>1</v>
      </c>
      <c r="AA2" s="2"/>
    </row>
    <row r="3" spans="1:27" ht="15" customHeight="1">
      <c r="M3" s="5" t="s">
        <v>232</v>
      </c>
      <c r="N3" s="5"/>
      <c r="O3" s="5"/>
      <c r="R3" s="804" t="s">
        <v>3</v>
      </c>
      <c r="AA3" s="2"/>
    </row>
    <row r="4" spans="1:27" ht="15" customHeight="1">
      <c r="M4" s="516" t="s">
        <v>233</v>
      </c>
      <c r="N4" s="33"/>
      <c r="O4" s="33"/>
      <c r="R4" s="804" t="s">
        <v>5</v>
      </c>
      <c r="AA4" s="2"/>
    </row>
    <row r="5" spans="1:27" ht="15" customHeight="1">
      <c r="M5" s="5" t="s">
        <v>234</v>
      </c>
      <c r="N5" s="5"/>
      <c r="O5" s="5"/>
      <c r="R5" s="804" t="s">
        <v>7</v>
      </c>
      <c r="W5" s="2"/>
      <c r="AA5" s="2"/>
    </row>
    <row r="6" spans="1:27" ht="15" customHeight="1">
      <c r="M6" s="6"/>
      <c r="U6" s="2750"/>
      <c r="V6" s="2750"/>
    </row>
    <row r="7" spans="1:27" ht="30" customHeight="1">
      <c r="A7" s="3008" t="s">
        <v>670</v>
      </c>
      <c r="B7" s="3008"/>
      <c r="C7" s="3008"/>
      <c r="D7" s="3008"/>
      <c r="E7" s="3008"/>
      <c r="F7" s="3008"/>
      <c r="G7" s="3008"/>
      <c r="H7" s="3008"/>
      <c r="I7" s="3008"/>
      <c r="J7" s="3008"/>
      <c r="K7" s="3008"/>
      <c r="L7" s="3008"/>
      <c r="M7" s="3008"/>
      <c r="N7" s="3008"/>
      <c r="O7" s="3008"/>
      <c r="P7" s="3008"/>
      <c r="Q7" s="3008"/>
      <c r="R7" s="3008"/>
      <c r="S7" s="3008"/>
      <c r="T7" s="3008"/>
      <c r="U7" s="3008"/>
      <c r="V7" s="3008"/>
    </row>
    <row r="8" spans="1:27" ht="15" customHeight="1">
      <c r="A8" s="32"/>
      <c r="B8" s="32"/>
      <c r="C8" s="32"/>
      <c r="D8" s="32"/>
      <c r="E8" s="32"/>
      <c r="F8" s="32"/>
      <c r="G8" s="32"/>
      <c r="H8" s="32"/>
      <c r="I8" s="32"/>
      <c r="J8" s="32"/>
      <c r="K8" s="32"/>
      <c r="L8" s="32"/>
      <c r="M8" s="32"/>
      <c r="W8" s="4"/>
      <c r="X8" s="4"/>
      <c r="Y8" s="4"/>
    </row>
    <row r="9" spans="1:27" ht="15" customHeight="1">
      <c r="A9" s="2656" t="s">
        <v>302</v>
      </c>
      <c r="B9" s="2656"/>
      <c r="C9" s="2656"/>
      <c r="D9" s="2656"/>
      <c r="E9" s="2656"/>
      <c r="F9" s="2656"/>
      <c r="G9" s="2656"/>
      <c r="H9" s="2656"/>
      <c r="I9" s="2656"/>
      <c r="J9" s="2656"/>
      <c r="K9" s="2656"/>
      <c r="L9" s="2656"/>
      <c r="M9" s="2656"/>
      <c r="N9" s="2656"/>
      <c r="O9" s="2656"/>
      <c r="P9" s="2656"/>
      <c r="Q9" s="2656"/>
      <c r="R9" s="2656"/>
      <c r="S9" s="2656"/>
      <c r="T9" s="2656"/>
      <c r="U9" s="2656"/>
      <c r="V9" s="2656"/>
      <c r="W9" s="5"/>
      <c r="X9" s="5"/>
      <c r="Y9" s="5"/>
    </row>
    <row r="10" spans="1:27" ht="15" customHeight="1">
      <c r="A10" s="136">
        <f>'(P12)HKG TYO'!A10</f>
        <v>0</v>
      </c>
      <c r="B10" s="136"/>
      <c r="C10" s="3"/>
      <c r="D10" s="3"/>
      <c r="E10" s="3"/>
      <c r="F10" s="3"/>
      <c r="G10" s="3"/>
      <c r="H10" s="3"/>
      <c r="I10" s="3"/>
      <c r="J10" s="3"/>
      <c r="K10" s="3"/>
      <c r="L10" s="3"/>
      <c r="M10" s="3"/>
      <c r="N10" s="2" t="s">
        <v>600</v>
      </c>
      <c r="O10" s="77"/>
      <c r="P10" s="77"/>
      <c r="Q10" s="77"/>
      <c r="R10" s="77"/>
      <c r="S10" s="77"/>
      <c r="T10" s="77"/>
      <c r="U10" s="77"/>
      <c r="V10" s="77"/>
      <c r="W10" s="3"/>
      <c r="X10" s="3"/>
      <c r="Y10" s="3"/>
    </row>
    <row r="11" spans="1:27" ht="20.100000000000001" customHeight="1">
      <c r="A11" s="2822" t="s">
        <v>1142</v>
      </c>
      <c r="B11" s="2818"/>
      <c r="C11" s="2779" t="s">
        <v>351</v>
      </c>
      <c r="D11" s="2781" t="s">
        <v>402</v>
      </c>
      <c r="E11" s="2817"/>
      <c r="F11" s="2818"/>
      <c r="G11" s="2822" t="s">
        <v>403</v>
      </c>
      <c r="H11" s="2817"/>
      <c r="I11" s="2818"/>
      <c r="J11" s="2824" t="s">
        <v>353</v>
      </c>
      <c r="K11" s="2825"/>
      <c r="L11" s="2826"/>
      <c r="M11" s="2905" t="s">
        <v>506</v>
      </c>
      <c r="N11" s="870" t="s">
        <v>636</v>
      </c>
      <c r="O11" s="1234" t="s">
        <v>654</v>
      </c>
      <c r="P11" s="1234" t="s">
        <v>655</v>
      </c>
      <c r="Q11" s="1234" t="s">
        <v>656</v>
      </c>
      <c r="R11" s="1233" t="s">
        <v>657</v>
      </c>
      <c r="S11" s="2961" t="s">
        <v>658</v>
      </c>
      <c r="T11" s="3010"/>
      <c r="U11" s="2992" t="s">
        <v>659</v>
      </c>
      <c r="V11" s="3011"/>
      <c r="W11" s="2993"/>
    </row>
    <row r="12" spans="1:27" ht="44.25" customHeight="1">
      <c r="A12" s="2823"/>
      <c r="B12" s="2821"/>
      <c r="C12" s="2827"/>
      <c r="D12" s="2819"/>
      <c r="E12" s="2820"/>
      <c r="F12" s="2821"/>
      <c r="G12" s="2823"/>
      <c r="H12" s="2820"/>
      <c r="I12" s="2820"/>
      <c r="J12" s="1602" t="s">
        <v>246</v>
      </c>
      <c r="K12" s="784" t="s">
        <v>409</v>
      </c>
      <c r="L12" s="1603" t="s">
        <v>410</v>
      </c>
      <c r="M12" s="2959"/>
      <c r="N12" s="941" t="s">
        <v>660</v>
      </c>
      <c r="O12" s="1210" t="s">
        <v>661</v>
      </c>
      <c r="P12" s="1238" t="s">
        <v>662</v>
      </c>
      <c r="Q12" s="943" t="s">
        <v>663</v>
      </c>
      <c r="R12" s="942" t="s">
        <v>664</v>
      </c>
      <c r="S12" s="944" t="s">
        <v>665</v>
      </c>
      <c r="T12" s="97" t="s">
        <v>666</v>
      </c>
      <c r="U12" s="941" t="s">
        <v>667</v>
      </c>
      <c r="V12" s="941" t="s">
        <v>668</v>
      </c>
      <c r="W12" s="941" t="s">
        <v>669</v>
      </c>
    </row>
    <row r="13" spans="1:27" ht="26.25" customHeight="1">
      <c r="A13" s="2829"/>
      <c r="B13" s="2830"/>
      <c r="C13" s="817"/>
      <c r="D13" s="1572">
        <v>45756</v>
      </c>
      <c r="E13" s="1571" t="s">
        <v>263</v>
      </c>
      <c r="F13" s="1572">
        <f>D13</f>
        <v>45756</v>
      </c>
      <c r="G13" s="2498"/>
      <c r="H13" s="1571"/>
      <c r="I13" s="1572"/>
      <c r="J13" s="2499">
        <f>C13-5</f>
        <v>-5</v>
      </c>
      <c r="K13" s="1604" t="e">
        <f>E13-3</f>
        <v>#VALUE!</v>
      </c>
      <c r="L13" s="1605">
        <f>F13-3</f>
        <v>45753</v>
      </c>
      <c r="M13" s="1639">
        <f>F13+6</f>
        <v>45762</v>
      </c>
      <c r="N13" s="813">
        <f t="shared" ref="N13:N29" si="0">M13+41</f>
        <v>45803</v>
      </c>
      <c r="O13" s="1217">
        <f t="shared" ref="O13:O29" si="1">M13+52</f>
        <v>45814</v>
      </c>
      <c r="P13" s="1217">
        <f t="shared" ref="P13:P29" si="2">M13+54</f>
        <v>45816</v>
      </c>
      <c r="Q13" s="1217">
        <f t="shared" ref="Q13:Q29" si="3">M13+45</f>
        <v>45807</v>
      </c>
      <c r="R13" s="1217">
        <f t="shared" ref="R13:R29" si="4">M13+44</f>
        <v>45806</v>
      </c>
      <c r="S13" s="937">
        <f t="shared" ref="S13:S29" si="5">M13+42</f>
        <v>45804</v>
      </c>
      <c r="T13" s="679">
        <f t="shared" ref="T13:T29" si="6">M13+50</f>
        <v>45812</v>
      </c>
      <c r="U13" s="1217">
        <f t="shared" ref="U13:U29" si="7">M13+25</f>
        <v>45787</v>
      </c>
      <c r="V13" s="1217">
        <f t="shared" ref="V13:V29" si="8">M13+35</f>
        <v>45797</v>
      </c>
      <c r="W13" s="1217">
        <f t="shared" ref="W13:W29" si="9">M13+35</f>
        <v>45797</v>
      </c>
    </row>
    <row r="14" spans="1:27" ht="25.5" customHeight="1">
      <c r="A14" s="2810" t="s">
        <v>1625</v>
      </c>
      <c r="B14" s="2809"/>
      <c r="C14" s="1629" t="s">
        <v>1626</v>
      </c>
      <c r="D14" s="1570">
        <v>46032</v>
      </c>
      <c r="E14" s="1428" t="s">
        <v>263</v>
      </c>
      <c r="F14" s="1678">
        <f>D14+1</f>
        <v>46033</v>
      </c>
      <c r="G14" s="1570"/>
      <c r="H14" s="1428"/>
      <c r="I14" s="1479"/>
      <c r="J14" s="2500" t="s">
        <v>1627</v>
      </c>
      <c r="K14" s="1428">
        <f>D14-3</f>
        <v>46029</v>
      </c>
      <c r="L14" s="1606">
        <f>D14-2</f>
        <v>46030</v>
      </c>
      <c r="M14" s="1684">
        <f>F14+4</f>
        <v>46037</v>
      </c>
      <c r="N14" s="810">
        <f t="shared" si="0"/>
        <v>46078</v>
      </c>
      <c r="O14" s="1189">
        <f t="shared" si="1"/>
        <v>46089</v>
      </c>
      <c r="P14" s="1189">
        <f t="shared" si="2"/>
        <v>46091</v>
      </c>
      <c r="Q14" s="1189">
        <f t="shared" si="3"/>
        <v>46082</v>
      </c>
      <c r="R14" s="1189">
        <f t="shared" si="4"/>
        <v>46081</v>
      </c>
      <c r="S14" s="816">
        <f t="shared" si="5"/>
        <v>46079</v>
      </c>
      <c r="T14" s="421">
        <f t="shared" si="6"/>
        <v>46087</v>
      </c>
      <c r="U14" s="1189">
        <f t="shared" si="7"/>
        <v>46062</v>
      </c>
      <c r="V14" s="1189">
        <f t="shared" si="8"/>
        <v>46072</v>
      </c>
      <c r="W14" s="1189">
        <f t="shared" si="9"/>
        <v>46072</v>
      </c>
    </row>
    <row r="15" spans="1:27" ht="26.25" customHeight="1">
      <c r="A15" s="2811"/>
      <c r="B15" s="2812"/>
      <c r="C15" s="1609"/>
      <c r="D15" s="1572">
        <f t="shared" ref="D15:D20" si="10">D13+7</f>
        <v>45763</v>
      </c>
      <c r="E15" s="1571" t="s">
        <v>263</v>
      </c>
      <c r="F15" s="1572">
        <f>D15</f>
        <v>45763</v>
      </c>
      <c r="G15" s="2498"/>
      <c r="H15" s="1571"/>
      <c r="I15" s="1612"/>
      <c r="J15" s="2501"/>
      <c r="K15" s="1571" t="e">
        <f>E15-3</f>
        <v>#VALUE!</v>
      </c>
      <c r="L15" s="1572">
        <f>F15-3</f>
        <v>45760</v>
      </c>
      <c r="M15" s="1640">
        <f>F15+6</f>
        <v>45769</v>
      </c>
      <c r="N15" s="813">
        <f t="shared" si="0"/>
        <v>45810</v>
      </c>
      <c r="O15" s="1217">
        <f t="shared" si="1"/>
        <v>45821</v>
      </c>
      <c r="P15" s="1217">
        <f t="shared" si="2"/>
        <v>45823</v>
      </c>
      <c r="Q15" s="1217">
        <f t="shared" si="3"/>
        <v>45814</v>
      </c>
      <c r="R15" s="1217">
        <f t="shared" si="4"/>
        <v>45813</v>
      </c>
      <c r="S15" s="937">
        <f t="shared" si="5"/>
        <v>45811</v>
      </c>
      <c r="T15" s="679">
        <f t="shared" si="6"/>
        <v>45819</v>
      </c>
      <c r="U15" s="1217">
        <f t="shared" si="7"/>
        <v>45794</v>
      </c>
      <c r="V15" s="1217">
        <f t="shared" si="8"/>
        <v>45804</v>
      </c>
      <c r="W15" s="1217">
        <f t="shared" si="9"/>
        <v>45804</v>
      </c>
    </row>
    <row r="16" spans="1:27" ht="26.25" customHeight="1">
      <c r="A16" s="2810" t="s">
        <v>1628</v>
      </c>
      <c r="B16" s="2809"/>
      <c r="C16" s="1629" t="s">
        <v>1629</v>
      </c>
      <c r="D16" s="1624">
        <f>D14+7</f>
        <v>46039</v>
      </c>
      <c r="E16" s="1429" t="s">
        <v>263</v>
      </c>
      <c r="F16" s="1479">
        <f t="shared" ref="F16" si="11">D16+1</f>
        <v>46040</v>
      </c>
      <c r="G16" s="2500"/>
      <c r="H16" s="1429"/>
      <c r="I16" s="1479"/>
      <c r="J16" s="2500" t="s">
        <v>1630</v>
      </c>
      <c r="K16" s="1428">
        <f>D16-3</f>
        <v>46036</v>
      </c>
      <c r="L16" s="1606">
        <f>D16-2</f>
        <v>46037</v>
      </c>
      <c r="M16" s="1684">
        <f>F16+4</f>
        <v>46044</v>
      </c>
      <c r="N16" s="810">
        <f t="shared" si="0"/>
        <v>46085</v>
      </c>
      <c r="O16" s="1189">
        <f t="shared" si="1"/>
        <v>46096</v>
      </c>
      <c r="P16" s="1189">
        <f t="shared" si="2"/>
        <v>46098</v>
      </c>
      <c r="Q16" s="1189">
        <f t="shared" si="3"/>
        <v>46089</v>
      </c>
      <c r="R16" s="1189">
        <f t="shared" si="4"/>
        <v>46088</v>
      </c>
      <c r="S16" s="816">
        <f t="shared" si="5"/>
        <v>46086</v>
      </c>
      <c r="T16" s="421">
        <f t="shared" si="6"/>
        <v>46094</v>
      </c>
      <c r="U16" s="1189">
        <f t="shared" si="7"/>
        <v>46069</v>
      </c>
      <c r="V16" s="1189">
        <f t="shared" si="8"/>
        <v>46079</v>
      </c>
      <c r="W16" s="1189">
        <f t="shared" si="9"/>
        <v>46079</v>
      </c>
    </row>
    <row r="17" spans="1:23" ht="26.25" customHeight="1">
      <c r="A17" s="2811"/>
      <c r="B17" s="2812"/>
      <c r="C17" s="1574"/>
      <c r="D17" s="1572">
        <f t="shared" si="10"/>
        <v>45770</v>
      </c>
      <c r="E17" s="1571" t="s">
        <v>263</v>
      </c>
      <c r="F17" s="1572">
        <f>D17</f>
        <v>45770</v>
      </c>
      <c r="G17" s="2498"/>
      <c r="H17" s="1571"/>
      <c r="I17" s="1612"/>
      <c r="J17" s="2501"/>
      <c r="K17" s="1604" t="e">
        <f>E17-2</f>
        <v>#VALUE!</v>
      </c>
      <c r="L17" s="1605">
        <f>F17-2</f>
        <v>45768</v>
      </c>
      <c r="M17" s="1639">
        <f>F17+6</f>
        <v>45776</v>
      </c>
      <c r="N17" s="813">
        <f t="shared" si="0"/>
        <v>45817</v>
      </c>
      <c r="O17" s="1217">
        <f t="shared" si="1"/>
        <v>45828</v>
      </c>
      <c r="P17" s="1217">
        <f t="shared" si="2"/>
        <v>45830</v>
      </c>
      <c r="Q17" s="1217">
        <f t="shared" si="3"/>
        <v>45821</v>
      </c>
      <c r="R17" s="1217">
        <f t="shared" si="4"/>
        <v>45820</v>
      </c>
      <c r="S17" s="937">
        <f t="shared" si="5"/>
        <v>45818</v>
      </c>
      <c r="T17" s="679">
        <f t="shared" si="6"/>
        <v>45826</v>
      </c>
      <c r="U17" s="1217">
        <f t="shared" si="7"/>
        <v>45801</v>
      </c>
      <c r="V17" s="1217">
        <f t="shared" si="8"/>
        <v>45811</v>
      </c>
      <c r="W17" s="1217">
        <f t="shared" si="9"/>
        <v>45811</v>
      </c>
    </row>
    <row r="18" spans="1:23" ht="26.25" customHeight="1">
      <c r="A18" s="2810" t="s">
        <v>1631</v>
      </c>
      <c r="B18" s="2809"/>
      <c r="C18" s="1629" t="s">
        <v>1632</v>
      </c>
      <c r="D18" s="1624">
        <f t="shared" si="10"/>
        <v>46046</v>
      </c>
      <c r="E18" s="1429" t="s">
        <v>263</v>
      </c>
      <c r="F18" s="1479">
        <f t="shared" ref="F18:F28" si="12">D18+1</f>
        <v>46047</v>
      </c>
      <c r="G18" s="2500"/>
      <c r="H18" s="1429"/>
      <c r="I18" s="1479"/>
      <c r="J18" s="2500" t="s">
        <v>1633</v>
      </c>
      <c r="K18" s="1428">
        <f>D18-3</f>
        <v>46043</v>
      </c>
      <c r="L18" s="1606">
        <f>D18-2</f>
        <v>46044</v>
      </c>
      <c r="M18" s="1684">
        <f>F18+4</f>
        <v>46051</v>
      </c>
      <c r="N18" s="810">
        <f t="shared" si="0"/>
        <v>46092</v>
      </c>
      <c r="O18" s="1189">
        <f t="shared" si="1"/>
        <v>46103</v>
      </c>
      <c r="P18" s="1189">
        <f t="shared" si="2"/>
        <v>46105</v>
      </c>
      <c r="Q18" s="1189">
        <f t="shared" si="3"/>
        <v>46096</v>
      </c>
      <c r="R18" s="1189">
        <f t="shared" si="4"/>
        <v>46095</v>
      </c>
      <c r="S18" s="816">
        <f t="shared" si="5"/>
        <v>46093</v>
      </c>
      <c r="T18" s="421">
        <f t="shared" si="6"/>
        <v>46101</v>
      </c>
      <c r="U18" s="1189">
        <f t="shared" si="7"/>
        <v>46076</v>
      </c>
      <c r="V18" s="1189">
        <f t="shared" si="8"/>
        <v>46086</v>
      </c>
      <c r="W18" s="1189">
        <f t="shared" si="9"/>
        <v>46086</v>
      </c>
    </row>
    <row r="19" spans="1:23" ht="26.25" customHeight="1">
      <c r="A19" s="2811"/>
      <c r="B19" s="2812"/>
      <c r="C19" s="1574"/>
      <c r="D19" s="1529">
        <f t="shared" si="10"/>
        <v>45777</v>
      </c>
      <c r="E19" s="1535" t="s">
        <v>263</v>
      </c>
      <c r="F19" s="1529">
        <f t="shared" si="12"/>
        <v>45778</v>
      </c>
      <c r="G19" s="2502"/>
      <c r="H19" s="1535"/>
      <c r="I19" s="1613"/>
      <c r="J19" s="2501"/>
      <c r="K19" s="1608" t="e">
        <f>E19-2</f>
        <v>#VALUE!</v>
      </c>
      <c r="L19" s="1537">
        <f>F19-2</f>
        <v>45776</v>
      </c>
      <c r="M19" s="1641">
        <f>F19+6</f>
        <v>45784</v>
      </c>
      <c r="N19" s="813">
        <f t="shared" si="0"/>
        <v>45825</v>
      </c>
      <c r="O19" s="1217">
        <f t="shared" si="1"/>
        <v>45836</v>
      </c>
      <c r="P19" s="1217">
        <f t="shared" si="2"/>
        <v>45838</v>
      </c>
      <c r="Q19" s="1217">
        <f t="shared" si="3"/>
        <v>45829</v>
      </c>
      <c r="R19" s="1217">
        <f t="shared" si="4"/>
        <v>45828</v>
      </c>
      <c r="S19" s="937">
        <f t="shared" si="5"/>
        <v>45826</v>
      </c>
      <c r="T19" s="679">
        <f t="shared" si="6"/>
        <v>45834</v>
      </c>
      <c r="U19" s="1217">
        <f t="shared" si="7"/>
        <v>45809</v>
      </c>
      <c r="V19" s="1217">
        <f t="shared" si="8"/>
        <v>45819</v>
      </c>
      <c r="W19" s="1217">
        <f t="shared" si="9"/>
        <v>45819</v>
      </c>
    </row>
    <row r="20" spans="1:23" ht="26.25" customHeight="1">
      <c r="A20" s="2815" t="s">
        <v>1634</v>
      </c>
      <c r="B20" s="2816"/>
      <c r="C20" s="1963" t="s">
        <v>1635</v>
      </c>
      <c r="D20" s="1624">
        <f t="shared" si="10"/>
        <v>46053</v>
      </c>
      <c r="E20" s="1429" t="s">
        <v>1636</v>
      </c>
      <c r="F20" s="1479">
        <f t="shared" si="12"/>
        <v>46054</v>
      </c>
      <c r="G20" s="1624"/>
      <c r="H20" s="1429"/>
      <c r="I20" s="1479"/>
      <c r="J20" s="2500" t="s">
        <v>1637</v>
      </c>
      <c r="K20" s="1428">
        <f>D20-3</f>
        <v>46050</v>
      </c>
      <c r="L20" s="1606">
        <f>D20-2</f>
        <v>46051</v>
      </c>
      <c r="M20" s="1684">
        <f>F20+4</f>
        <v>46058</v>
      </c>
      <c r="N20" s="810">
        <f t="shared" si="0"/>
        <v>46099</v>
      </c>
      <c r="O20" s="1189">
        <f t="shared" si="1"/>
        <v>46110</v>
      </c>
      <c r="P20" s="1189">
        <f t="shared" si="2"/>
        <v>46112</v>
      </c>
      <c r="Q20" s="1189">
        <f t="shared" si="3"/>
        <v>46103</v>
      </c>
      <c r="R20" s="1189">
        <f t="shared" si="4"/>
        <v>46102</v>
      </c>
      <c r="S20" s="816">
        <f t="shared" si="5"/>
        <v>46100</v>
      </c>
      <c r="T20" s="421">
        <f t="shared" si="6"/>
        <v>46108</v>
      </c>
      <c r="U20" s="1189">
        <f t="shared" si="7"/>
        <v>46083</v>
      </c>
      <c r="V20" s="1189">
        <f t="shared" si="8"/>
        <v>46093</v>
      </c>
      <c r="W20" s="1189">
        <f t="shared" si="9"/>
        <v>46093</v>
      </c>
    </row>
    <row r="21" spans="1:23" ht="26.25" customHeight="1">
      <c r="A21" s="2811"/>
      <c r="B21" s="2812"/>
      <c r="C21" s="1574"/>
      <c r="D21" s="1572">
        <f>D19+5</f>
        <v>45782</v>
      </c>
      <c r="E21" s="1571" t="s">
        <v>263</v>
      </c>
      <c r="F21" s="1572">
        <f t="shared" si="12"/>
        <v>45783</v>
      </c>
      <c r="G21" s="2498"/>
      <c r="H21" s="1571"/>
      <c r="I21" s="1612"/>
      <c r="J21" s="2501"/>
      <c r="K21" s="1679" t="e">
        <f>E21-3</f>
        <v>#VALUE!</v>
      </c>
      <c r="L21" s="1680">
        <f>F21-3</f>
        <v>45780</v>
      </c>
      <c r="M21" s="1639">
        <f>F21+6</f>
        <v>45789</v>
      </c>
      <c r="N21" s="813">
        <f t="shared" si="0"/>
        <v>45830</v>
      </c>
      <c r="O21" s="1217">
        <f t="shared" si="1"/>
        <v>45841</v>
      </c>
      <c r="P21" s="1217">
        <f t="shared" si="2"/>
        <v>45843</v>
      </c>
      <c r="Q21" s="1217">
        <f t="shared" si="3"/>
        <v>45834</v>
      </c>
      <c r="R21" s="1217">
        <f t="shared" si="4"/>
        <v>45833</v>
      </c>
      <c r="S21" s="937">
        <f t="shared" si="5"/>
        <v>45831</v>
      </c>
      <c r="T21" s="679">
        <f t="shared" si="6"/>
        <v>45839</v>
      </c>
      <c r="U21" s="1217">
        <f t="shared" si="7"/>
        <v>45814</v>
      </c>
      <c r="V21" s="1217">
        <f t="shared" si="8"/>
        <v>45824</v>
      </c>
      <c r="W21" s="1217">
        <f t="shared" si="9"/>
        <v>45824</v>
      </c>
    </row>
    <row r="22" spans="1:23" ht="26.25" customHeight="1">
      <c r="A22" s="2810" t="s">
        <v>1625</v>
      </c>
      <c r="B22" s="2809"/>
      <c r="C22" s="1629" t="s">
        <v>1638</v>
      </c>
      <c r="D22" s="2500">
        <f t="shared" ref="D22:D28" si="13">D20+7</f>
        <v>46060</v>
      </c>
      <c r="E22" s="1429" t="s">
        <v>263</v>
      </c>
      <c r="F22" s="1479">
        <f t="shared" si="12"/>
        <v>46061</v>
      </c>
      <c r="G22" s="2503"/>
      <c r="H22" s="1539"/>
      <c r="I22" s="1614"/>
      <c r="J22" s="2500" t="s">
        <v>1639</v>
      </c>
      <c r="K22" s="1428">
        <f>D22-3</f>
        <v>46057</v>
      </c>
      <c r="L22" s="1606">
        <f>D22-2</f>
        <v>46058</v>
      </c>
      <c r="M22" s="1684">
        <f>F22+4</f>
        <v>46065</v>
      </c>
      <c r="N22" s="810">
        <f t="shared" si="0"/>
        <v>46106</v>
      </c>
      <c r="O22" s="1189">
        <f t="shared" si="1"/>
        <v>46117</v>
      </c>
      <c r="P22" s="1189">
        <f t="shared" si="2"/>
        <v>46119</v>
      </c>
      <c r="Q22" s="1189">
        <f t="shared" si="3"/>
        <v>46110</v>
      </c>
      <c r="R22" s="1189">
        <f t="shared" si="4"/>
        <v>46109</v>
      </c>
      <c r="S22" s="816">
        <f t="shared" si="5"/>
        <v>46107</v>
      </c>
      <c r="T22" s="421">
        <f t="shared" si="6"/>
        <v>46115</v>
      </c>
      <c r="U22" s="1189">
        <f t="shared" si="7"/>
        <v>46090</v>
      </c>
      <c r="V22" s="1189">
        <f t="shared" si="8"/>
        <v>46100</v>
      </c>
      <c r="W22" s="1189">
        <f t="shared" si="9"/>
        <v>46100</v>
      </c>
    </row>
    <row r="23" spans="1:23" ht="26.25" customHeight="1">
      <c r="A23" s="2811"/>
      <c r="B23" s="2812"/>
      <c r="C23" s="1609"/>
      <c r="D23" s="1529">
        <f t="shared" si="13"/>
        <v>45789</v>
      </c>
      <c r="E23" s="1535" t="s">
        <v>263</v>
      </c>
      <c r="F23" s="1529">
        <f t="shared" si="12"/>
        <v>45790</v>
      </c>
      <c r="G23" s="2502"/>
      <c r="H23" s="1535"/>
      <c r="I23" s="1613"/>
      <c r="J23" s="1611">
        <f>C23-3</f>
        <v>-3</v>
      </c>
      <c r="K23" s="1681" t="e">
        <f>E23-3</f>
        <v>#VALUE!</v>
      </c>
      <c r="L23" s="1682">
        <f>F23-3</f>
        <v>45787</v>
      </c>
      <c r="M23" s="1641">
        <f>F23+6</f>
        <v>45796</v>
      </c>
      <c r="N23" s="813">
        <f t="shared" si="0"/>
        <v>45837</v>
      </c>
      <c r="O23" s="1217">
        <f t="shared" si="1"/>
        <v>45848</v>
      </c>
      <c r="P23" s="1217">
        <f t="shared" si="2"/>
        <v>45850</v>
      </c>
      <c r="Q23" s="1217">
        <f t="shared" si="3"/>
        <v>45841</v>
      </c>
      <c r="R23" s="1217">
        <f t="shared" si="4"/>
        <v>45840</v>
      </c>
      <c r="S23" s="937">
        <f t="shared" si="5"/>
        <v>45838</v>
      </c>
      <c r="T23" s="679">
        <f t="shared" si="6"/>
        <v>45846</v>
      </c>
      <c r="U23" s="1217">
        <f t="shared" si="7"/>
        <v>45821</v>
      </c>
      <c r="V23" s="1217">
        <f t="shared" si="8"/>
        <v>45831</v>
      </c>
      <c r="W23" s="1217">
        <f t="shared" si="9"/>
        <v>45831</v>
      </c>
    </row>
    <row r="24" spans="1:23" ht="26.25" customHeight="1">
      <c r="A24" s="2813" t="s">
        <v>1640</v>
      </c>
      <c r="B24" s="2814"/>
      <c r="C24" s="1729"/>
      <c r="D24" s="2504">
        <f t="shared" si="13"/>
        <v>46067</v>
      </c>
      <c r="E24" s="2273" t="s">
        <v>263</v>
      </c>
      <c r="F24" s="2274">
        <f>D24+1</f>
        <v>46068</v>
      </c>
      <c r="G24" s="2505"/>
      <c r="H24" s="2275"/>
      <c r="I24" s="2276"/>
      <c r="J24" s="2504" t="s">
        <v>1641</v>
      </c>
      <c r="K24" s="2506">
        <f>D24-4</f>
        <v>46063</v>
      </c>
      <c r="L24" s="2277">
        <f>D24-2</f>
        <v>46065</v>
      </c>
      <c r="M24" s="2281">
        <f>F24+4</f>
        <v>46072</v>
      </c>
      <c r="N24" s="2177">
        <f t="shared" si="0"/>
        <v>46113</v>
      </c>
      <c r="O24" s="2524">
        <f t="shared" si="1"/>
        <v>46124</v>
      </c>
      <c r="P24" s="2524">
        <f t="shared" si="2"/>
        <v>46126</v>
      </c>
      <c r="Q24" s="2524">
        <f t="shared" si="3"/>
        <v>46117</v>
      </c>
      <c r="R24" s="2524">
        <f t="shared" si="4"/>
        <v>46116</v>
      </c>
      <c r="S24" s="2515">
        <f t="shared" si="5"/>
        <v>46114</v>
      </c>
      <c r="T24" s="2517">
        <f t="shared" si="6"/>
        <v>46122</v>
      </c>
      <c r="U24" s="2524">
        <f t="shared" si="7"/>
        <v>46097</v>
      </c>
      <c r="V24" s="2524">
        <f t="shared" si="8"/>
        <v>46107</v>
      </c>
      <c r="W24" s="2524">
        <f t="shared" si="9"/>
        <v>46107</v>
      </c>
    </row>
    <row r="25" spans="1:23" ht="27.6" customHeight="1">
      <c r="A25" s="2811"/>
      <c r="B25" s="2812"/>
      <c r="C25" s="1609"/>
      <c r="D25" s="1529">
        <f t="shared" si="13"/>
        <v>45796</v>
      </c>
      <c r="E25" s="1535" t="s">
        <v>263</v>
      </c>
      <c r="F25" s="1529">
        <f t="shared" si="12"/>
        <v>45797</v>
      </c>
      <c r="G25" s="2502"/>
      <c r="H25" s="1535"/>
      <c r="I25" s="1529"/>
      <c r="J25" s="2501"/>
      <c r="K25" s="1681" t="e">
        <f>E25-3</f>
        <v>#VALUE!</v>
      </c>
      <c r="L25" s="1682">
        <f>F25-3</f>
        <v>45794</v>
      </c>
      <c r="M25" s="1641">
        <f>F25+6</f>
        <v>45803</v>
      </c>
      <c r="N25" s="813">
        <f t="shared" si="0"/>
        <v>45844</v>
      </c>
      <c r="O25" s="1217">
        <f t="shared" si="1"/>
        <v>45855</v>
      </c>
      <c r="P25" s="1217">
        <f t="shared" si="2"/>
        <v>45857</v>
      </c>
      <c r="Q25" s="1217">
        <f t="shared" si="3"/>
        <v>45848</v>
      </c>
      <c r="R25" s="1217">
        <f t="shared" si="4"/>
        <v>45847</v>
      </c>
      <c r="S25" s="937">
        <f t="shared" si="5"/>
        <v>45845</v>
      </c>
      <c r="T25" s="679">
        <f t="shared" si="6"/>
        <v>45853</v>
      </c>
      <c r="U25" s="1217">
        <f t="shared" si="7"/>
        <v>45828</v>
      </c>
      <c r="V25" s="1217">
        <f t="shared" si="8"/>
        <v>45838</v>
      </c>
      <c r="W25" s="1217">
        <f t="shared" si="9"/>
        <v>45838</v>
      </c>
    </row>
    <row r="26" spans="1:23" ht="27.6" customHeight="1">
      <c r="A26" s="2810" t="s">
        <v>1631</v>
      </c>
      <c r="B26" s="2809"/>
      <c r="C26" s="1629" t="s">
        <v>1626</v>
      </c>
      <c r="D26" s="2500">
        <f t="shared" si="13"/>
        <v>46074</v>
      </c>
      <c r="E26" s="1429" t="s">
        <v>263</v>
      </c>
      <c r="F26" s="1479">
        <f t="shared" si="12"/>
        <v>46075</v>
      </c>
      <c r="G26" s="2503"/>
      <c r="H26" s="1539"/>
      <c r="I26" s="1538"/>
      <c r="J26" s="2500" t="s">
        <v>1642</v>
      </c>
      <c r="K26" s="1428">
        <f>D26-3</f>
        <v>46071</v>
      </c>
      <c r="L26" s="1606">
        <f>D26-2</f>
        <v>46072</v>
      </c>
      <c r="M26" s="1684">
        <f>F26+4</f>
        <v>46079</v>
      </c>
      <c r="N26" s="810">
        <f t="shared" si="0"/>
        <v>46120</v>
      </c>
      <c r="O26" s="1569">
        <f t="shared" si="1"/>
        <v>46131</v>
      </c>
      <c r="P26" s="1569">
        <f t="shared" si="2"/>
        <v>46133</v>
      </c>
      <c r="Q26" s="1569">
        <f t="shared" si="3"/>
        <v>46124</v>
      </c>
      <c r="R26" s="1569">
        <f t="shared" si="4"/>
        <v>46123</v>
      </c>
      <c r="S26" s="816">
        <f t="shared" si="5"/>
        <v>46121</v>
      </c>
      <c r="T26" s="421">
        <f t="shared" si="6"/>
        <v>46129</v>
      </c>
      <c r="U26" s="1569">
        <f t="shared" si="7"/>
        <v>46104</v>
      </c>
      <c r="V26" s="1569">
        <f t="shared" si="8"/>
        <v>46114</v>
      </c>
      <c r="W26" s="1569">
        <f t="shared" si="9"/>
        <v>46114</v>
      </c>
    </row>
    <row r="27" spans="1:23" ht="27.6" customHeight="1">
      <c r="A27" s="2811"/>
      <c r="B27" s="2812"/>
      <c r="C27" s="1574"/>
      <c r="D27" s="1529">
        <f t="shared" si="13"/>
        <v>45803</v>
      </c>
      <c r="E27" s="1535" t="s">
        <v>263</v>
      </c>
      <c r="F27" s="1529">
        <f t="shared" si="12"/>
        <v>45804</v>
      </c>
      <c r="G27" s="2502"/>
      <c r="H27" s="1535"/>
      <c r="I27" s="1529"/>
      <c r="J27" s="2501">
        <f>C27-3</f>
        <v>-3</v>
      </c>
      <c r="K27" s="1681" t="e">
        <f>E27-3</f>
        <v>#VALUE!</v>
      </c>
      <c r="L27" s="1682">
        <f>F27-3</f>
        <v>45801</v>
      </c>
      <c r="M27" s="1641">
        <f>F27+6</f>
        <v>45810</v>
      </c>
      <c r="N27" s="810"/>
      <c r="O27" s="1483"/>
      <c r="P27" s="1483"/>
      <c r="Q27" s="1483"/>
      <c r="R27" s="1483"/>
      <c r="S27" s="816"/>
      <c r="T27" s="421"/>
      <c r="U27" s="1483"/>
      <c r="V27" s="1483"/>
      <c r="W27" s="1483"/>
    </row>
    <row r="28" spans="1:23" ht="27.6" customHeight="1">
      <c r="A28" s="2815" t="s">
        <v>1634</v>
      </c>
      <c r="B28" s="2816"/>
      <c r="C28" s="1963" t="s">
        <v>1643</v>
      </c>
      <c r="D28" s="2500">
        <f t="shared" si="13"/>
        <v>46081</v>
      </c>
      <c r="E28" s="1429" t="s">
        <v>263</v>
      </c>
      <c r="F28" s="1377">
        <f t="shared" si="12"/>
        <v>46082</v>
      </c>
      <c r="G28" s="2503"/>
      <c r="H28" s="1539"/>
      <c r="I28" s="1538"/>
      <c r="J28" s="2500" t="s">
        <v>1644</v>
      </c>
      <c r="K28" s="1428">
        <f>D28-3</f>
        <v>46078</v>
      </c>
      <c r="L28" s="1606">
        <f>D28-2</f>
        <v>46079</v>
      </c>
      <c r="M28" s="1684">
        <f>F28+4</f>
        <v>46086</v>
      </c>
      <c r="N28" s="810">
        <f t="shared" ref="N28" si="14">M28+41</f>
        <v>46127</v>
      </c>
      <c r="O28" s="1693">
        <f>M28+52</f>
        <v>46138</v>
      </c>
      <c r="P28" s="1693">
        <f t="shared" ref="P28" si="15">M28+54</f>
        <v>46140</v>
      </c>
      <c r="Q28" s="1693">
        <f t="shared" ref="Q28" si="16">M28+45</f>
        <v>46131</v>
      </c>
      <c r="R28" s="1693">
        <f t="shared" ref="R28" si="17">M28+44</f>
        <v>46130</v>
      </c>
      <c r="S28" s="816">
        <f t="shared" ref="S28" si="18">M28+42</f>
        <v>46128</v>
      </c>
      <c r="T28" s="421">
        <f t="shared" ref="T28" si="19">M28+50</f>
        <v>46136</v>
      </c>
      <c r="U28" s="1693">
        <f t="shared" ref="U28" si="20">M28+25</f>
        <v>46111</v>
      </c>
      <c r="V28" s="1693">
        <f t="shared" ref="V28" si="21">M28+35</f>
        <v>46121</v>
      </c>
      <c r="W28" s="1693">
        <f t="shared" ref="W28" si="22">M28+35</f>
        <v>46121</v>
      </c>
    </row>
    <row r="29" spans="1:23" ht="26.25" customHeight="1">
      <c r="A29" s="2828"/>
      <c r="B29" s="2812"/>
      <c r="C29" s="1574"/>
      <c r="D29" s="1529">
        <f t="shared" ref="D29:D32" si="23">D27+7</f>
        <v>45810</v>
      </c>
      <c r="E29" s="1535" t="s">
        <v>263</v>
      </c>
      <c r="F29" s="1529">
        <f t="shared" ref="F29:F33" si="24">D29+1</f>
        <v>45811</v>
      </c>
      <c r="G29" s="2272"/>
      <c r="H29" s="1535"/>
      <c r="I29" s="1529"/>
      <c r="J29" s="2271">
        <f>C29-3</f>
        <v>-3</v>
      </c>
      <c r="K29" s="1681" t="e">
        <f>E29-3</f>
        <v>#VALUE!</v>
      </c>
      <c r="L29" s="1682">
        <f>F29-3</f>
        <v>45808</v>
      </c>
      <c r="M29" s="1641">
        <f>F29+6</f>
        <v>45817</v>
      </c>
      <c r="N29" s="813">
        <f t="shared" si="0"/>
        <v>45858</v>
      </c>
      <c r="O29" s="1217">
        <f t="shared" si="1"/>
        <v>45869</v>
      </c>
      <c r="P29" s="1217">
        <f t="shared" si="2"/>
        <v>45871</v>
      </c>
      <c r="Q29" s="1217">
        <f t="shared" si="3"/>
        <v>45862</v>
      </c>
      <c r="R29" s="1217">
        <f t="shared" si="4"/>
        <v>45861</v>
      </c>
      <c r="S29" s="937">
        <f t="shared" si="5"/>
        <v>45859</v>
      </c>
      <c r="T29" s="679">
        <f t="shared" si="6"/>
        <v>45867</v>
      </c>
      <c r="U29" s="1217">
        <f t="shared" si="7"/>
        <v>45842</v>
      </c>
      <c r="V29" s="1217">
        <f t="shared" si="8"/>
        <v>45852</v>
      </c>
      <c r="W29" s="1217">
        <f t="shared" si="9"/>
        <v>45852</v>
      </c>
    </row>
    <row r="30" spans="1:23" ht="26.25" hidden="1" customHeight="1">
      <c r="A30" s="2808" t="s">
        <v>1363</v>
      </c>
      <c r="B30" s="2809"/>
      <c r="C30" s="1629" t="s">
        <v>1362</v>
      </c>
      <c r="D30" s="2280">
        <f>D26+7</f>
        <v>46081</v>
      </c>
      <c r="E30" s="1860" t="s">
        <v>263</v>
      </c>
      <c r="F30" s="1861">
        <f t="shared" si="24"/>
        <v>46082</v>
      </c>
      <c r="G30" s="2280"/>
      <c r="H30" s="1860"/>
      <c r="I30" s="1862"/>
      <c r="J30" s="2270" t="s">
        <v>1367</v>
      </c>
      <c r="K30" s="1428">
        <f>D30-3</f>
        <v>46078</v>
      </c>
      <c r="L30" s="1606">
        <f>D30-2</f>
        <v>46079</v>
      </c>
      <c r="M30" s="1864">
        <f>F30+4</f>
        <v>46086</v>
      </c>
      <c r="N30" s="810">
        <f t="shared" ref="N30:N33" si="25">M30+41</f>
        <v>46127</v>
      </c>
      <c r="O30" s="1600">
        <f t="shared" ref="O30:O33" si="26">M30+52</f>
        <v>46138</v>
      </c>
      <c r="P30" s="1600">
        <f t="shared" ref="P30:P33" si="27">M30+54</f>
        <v>46140</v>
      </c>
      <c r="Q30" s="1600">
        <f t="shared" ref="Q30:Q33" si="28">M30+45</f>
        <v>46131</v>
      </c>
      <c r="R30" s="1600">
        <f t="shared" ref="R30:R33" si="29">M30+44</f>
        <v>46130</v>
      </c>
      <c r="S30" s="816">
        <f t="shared" ref="S30:S33" si="30">M30+42</f>
        <v>46128</v>
      </c>
      <c r="T30" s="421">
        <f t="shared" ref="T30:T33" si="31">M30+50</f>
        <v>46136</v>
      </c>
      <c r="U30" s="1600">
        <f t="shared" ref="U30:U33" si="32">M30+25</f>
        <v>46111</v>
      </c>
      <c r="V30" s="1600">
        <f t="shared" ref="V30:V33" si="33">M30+35</f>
        <v>46121</v>
      </c>
      <c r="W30" s="1600">
        <f t="shared" ref="W30:W33" si="34">M30+35</f>
        <v>46121</v>
      </c>
    </row>
    <row r="31" spans="1:23" ht="27.6" hidden="1" customHeight="1">
      <c r="A31" s="2831"/>
      <c r="B31" s="2832"/>
      <c r="C31" s="1574"/>
      <c r="D31" s="1529">
        <f t="shared" si="23"/>
        <v>45817</v>
      </c>
      <c r="E31" s="1535" t="s">
        <v>263</v>
      </c>
      <c r="F31" s="1529">
        <f t="shared" si="24"/>
        <v>45818</v>
      </c>
      <c r="G31" s="2272"/>
      <c r="H31" s="1535"/>
      <c r="I31" s="1529"/>
      <c r="J31" s="2271">
        <f>C31-3</f>
        <v>-3</v>
      </c>
      <c r="K31" s="1681" t="e">
        <f>E31-3</f>
        <v>#VALUE!</v>
      </c>
      <c r="L31" s="1682">
        <f>F31-3</f>
        <v>45815</v>
      </c>
      <c r="M31" s="1641">
        <f>F31+6</f>
        <v>45824</v>
      </c>
      <c r="N31" s="810">
        <f t="shared" si="25"/>
        <v>45865</v>
      </c>
      <c r="O31" s="1600">
        <f t="shared" si="26"/>
        <v>45876</v>
      </c>
      <c r="P31" s="1600">
        <f t="shared" si="27"/>
        <v>45878</v>
      </c>
      <c r="Q31" s="1600">
        <f t="shared" si="28"/>
        <v>45869</v>
      </c>
      <c r="R31" s="1600">
        <f t="shared" si="29"/>
        <v>45868</v>
      </c>
      <c r="S31" s="816">
        <f t="shared" si="30"/>
        <v>45866</v>
      </c>
      <c r="T31" s="421">
        <f t="shared" si="31"/>
        <v>45874</v>
      </c>
      <c r="U31" s="1600">
        <f t="shared" si="32"/>
        <v>45849</v>
      </c>
      <c r="V31" s="1600">
        <f t="shared" si="33"/>
        <v>45859</v>
      </c>
      <c r="W31" s="1600">
        <f t="shared" si="34"/>
        <v>45859</v>
      </c>
    </row>
    <row r="32" spans="1:23" ht="27.6" customHeight="1">
      <c r="A32" s="2833" t="s">
        <v>1360</v>
      </c>
      <c r="B32" s="2834"/>
      <c r="C32" s="2507" t="s">
        <v>1365</v>
      </c>
      <c r="D32" s="2279">
        <f t="shared" si="23"/>
        <v>46088</v>
      </c>
      <c r="E32" s="1539" t="s">
        <v>263</v>
      </c>
      <c r="F32" s="2508">
        <f t="shared" si="24"/>
        <v>46089</v>
      </c>
      <c r="G32" s="2279"/>
      <c r="H32" s="1539"/>
      <c r="I32" s="1538"/>
      <c r="J32" s="2279" t="s">
        <v>1366</v>
      </c>
      <c r="K32" s="2509">
        <f>D32-3</f>
        <v>46085</v>
      </c>
      <c r="L32" s="2510">
        <f>D32-2</f>
        <v>46086</v>
      </c>
      <c r="M32" s="2520">
        <f>F32+4</f>
        <v>46093</v>
      </c>
      <c r="N32" s="813">
        <f t="shared" si="25"/>
        <v>46134</v>
      </c>
      <c r="O32" s="1217">
        <f t="shared" si="26"/>
        <v>46145</v>
      </c>
      <c r="P32" s="1217">
        <f t="shared" si="27"/>
        <v>46147</v>
      </c>
      <c r="Q32" s="1217">
        <f t="shared" si="28"/>
        <v>46138</v>
      </c>
      <c r="R32" s="1217">
        <f t="shared" si="29"/>
        <v>46137</v>
      </c>
      <c r="S32" s="937">
        <f t="shared" si="30"/>
        <v>46135</v>
      </c>
      <c r="T32" s="679">
        <f t="shared" si="31"/>
        <v>46143</v>
      </c>
      <c r="U32" s="1217">
        <f t="shared" si="32"/>
        <v>46118</v>
      </c>
      <c r="V32" s="1217">
        <f t="shared" si="33"/>
        <v>46128</v>
      </c>
      <c r="W32" s="1217">
        <f t="shared" si="34"/>
        <v>46128</v>
      </c>
    </row>
    <row r="33" spans="1:32" ht="27.6" customHeight="1">
      <c r="A33" s="2835" t="s">
        <v>1203</v>
      </c>
      <c r="B33" s="2832"/>
      <c r="C33" s="1574" t="s">
        <v>1204</v>
      </c>
      <c r="D33" s="1529">
        <f>D29+7</f>
        <v>45817</v>
      </c>
      <c r="E33" s="1535" t="s">
        <v>263</v>
      </c>
      <c r="F33" s="1529">
        <f t="shared" si="24"/>
        <v>45818</v>
      </c>
      <c r="G33" s="1830"/>
      <c r="H33" s="1535"/>
      <c r="I33" s="1529"/>
      <c r="J33" s="1829" t="e">
        <f>C33-3</f>
        <v>#VALUE!</v>
      </c>
      <c r="K33" s="1681" t="e">
        <f>E33-3</f>
        <v>#VALUE!</v>
      </c>
      <c r="L33" s="1682">
        <f>F33-3</f>
        <v>45815</v>
      </c>
      <c r="M33" s="1641">
        <f>F33+6</f>
        <v>45824</v>
      </c>
      <c r="N33" s="813">
        <f t="shared" si="25"/>
        <v>45865</v>
      </c>
      <c r="O33" s="1217">
        <f t="shared" si="26"/>
        <v>45876</v>
      </c>
      <c r="P33" s="1217">
        <f t="shared" si="27"/>
        <v>45878</v>
      </c>
      <c r="Q33" s="1217">
        <f t="shared" si="28"/>
        <v>45869</v>
      </c>
      <c r="R33" s="1217">
        <f t="shared" si="29"/>
        <v>45868</v>
      </c>
      <c r="S33" s="937">
        <f t="shared" si="30"/>
        <v>45866</v>
      </c>
      <c r="T33" s="679">
        <f t="shared" si="31"/>
        <v>45874</v>
      </c>
      <c r="U33" s="1217">
        <f t="shared" si="32"/>
        <v>45849</v>
      </c>
      <c r="V33" s="1217">
        <f t="shared" si="33"/>
        <v>45859</v>
      </c>
      <c r="W33" s="1217">
        <f t="shared" si="34"/>
        <v>45859</v>
      </c>
    </row>
    <row r="34" spans="1:32" ht="18" customHeight="1">
      <c r="A34" s="5" t="s">
        <v>553</v>
      </c>
      <c r="C34" s="5"/>
      <c r="D34" s="270"/>
      <c r="E34" s="5"/>
      <c r="G34" s="5"/>
      <c r="I34" s="270"/>
      <c r="J34" s="1478"/>
    </row>
    <row r="35" spans="1:32" ht="18" customHeight="1">
      <c r="A35" s="1478"/>
      <c r="B35" s="16"/>
      <c r="F35" s="270"/>
      <c r="M35" s="165" t="s">
        <v>372</v>
      </c>
    </row>
    <row r="36" spans="1:32" ht="18" customHeight="1">
      <c r="A36" s="799"/>
      <c r="B36" s="5"/>
      <c r="F36" s="94"/>
      <c r="G36" s="94"/>
      <c r="H36" s="94"/>
      <c r="I36"/>
      <c r="M36" s="165" t="s">
        <v>268</v>
      </c>
      <c r="N36" s="16"/>
      <c r="O36" s="22"/>
      <c r="P36" s="16"/>
      <c r="Q36" s="16"/>
      <c r="S36" s="175"/>
      <c r="T36" s="28"/>
      <c r="U36" s="28"/>
      <c r="V36" s="28"/>
      <c r="W36" s="28"/>
    </row>
    <row r="37" spans="1:32" s="13" customFormat="1" ht="22.35" customHeight="1">
      <c r="A37" s="94" t="s">
        <v>602</v>
      </c>
      <c r="J37" s="205"/>
      <c r="K37" s="29"/>
      <c r="L37" s="274"/>
      <c r="M37" s="165" t="s">
        <v>229</v>
      </c>
      <c r="O37" s="277"/>
      <c r="P37" s="137"/>
      <c r="Q37" s="149"/>
      <c r="R37" s="28"/>
      <c r="S37" s="28"/>
      <c r="T37" s="173"/>
      <c r="U37" s="173"/>
      <c r="V37" s="28"/>
    </row>
    <row r="38" spans="1:32" s="13" customFormat="1" ht="22.5" customHeight="1">
      <c r="A38" s="5" t="s">
        <v>615</v>
      </c>
      <c r="M38" s="767" t="s">
        <v>523</v>
      </c>
      <c r="N38" s="273"/>
      <c r="O38" s="273"/>
      <c r="P38" s="273"/>
      <c r="Q38" s="63"/>
      <c r="T38" s="173"/>
      <c r="U38" s="173"/>
      <c r="V38" s="28"/>
    </row>
    <row r="39" spans="1:32" s="13" customFormat="1" ht="22.5" customHeight="1">
      <c r="A39" s="5" t="s">
        <v>504</v>
      </c>
      <c r="M39" s="779" t="s">
        <v>616</v>
      </c>
      <c r="N39" s="273"/>
      <c r="O39" s="273"/>
      <c r="P39" s="273"/>
      <c r="Q39" s="63"/>
      <c r="T39" s="173"/>
      <c r="U39" s="173"/>
      <c r="V39" s="28"/>
      <c r="W39" s="36"/>
      <c r="X39" s="36"/>
      <c r="Y39" s="36"/>
      <c r="Z39" s="36"/>
      <c r="AA39" s="36"/>
      <c r="AB39" s="36"/>
      <c r="AC39" s="36"/>
      <c r="AD39" s="36"/>
      <c r="AE39" s="36"/>
      <c r="AF39" s="36"/>
    </row>
    <row r="40" spans="1:32" s="13" customFormat="1" ht="22.5" customHeight="1">
      <c r="M40" s="779" t="s">
        <v>513</v>
      </c>
      <c r="N40" s="273"/>
      <c r="O40" s="273"/>
      <c r="P40" s="273"/>
      <c r="Q40" s="63"/>
      <c r="T40" s="173"/>
      <c r="U40" s="173"/>
      <c r="V40" s="28"/>
    </row>
    <row r="41" spans="1:32" s="13" customFormat="1" ht="22.5" customHeight="1">
      <c r="A41" s="79" t="s">
        <v>379</v>
      </c>
      <c r="M41" s="786" t="s">
        <v>514</v>
      </c>
      <c r="N41" s="273"/>
      <c r="O41" s="273"/>
      <c r="P41" s="273"/>
      <c r="Q41" s="63"/>
      <c r="T41" s="173"/>
      <c r="U41" s="173"/>
      <c r="V41" s="28"/>
      <c r="W41" s="10"/>
      <c r="X41" s="10"/>
      <c r="Y41" s="10"/>
    </row>
    <row r="42" spans="1:32" s="13" customFormat="1" ht="22.5" customHeight="1">
      <c r="A42" s="1218" t="s">
        <v>380</v>
      </c>
      <c r="B42" s="2793" t="s">
        <v>558</v>
      </c>
      <c r="C42" s="2930"/>
      <c r="D42" s="2930"/>
      <c r="E42" s="2930"/>
      <c r="F42" s="2930"/>
      <c r="G42" s="2930"/>
      <c r="H42" s="2930"/>
      <c r="I42" s="2930"/>
      <c r="J42" s="2931"/>
      <c r="L42" s="16"/>
      <c r="M42" s="779" t="s">
        <v>515</v>
      </c>
      <c r="N42" s="273"/>
      <c r="O42" s="273"/>
      <c r="P42" s="273"/>
      <c r="Q42" s="172"/>
      <c r="T42" s="173"/>
      <c r="U42" s="173"/>
      <c r="V42" s="11"/>
      <c r="W42" s="10"/>
      <c r="X42" s="10"/>
      <c r="Y42" s="10"/>
    </row>
    <row r="43" spans="1:32" s="13" customFormat="1" ht="22.5" customHeight="1">
      <c r="A43" s="219"/>
      <c r="B43" s="2911" t="s">
        <v>604</v>
      </c>
      <c r="C43" s="2912"/>
      <c r="D43" s="2912"/>
      <c r="E43" s="2912"/>
      <c r="F43" s="2912"/>
      <c r="G43" s="2912"/>
      <c r="H43" s="2912"/>
      <c r="I43" s="2912"/>
      <c r="J43" s="2913"/>
      <c r="N43" s="273"/>
      <c r="O43" s="273"/>
      <c r="P43" s="273"/>
      <c r="Q43" s="10"/>
      <c r="R43" s="228"/>
      <c r="T43" s="10"/>
      <c r="U43" s="10"/>
    </row>
    <row r="44" spans="1:32" s="13" customFormat="1" ht="22.5" customHeight="1">
      <c r="A44" s="1218" t="s">
        <v>385</v>
      </c>
      <c r="B44" s="2793" t="s">
        <v>560</v>
      </c>
      <c r="C44" s="2909"/>
      <c r="D44" s="2909"/>
      <c r="E44" s="2909"/>
      <c r="F44" s="2909"/>
      <c r="G44" s="2909"/>
      <c r="H44" s="2909"/>
      <c r="I44" s="2909"/>
      <c r="J44" s="2910"/>
      <c r="M44" s="452" t="s">
        <v>382</v>
      </c>
      <c r="N44" s="11"/>
      <c r="O44" s="11"/>
      <c r="P44" s="11"/>
      <c r="Q44" s="11"/>
      <c r="R44" s="20"/>
      <c r="S44" s="452"/>
      <c r="T44" s="11"/>
      <c r="U44" s="11"/>
    </row>
    <row r="45" spans="1:32" s="8" customFormat="1" ht="22.5" customHeight="1">
      <c r="A45" s="1219"/>
      <c r="B45" s="2911" t="s">
        <v>605</v>
      </c>
      <c r="C45" s="2912"/>
      <c r="D45" s="2912"/>
      <c r="E45" s="2912"/>
      <c r="F45" s="2912"/>
      <c r="G45" s="2912"/>
      <c r="H45" s="2912"/>
      <c r="I45" s="2912"/>
      <c r="J45" s="2913"/>
      <c r="K45" s="13"/>
      <c r="M45" s="61" t="s">
        <v>671</v>
      </c>
      <c r="N45" s="13"/>
      <c r="O45" s="13"/>
      <c r="S45" s="61"/>
    </row>
    <row r="46" spans="1:32" s="8" customFormat="1" ht="22.5" customHeight="1">
      <c r="A46" s="1218" t="s">
        <v>362</v>
      </c>
      <c r="B46" s="2793" t="s">
        <v>390</v>
      </c>
      <c r="C46" s="2964"/>
      <c r="D46" s="2964"/>
      <c r="E46" s="2964"/>
      <c r="F46" s="2964"/>
      <c r="G46" s="2964"/>
      <c r="H46" s="2964"/>
      <c r="I46" s="2964"/>
      <c r="J46" s="2794"/>
      <c r="M46" s="29" t="s">
        <v>672</v>
      </c>
      <c r="N46" s="13"/>
      <c r="O46" s="13"/>
      <c r="S46" s="29"/>
    </row>
    <row r="47" spans="1:32" s="8" customFormat="1" ht="22.5" customHeight="1">
      <c r="A47" s="1220"/>
      <c r="B47" s="2911" t="s">
        <v>391</v>
      </c>
      <c r="C47" s="2965"/>
      <c r="D47" s="2965"/>
      <c r="E47" s="2965"/>
      <c r="F47" s="2965"/>
      <c r="G47" s="2965"/>
      <c r="H47" s="2965"/>
      <c r="I47" s="2965"/>
      <c r="J47" s="2966"/>
      <c r="K47" s="13"/>
      <c r="N47" s="14"/>
      <c r="O47" s="14"/>
      <c r="P47" s="14"/>
      <c r="Q47" s="9"/>
      <c r="R47" s="9"/>
      <c r="T47" s="9"/>
      <c r="U47" s="9"/>
      <c r="V47" s="9"/>
    </row>
    <row r="48" spans="1:32" s="8" customFormat="1" ht="13.2">
      <c r="A48" s="24"/>
      <c r="B48" s="24"/>
      <c r="C48" s="13"/>
      <c r="D48" s="13"/>
      <c r="E48" s="13"/>
      <c r="F48" s="13"/>
      <c r="G48" s="13"/>
      <c r="H48" s="13"/>
      <c r="I48" s="13"/>
      <c r="J48" s="13"/>
      <c r="K48" s="13"/>
      <c r="L48" s="13"/>
      <c r="M48" s="13"/>
      <c r="N48" s="1"/>
      <c r="O48" s="1"/>
      <c r="P48" s="1"/>
      <c r="Q48" s="1"/>
      <c r="R48" s="1"/>
      <c r="S48" s="1"/>
      <c r="T48" s="1"/>
      <c r="U48" s="1"/>
      <c r="V48" s="1"/>
    </row>
    <row r="49" spans="1:23" s="8" customFormat="1" ht="13.2">
      <c r="C49" s="13"/>
      <c r="D49" s="13"/>
      <c r="E49" s="13"/>
      <c r="F49" s="13"/>
      <c r="G49" s="13"/>
      <c r="H49" s="13"/>
      <c r="I49" s="13"/>
      <c r="J49" s="13"/>
      <c r="K49" s="13"/>
      <c r="L49" s="13"/>
      <c r="M49" s="13"/>
      <c r="N49" s="1"/>
      <c r="O49" s="1"/>
      <c r="P49" s="1"/>
      <c r="Q49" s="1"/>
      <c r="R49" s="1"/>
      <c r="S49" s="1"/>
      <c r="T49" s="1"/>
      <c r="U49" s="1"/>
      <c r="V49" s="1"/>
      <c r="W49" s="1"/>
    </row>
    <row r="55" spans="1:23" ht="15" customHeight="1">
      <c r="A55" s="20"/>
      <c r="B55" s="20"/>
    </row>
    <row r="56" spans="1:23" ht="15" customHeight="1">
      <c r="A56" s="19"/>
      <c r="B56" s="19"/>
    </row>
    <row r="57" spans="1:23" ht="15" customHeight="1">
      <c r="A57" s="19"/>
      <c r="B57" s="19"/>
    </row>
  </sheetData>
  <sheetProtection selectLockedCells="1" selectUnlockedCells="1"/>
  <mergeCells count="38">
    <mergeCell ref="A31:B31"/>
    <mergeCell ref="B46:J46"/>
    <mergeCell ref="B47:J47"/>
    <mergeCell ref="B42:J42"/>
    <mergeCell ref="B43:J43"/>
    <mergeCell ref="B44:J44"/>
    <mergeCell ref="B45:J45"/>
    <mergeCell ref="A32:B32"/>
    <mergeCell ref="A33:B33"/>
    <mergeCell ref="U6:V6"/>
    <mergeCell ref="A7:V7"/>
    <mergeCell ref="A9:V9"/>
    <mergeCell ref="S11:T11"/>
    <mergeCell ref="U11:W11"/>
    <mergeCell ref="A11:B12"/>
    <mergeCell ref="C11:C12"/>
    <mergeCell ref="D11:F12"/>
    <mergeCell ref="G11:I12"/>
    <mergeCell ref="J11:L11"/>
    <mergeCell ref="M11:M12"/>
    <mergeCell ref="A18:B18"/>
    <mergeCell ref="A13:B13"/>
    <mergeCell ref="A14:B14"/>
    <mergeCell ref="A15:B15"/>
    <mergeCell ref="A16:B16"/>
    <mergeCell ref="A17:B17"/>
    <mergeCell ref="A19:B19"/>
    <mergeCell ref="A20:B20"/>
    <mergeCell ref="A29:B29"/>
    <mergeCell ref="A30:B30"/>
    <mergeCell ref="A24:B24"/>
    <mergeCell ref="A21:B21"/>
    <mergeCell ref="A22:B22"/>
    <mergeCell ref="A23:B23"/>
    <mergeCell ref="A26:B26"/>
    <mergeCell ref="A25:B25"/>
    <mergeCell ref="A27:B27"/>
    <mergeCell ref="A28:B28"/>
  </mergeCells>
  <phoneticPr fontId="38"/>
  <pageMargins left="0.51181102362204722" right="0.39370078740157483" top="0.62992125984251968" bottom="0.19685039370078741" header="0.19685039370078741" footer="0.15748031496062992"/>
  <pageSetup paperSize="9" scale="55"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E47"/>
  <sheetViews>
    <sheetView showZeros="0" view="pageBreakPreview" zoomScale="55" zoomScaleNormal="50" zoomScaleSheetLayoutView="55" workbookViewId="0">
      <selection activeCell="D32" sqref="D32"/>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8" width="9.6640625" style="1" customWidth="1"/>
    <col min="9" max="11" width="8.44140625" style="1" customWidth="1"/>
    <col min="12" max="12" width="9.6640625" style="1" customWidth="1"/>
    <col min="13" max="16" width="8.44140625" style="1" customWidth="1"/>
    <col min="17" max="17" width="4.88671875" style="1" customWidth="1"/>
    <col min="18" max="18" width="8.44140625" style="1" customWidth="1"/>
    <col min="19" max="19" width="25.88671875" style="1" customWidth="1"/>
    <col min="20" max="20" width="26.33203125" style="1" customWidth="1"/>
    <col min="21" max="21" width="7.6640625" style="42" customWidth="1"/>
    <col min="22" max="22" width="7.6640625" style="1" customWidth="1"/>
    <col min="23" max="23" width="10.88671875" style="1" customWidth="1"/>
    <col min="24" max="24" width="14.109375" style="1" customWidth="1"/>
    <col min="25" max="16384" width="8.88671875" style="1"/>
  </cols>
  <sheetData>
    <row r="1" spans="1:25" ht="15" customHeight="1">
      <c r="Y1" s="2"/>
    </row>
    <row r="2" spans="1:25" ht="15" customHeight="1">
      <c r="C2" s="5"/>
      <c r="D2" s="5" t="s">
        <v>231</v>
      </c>
      <c r="E2" s="5"/>
      <c r="F2" s="5"/>
      <c r="G2" s="5"/>
      <c r="H2" s="5"/>
      <c r="I2" s="804" t="s">
        <v>1</v>
      </c>
      <c r="J2" s="5"/>
      <c r="K2" s="5"/>
      <c r="L2" s="5"/>
      <c r="Y2" s="2"/>
    </row>
    <row r="3" spans="1:25" ht="15" customHeight="1">
      <c r="C3" s="5"/>
      <c r="D3" s="5" t="s">
        <v>232</v>
      </c>
      <c r="E3" s="5"/>
      <c r="F3" s="5"/>
      <c r="G3" s="5"/>
      <c r="H3" s="5"/>
      <c r="I3" s="804" t="s">
        <v>3</v>
      </c>
      <c r="J3" s="5"/>
      <c r="K3" s="5"/>
      <c r="L3" s="5"/>
      <c r="Y3" s="2"/>
    </row>
    <row r="4" spans="1:25" ht="15" customHeight="1">
      <c r="C4" s="33"/>
      <c r="D4" s="516" t="s">
        <v>233</v>
      </c>
      <c r="E4" s="33"/>
      <c r="F4" s="33"/>
      <c r="G4" s="5"/>
      <c r="H4" s="5"/>
      <c r="I4" s="804" t="s">
        <v>5</v>
      </c>
      <c r="J4" s="5"/>
      <c r="K4" s="5"/>
      <c r="L4" s="5"/>
      <c r="Y4" s="2"/>
    </row>
    <row r="5" spans="1:25" ht="15" customHeight="1">
      <c r="C5" s="5"/>
      <c r="D5" s="5" t="s">
        <v>234</v>
      </c>
      <c r="E5" s="5"/>
      <c r="F5" s="5"/>
      <c r="G5" s="5"/>
      <c r="H5" s="5"/>
      <c r="I5" s="804" t="s">
        <v>7</v>
      </c>
      <c r="J5" s="5"/>
      <c r="K5" s="5"/>
      <c r="L5" s="5"/>
      <c r="U5" s="43"/>
      <c r="Y5" s="2"/>
    </row>
    <row r="6" spans="1:25" ht="15" customHeight="1">
      <c r="H6" s="6"/>
      <c r="Q6" s="163"/>
      <c r="R6" s="163"/>
      <c r="S6" s="163"/>
      <c r="T6" s="94"/>
    </row>
    <row r="7" spans="1:25" ht="30" customHeight="1">
      <c r="A7" s="2596" t="s">
        <v>673</v>
      </c>
      <c r="B7" s="2596"/>
      <c r="C7" s="2596"/>
      <c r="D7" s="2596"/>
      <c r="E7" s="2596"/>
      <c r="F7" s="2596"/>
      <c r="G7" s="2596"/>
      <c r="H7" s="2596"/>
      <c r="I7" s="2596"/>
      <c r="J7" s="2596"/>
      <c r="K7" s="2596"/>
      <c r="L7" s="2596"/>
      <c r="M7" s="2596"/>
      <c r="N7" s="2596"/>
      <c r="O7" s="2596"/>
      <c r="P7" s="2596"/>
      <c r="Q7" s="2737"/>
      <c r="R7" s="2737"/>
      <c r="S7" s="2737"/>
      <c r="T7" s="2737"/>
    </row>
    <row r="8" spans="1:25" ht="15" customHeight="1">
      <c r="A8" s="32"/>
      <c r="B8" s="32"/>
      <c r="C8" s="32"/>
      <c r="D8" s="32"/>
      <c r="E8" s="32"/>
      <c r="F8" s="32"/>
      <c r="G8" s="32"/>
      <c r="H8" s="32"/>
      <c r="U8" s="46"/>
      <c r="V8" s="4"/>
      <c r="W8" s="4"/>
    </row>
    <row r="9" spans="1:25" ht="15" customHeight="1">
      <c r="A9" s="2656" t="s">
        <v>302</v>
      </c>
      <c r="B9" s="2656"/>
      <c r="C9" s="2656"/>
      <c r="D9" s="2656"/>
      <c r="E9" s="2656"/>
      <c r="F9" s="2656"/>
      <c r="G9" s="2656"/>
      <c r="H9" s="2656"/>
      <c r="I9" s="2656"/>
      <c r="J9" s="2656"/>
      <c r="K9" s="2656"/>
      <c r="L9" s="2656"/>
      <c r="M9" s="2656"/>
      <c r="N9" s="2656"/>
      <c r="O9" s="2656"/>
      <c r="P9" s="2656"/>
      <c r="Q9" s="2656"/>
      <c r="R9" s="2656"/>
      <c r="S9" s="2656"/>
      <c r="T9" s="2656"/>
      <c r="U9" s="47"/>
      <c r="V9" s="5"/>
      <c r="W9" s="5"/>
    </row>
    <row r="10" spans="1:25" ht="15" customHeight="1">
      <c r="A10" s="136" t="str">
        <f>'(P10)HKG KOB'!A10</f>
        <v>KOBE CFS(日東物流 六甲)は2025/11/17 CFS CUTより新住所(日東物流 PI)へとCFS倉庫移転となります</v>
      </c>
      <c r="B10" s="3"/>
      <c r="C10" s="3"/>
      <c r="D10" s="3"/>
      <c r="E10" s="3"/>
      <c r="F10" s="3"/>
      <c r="G10" s="3"/>
      <c r="H10" s="3"/>
      <c r="I10" s="2"/>
      <c r="J10" s="77"/>
      <c r="K10" s="77"/>
      <c r="L10" s="165" t="s">
        <v>570</v>
      </c>
      <c r="M10" s="77"/>
      <c r="N10" s="77"/>
      <c r="O10" s="77"/>
      <c r="P10" s="77"/>
      <c r="Q10" s="77"/>
      <c r="R10" s="77"/>
      <c r="S10" s="77"/>
      <c r="T10" s="77"/>
      <c r="U10" s="48"/>
      <c r="V10" s="3"/>
      <c r="W10" s="3"/>
    </row>
    <row r="11" spans="1:25" ht="20.100000000000001" customHeight="1">
      <c r="A11" s="2777" t="s">
        <v>1292</v>
      </c>
      <c r="B11" s="2779" t="s">
        <v>1293</v>
      </c>
      <c r="C11" s="2781" t="s">
        <v>1294</v>
      </c>
      <c r="D11" s="2782"/>
      <c r="E11" s="2783"/>
      <c r="F11" s="2773" t="s">
        <v>1295</v>
      </c>
      <c r="G11" s="2774"/>
      <c r="H11" s="2771" t="s">
        <v>1296</v>
      </c>
      <c r="I11" s="1052" t="s">
        <v>484</v>
      </c>
      <c r="J11" s="946" t="s">
        <v>674</v>
      </c>
      <c r="K11" s="2992" t="s">
        <v>488</v>
      </c>
      <c r="L11" s="2993"/>
      <c r="M11" s="947" t="s">
        <v>482</v>
      </c>
      <c r="N11" s="947" t="s">
        <v>675</v>
      </c>
      <c r="O11" s="1239" t="s">
        <v>489</v>
      </c>
      <c r="P11" s="1239" t="s">
        <v>676</v>
      </c>
      <c r="Q11" s="168"/>
      <c r="R11" s="137"/>
      <c r="S11" s="29"/>
      <c r="T11" s="94"/>
    </row>
    <row r="12" spans="1:25" ht="44.25" customHeight="1">
      <c r="A12" s="2778"/>
      <c r="B12" s="2780"/>
      <c r="C12" s="2784"/>
      <c r="D12" s="2785"/>
      <c r="E12" s="2786"/>
      <c r="F12" s="2137" t="s">
        <v>1297</v>
      </c>
      <c r="G12" s="2138" t="s">
        <v>1298</v>
      </c>
      <c r="H12" s="2772"/>
      <c r="I12" s="1052" t="s">
        <v>496</v>
      </c>
      <c r="J12" s="943" t="s">
        <v>677</v>
      </c>
      <c r="K12" s="948" t="s">
        <v>502</v>
      </c>
      <c r="L12" s="949" t="s">
        <v>678</v>
      </c>
      <c r="M12" s="1240" t="s">
        <v>494</v>
      </c>
      <c r="N12" s="1239" t="s">
        <v>679</v>
      </c>
      <c r="O12" s="1241" t="s">
        <v>503</v>
      </c>
      <c r="P12" s="1238" t="s">
        <v>680</v>
      </c>
      <c r="Q12" s="169"/>
      <c r="T12" s="94"/>
    </row>
    <row r="13" spans="1:25" ht="26.25" customHeight="1">
      <c r="A13" s="1728" t="s">
        <v>1672</v>
      </c>
      <c r="B13" s="1729"/>
      <c r="C13" s="2175">
        <v>45664</v>
      </c>
      <c r="D13" s="2176" t="s">
        <v>263</v>
      </c>
      <c r="E13" s="2177">
        <v>45665</v>
      </c>
      <c r="F13" s="2178">
        <f>C13-2</f>
        <v>45662</v>
      </c>
      <c r="G13" s="2179">
        <f t="shared" ref="G13:G14" si="0">F13</f>
        <v>45662</v>
      </c>
      <c r="H13" s="2181">
        <f>E13+4</f>
        <v>45669</v>
      </c>
      <c r="I13" s="2947">
        <f>H14+39</f>
        <v>45711</v>
      </c>
      <c r="J13" s="2943">
        <f>H14+52</f>
        <v>45724</v>
      </c>
      <c r="K13" s="1476">
        <f>H13+45</f>
        <v>45714</v>
      </c>
      <c r="L13" s="1476">
        <f>K13</f>
        <v>45714</v>
      </c>
      <c r="M13" s="1476">
        <f>H13+53</f>
        <v>45722</v>
      </c>
      <c r="N13" s="1476">
        <f>H13+60</f>
        <v>45729</v>
      </c>
      <c r="O13" s="1476">
        <f>H13+57</f>
        <v>45726</v>
      </c>
      <c r="P13" s="1475">
        <f>H13+37</f>
        <v>45706</v>
      </c>
      <c r="Q13" s="154"/>
      <c r="R13" s="3012"/>
      <c r="S13" s="3012"/>
      <c r="T13" s="3012"/>
      <c r="U13" s="414"/>
      <c r="V13" s="414"/>
      <c r="W13" s="414"/>
    </row>
    <row r="14" spans="1:25" ht="26.25" customHeight="1">
      <c r="A14" s="1635" t="s">
        <v>1673</v>
      </c>
      <c r="B14" s="1635" t="s">
        <v>1674</v>
      </c>
      <c r="C14" s="1017">
        <v>46033</v>
      </c>
      <c r="D14" s="1632" t="s">
        <v>263</v>
      </c>
      <c r="E14" s="818">
        <v>45668</v>
      </c>
      <c r="F14" s="819">
        <f>C14-3</f>
        <v>46030</v>
      </c>
      <c r="G14" s="551">
        <f t="shared" si="0"/>
        <v>46030</v>
      </c>
      <c r="H14" s="2182">
        <f t="shared" ref="H14:H18" si="1">E14+4</f>
        <v>45672</v>
      </c>
      <c r="I14" s="2997"/>
      <c r="J14" s="2962"/>
      <c r="K14" s="2978">
        <f>H15+45</f>
        <v>45721</v>
      </c>
      <c r="L14" s="2978">
        <f>K14</f>
        <v>45721</v>
      </c>
      <c r="M14" s="2978">
        <f>H15+53</f>
        <v>45729</v>
      </c>
      <c r="N14" s="2978">
        <f>H15+60</f>
        <v>45736</v>
      </c>
      <c r="O14" s="2978">
        <f>H15+57</f>
        <v>45733</v>
      </c>
      <c r="P14" s="2943">
        <f>H15+37</f>
        <v>45713</v>
      </c>
      <c r="Q14" s="95"/>
      <c r="R14" s="88" t="s">
        <v>379</v>
      </c>
    </row>
    <row r="15" spans="1:25" ht="26.25" customHeight="1">
      <c r="A15" s="1728" t="s">
        <v>1672</v>
      </c>
      <c r="B15" s="1729"/>
      <c r="C15" s="2175">
        <f t="shared" ref="C15:C26" si="2">C13+7</f>
        <v>45671</v>
      </c>
      <c r="D15" s="2176" t="s">
        <v>263</v>
      </c>
      <c r="E15" s="2177">
        <f>C15+1</f>
        <v>45672</v>
      </c>
      <c r="F15" s="2178">
        <f>C15-2</f>
        <v>45669</v>
      </c>
      <c r="G15" s="2179">
        <f>F15</f>
        <v>45669</v>
      </c>
      <c r="H15" s="2181">
        <f t="shared" si="1"/>
        <v>45676</v>
      </c>
      <c r="I15" s="2947">
        <f>H16+39</f>
        <v>46083</v>
      </c>
      <c r="J15" s="2943">
        <f>H16+52</f>
        <v>46096</v>
      </c>
      <c r="K15" s="3017"/>
      <c r="L15" s="3017"/>
      <c r="M15" s="3017"/>
      <c r="N15" s="3017"/>
      <c r="O15" s="3017"/>
      <c r="P15" s="3018"/>
      <c r="Q15" s="154"/>
      <c r="R15" s="1198" t="s">
        <v>394</v>
      </c>
      <c r="S15" s="2793" t="s">
        <v>508</v>
      </c>
      <c r="T15" s="3014"/>
    </row>
    <row r="16" spans="1:25" ht="26.25" customHeight="1">
      <c r="A16" s="2290" t="s">
        <v>1675</v>
      </c>
      <c r="B16" s="1635" t="s">
        <v>1676</v>
      </c>
      <c r="C16" s="1017">
        <f>C14+7</f>
        <v>46040</v>
      </c>
      <c r="D16" s="1632" t="s">
        <v>263</v>
      </c>
      <c r="E16" s="818">
        <f>C16</f>
        <v>46040</v>
      </c>
      <c r="F16" s="819">
        <f>C16-3</f>
        <v>46037</v>
      </c>
      <c r="G16" s="551">
        <f t="shared" ref="G16:G26" si="3">F16</f>
        <v>46037</v>
      </c>
      <c r="H16" s="2182">
        <f t="shared" si="1"/>
        <v>46044</v>
      </c>
      <c r="I16" s="2997"/>
      <c r="J16" s="2962"/>
      <c r="K16" s="2978">
        <f>H17+45</f>
        <v>45728</v>
      </c>
      <c r="L16" s="2978">
        <f>K16</f>
        <v>45728</v>
      </c>
      <c r="M16" s="2978">
        <f>H17+53</f>
        <v>45736</v>
      </c>
      <c r="N16" s="2978">
        <f>H17+60</f>
        <v>45743</v>
      </c>
      <c r="O16" s="2978">
        <f>H17+57</f>
        <v>45740</v>
      </c>
      <c r="P16" s="2943">
        <f>H17+37</f>
        <v>45720</v>
      </c>
      <c r="Q16" s="95"/>
      <c r="R16" s="164"/>
      <c r="S16" s="3015" t="s">
        <v>298</v>
      </c>
      <c r="T16" s="2796"/>
    </row>
    <row r="17" spans="1:20" ht="26.25" customHeight="1">
      <c r="A17" s="1534" t="s">
        <v>1677</v>
      </c>
      <c r="B17" s="862" t="s">
        <v>1678</v>
      </c>
      <c r="C17" s="2549">
        <f>C15+7</f>
        <v>45678</v>
      </c>
      <c r="D17" s="1633" t="s">
        <v>263</v>
      </c>
      <c r="E17" s="2286">
        <f>C17+1</f>
        <v>45679</v>
      </c>
      <c r="F17" s="1440">
        <f>C17-2</f>
        <v>45676</v>
      </c>
      <c r="G17" s="1385">
        <f>F17</f>
        <v>45676</v>
      </c>
      <c r="H17" s="2292">
        <f t="shared" si="1"/>
        <v>45683</v>
      </c>
      <c r="I17" s="2947">
        <f>H18+39</f>
        <v>46090</v>
      </c>
      <c r="J17" s="2943">
        <f>H18+52</f>
        <v>46103</v>
      </c>
      <c r="K17" s="3017"/>
      <c r="L17" s="3017"/>
      <c r="M17" s="3017"/>
      <c r="N17" s="3017"/>
      <c r="O17" s="3017"/>
      <c r="P17" s="3018"/>
      <c r="Q17" s="154"/>
      <c r="R17" s="1199"/>
      <c r="S17" s="2911" t="s">
        <v>509</v>
      </c>
      <c r="T17" s="3016"/>
    </row>
    <row r="18" spans="1:20" ht="26.25" customHeight="1">
      <c r="A18" s="2290" t="s">
        <v>1679</v>
      </c>
      <c r="B18" s="1635" t="s">
        <v>1680</v>
      </c>
      <c r="C18" s="1017">
        <f>C16+7</f>
        <v>46047</v>
      </c>
      <c r="D18" s="1632" t="s">
        <v>263</v>
      </c>
      <c r="E18" s="818">
        <f>C18</f>
        <v>46047</v>
      </c>
      <c r="F18" s="819">
        <f>C18-3</f>
        <v>46044</v>
      </c>
      <c r="G18" s="551">
        <f t="shared" ref="G18" si="4">F18</f>
        <v>46044</v>
      </c>
      <c r="H18" s="2182">
        <f t="shared" si="1"/>
        <v>46051</v>
      </c>
      <c r="I18" s="2997"/>
      <c r="J18" s="2962"/>
      <c r="K18" s="2978">
        <f>H19+45</f>
        <v>45735</v>
      </c>
      <c r="L18" s="2978">
        <f>K18</f>
        <v>45735</v>
      </c>
      <c r="M18" s="2978">
        <f>H19+53</f>
        <v>45743</v>
      </c>
      <c r="N18" s="2978">
        <f>H19+60</f>
        <v>45750</v>
      </c>
      <c r="O18" s="2978">
        <f>H19+57</f>
        <v>45747</v>
      </c>
      <c r="P18" s="2943">
        <f>H19+37</f>
        <v>45727</v>
      </c>
      <c r="Q18" s="95"/>
      <c r="R18" s="2538" t="s">
        <v>365</v>
      </c>
      <c r="S18" s="2787" t="s">
        <v>1242</v>
      </c>
      <c r="T18" s="2883"/>
    </row>
    <row r="19" spans="1:20" ht="26.25" customHeight="1">
      <c r="A19" s="2291" t="s">
        <v>1681</v>
      </c>
      <c r="B19" s="1629" t="s">
        <v>1682</v>
      </c>
      <c r="C19" s="2549">
        <f>C17+7</f>
        <v>45685</v>
      </c>
      <c r="D19" s="1633" t="s">
        <v>263</v>
      </c>
      <c r="E19" s="2286">
        <f>C19+1</f>
        <v>45686</v>
      </c>
      <c r="F19" s="1440">
        <f>C19-2</f>
        <v>45683</v>
      </c>
      <c r="G19" s="1385">
        <f>F19</f>
        <v>45683</v>
      </c>
      <c r="H19" s="2292">
        <f>E19+4</f>
        <v>45690</v>
      </c>
      <c r="I19" s="2947">
        <f>H20+39</f>
        <v>46097</v>
      </c>
      <c r="J19" s="2943">
        <f>H20+52</f>
        <v>46110</v>
      </c>
      <c r="K19" s="3017"/>
      <c r="L19" s="3017"/>
      <c r="M19" s="3017"/>
      <c r="N19" s="3017"/>
      <c r="O19" s="3017"/>
      <c r="P19" s="3018"/>
      <c r="Q19" s="154"/>
      <c r="R19" s="164"/>
      <c r="S19" s="2536" t="s">
        <v>1243</v>
      </c>
      <c r="T19" s="1965"/>
    </row>
    <row r="20" spans="1:20" ht="26.25" customHeight="1">
      <c r="A20" s="1635" t="s">
        <v>1683</v>
      </c>
      <c r="B20" s="1634" t="s">
        <v>1680</v>
      </c>
      <c r="C20" s="1017">
        <f>C18+7</f>
        <v>46054</v>
      </c>
      <c r="D20" s="1632" t="s">
        <v>263</v>
      </c>
      <c r="E20" s="818">
        <f>C20</f>
        <v>46054</v>
      </c>
      <c r="F20" s="819">
        <f>C20-3</f>
        <v>46051</v>
      </c>
      <c r="G20" s="551">
        <f t="shared" ref="G20" si="5">F20</f>
        <v>46051</v>
      </c>
      <c r="H20" s="2182">
        <f>E20+4</f>
        <v>46058</v>
      </c>
      <c r="I20" s="2997"/>
      <c r="J20" s="2962"/>
      <c r="K20" s="2978">
        <f>H21+45</f>
        <v>45742</v>
      </c>
      <c r="L20" s="2978">
        <f>K20</f>
        <v>45742</v>
      </c>
      <c r="M20" s="2978">
        <f>H21+53</f>
        <v>45750</v>
      </c>
      <c r="N20" s="2978">
        <f>H21+60</f>
        <v>45757</v>
      </c>
      <c r="O20" s="2978">
        <f>H21+57</f>
        <v>45754</v>
      </c>
      <c r="P20" s="2943">
        <f>H21+37</f>
        <v>45734</v>
      </c>
      <c r="Q20" s="95"/>
      <c r="R20" s="2540"/>
      <c r="S20" s="2775" t="s">
        <v>1244</v>
      </c>
      <c r="T20" s="2776"/>
    </row>
    <row r="21" spans="1:20" ht="26.25" customHeight="1">
      <c r="A21" s="2291" t="s">
        <v>1684</v>
      </c>
      <c r="B21" s="1629" t="s">
        <v>1685</v>
      </c>
      <c r="C21" s="2549">
        <f t="shared" si="2"/>
        <v>45692</v>
      </c>
      <c r="D21" s="1633" t="s" ph="1">
        <v>1686</v>
      </c>
      <c r="E21" s="2286">
        <f>C21+1</f>
        <v>45693</v>
      </c>
      <c r="F21" s="1440">
        <f>C21-2</f>
        <v>45690</v>
      </c>
      <c r="G21" s="1385">
        <f>F21</f>
        <v>45690</v>
      </c>
      <c r="H21" s="2292">
        <f>E21+4</f>
        <v>45697</v>
      </c>
      <c r="I21" s="2947">
        <f>H22+39</f>
        <v>46104</v>
      </c>
      <c r="J21" s="2943">
        <f>H22+52</f>
        <v>46117</v>
      </c>
      <c r="K21" s="3017"/>
      <c r="L21" s="3017"/>
      <c r="M21" s="3017"/>
      <c r="N21" s="3017"/>
      <c r="O21" s="3017"/>
      <c r="P21" s="3018"/>
      <c r="Q21" s="154"/>
      <c r="R21" s="2570"/>
      <c r="S21" s="2770"/>
      <c r="T21" s="2770"/>
    </row>
    <row r="22" spans="1:20" ht="26.25" customHeight="1">
      <c r="A22" s="2290" t="s">
        <v>1673</v>
      </c>
      <c r="B22" s="1635" t="s">
        <v>1687</v>
      </c>
      <c r="C22" s="1017">
        <f t="shared" si="2"/>
        <v>46061</v>
      </c>
      <c r="D22" s="1632" t="s">
        <v>1686</v>
      </c>
      <c r="E22" s="818">
        <f>C22</f>
        <v>46061</v>
      </c>
      <c r="F22" s="819">
        <f>C22-3</f>
        <v>46058</v>
      </c>
      <c r="G22" s="551">
        <f t="shared" ref="G22" si="6">F22</f>
        <v>46058</v>
      </c>
      <c r="H22" s="2182">
        <f t="shared" ref="H22" si="7">E22+4</f>
        <v>46065</v>
      </c>
      <c r="I22" s="2997"/>
      <c r="J22" s="2962"/>
      <c r="K22" s="2978">
        <f>H23+45</f>
        <v>45749</v>
      </c>
      <c r="L22" s="2978">
        <f>K22</f>
        <v>45749</v>
      </c>
      <c r="M22" s="2978">
        <f>H23+53</f>
        <v>45757</v>
      </c>
      <c r="N22" s="2978">
        <f>H23+60</f>
        <v>45764</v>
      </c>
      <c r="O22" s="2978">
        <f>H23+57</f>
        <v>45761</v>
      </c>
      <c r="P22" s="2943">
        <f>H23+37</f>
        <v>45741</v>
      </c>
      <c r="Q22" s="95"/>
      <c r="R22" s="2571"/>
      <c r="S22" s="2541"/>
      <c r="T22" s="2572"/>
    </row>
    <row r="23" spans="1:20" ht="26.25" customHeight="1">
      <c r="A23" s="1728" t="s">
        <v>1688</v>
      </c>
      <c r="B23" s="1729"/>
      <c r="C23" s="2175">
        <f t="shared" si="2"/>
        <v>45699</v>
      </c>
      <c r="D23" s="2176" t="s">
        <v>1686</v>
      </c>
      <c r="E23" s="2177">
        <f>C23+1</f>
        <v>45700</v>
      </c>
      <c r="F23" s="2178">
        <f>C23-2</f>
        <v>45697</v>
      </c>
      <c r="G23" s="2179">
        <f>F23</f>
        <v>45697</v>
      </c>
      <c r="H23" s="2181">
        <f>E23+4</f>
        <v>45704</v>
      </c>
      <c r="I23" s="2947">
        <f>H24+39</f>
        <v>46111</v>
      </c>
      <c r="J23" s="2943">
        <f>H24+52</f>
        <v>46124</v>
      </c>
      <c r="K23" s="3017"/>
      <c r="L23" s="3017"/>
      <c r="M23" s="3017"/>
      <c r="N23" s="3017"/>
      <c r="O23" s="3017"/>
      <c r="P23" s="3018"/>
      <c r="Q23" s="154"/>
      <c r="R23" s="2571"/>
      <c r="S23" s="3013"/>
      <c r="T23" s="3013"/>
    </row>
    <row r="24" spans="1:20" ht="26.25" customHeight="1">
      <c r="A24" s="2550" t="s">
        <v>1675</v>
      </c>
      <c r="B24" s="2551" t="s">
        <v>1689</v>
      </c>
      <c r="C24" s="2552">
        <f>C22+7</f>
        <v>46068</v>
      </c>
      <c r="D24" s="2553" t="s">
        <v>1686</v>
      </c>
      <c r="E24" s="2554">
        <f>C24</f>
        <v>46068</v>
      </c>
      <c r="F24" s="2555">
        <f>C24-3</f>
        <v>46065</v>
      </c>
      <c r="G24" s="2556">
        <f t="shared" si="3"/>
        <v>46065</v>
      </c>
      <c r="H24" s="2574">
        <f t="shared" ref="H24" si="8">E24+4</f>
        <v>46072</v>
      </c>
      <c r="I24" s="2997"/>
      <c r="J24" s="2962"/>
      <c r="K24" s="2978">
        <f>H25+45</f>
        <v>45756</v>
      </c>
      <c r="L24" s="2978">
        <f>K24</f>
        <v>45756</v>
      </c>
      <c r="M24" s="2978">
        <f>H25+53</f>
        <v>45764</v>
      </c>
      <c r="N24" s="2978">
        <f>H25+60</f>
        <v>45771</v>
      </c>
      <c r="O24" s="2978">
        <f>H25+57</f>
        <v>45768</v>
      </c>
      <c r="P24" s="2943">
        <f>H25+37</f>
        <v>45748</v>
      </c>
      <c r="Q24" s="95"/>
      <c r="R24" s="150"/>
      <c r="S24" s="2589"/>
      <c r="T24" s="2731"/>
    </row>
    <row r="25" spans="1:20" ht="26.25" customHeight="1">
      <c r="A25" s="2291" t="s">
        <v>1690</v>
      </c>
      <c r="B25" s="1629" t="s">
        <v>1691</v>
      </c>
      <c r="C25" s="2549">
        <f t="shared" si="2"/>
        <v>45706</v>
      </c>
      <c r="D25" s="1633" t="s">
        <v>1686</v>
      </c>
      <c r="E25" s="2286">
        <f>C25+1</f>
        <v>45707</v>
      </c>
      <c r="F25" s="1440">
        <f>C25-2</f>
        <v>45704</v>
      </c>
      <c r="G25" s="1385">
        <f>F25</f>
        <v>45704</v>
      </c>
      <c r="H25" s="2292">
        <f>E25+4</f>
        <v>45711</v>
      </c>
      <c r="I25" s="2947">
        <f>H26+39</f>
        <v>46118</v>
      </c>
      <c r="J25" s="2943">
        <f>H26+52</f>
        <v>46131</v>
      </c>
      <c r="K25" s="3017"/>
      <c r="L25" s="3017"/>
      <c r="M25" s="3017"/>
      <c r="N25" s="3017"/>
      <c r="O25" s="3017"/>
      <c r="P25" s="3018"/>
      <c r="Q25" s="154"/>
      <c r="R25" s="150"/>
      <c r="S25" s="2999"/>
      <c r="T25" s="2999"/>
    </row>
    <row r="26" spans="1:20" ht="26.25" customHeight="1">
      <c r="A26" s="2290" t="s">
        <v>1679</v>
      </c>
      <c r="B26" s="1635" t="s">
        <v>1692</v>
      </c>
      <c r="C26" s="1017">
        <f t="shared" si="2"/>
        <v>46075</v>
      </c>
      <c r="D26" s="1632" t="s">
        <v>1686</v>
      </c>
      <c r="E26" s="818">
        <f>C26</f>
        <v>46075</v>
      </c>
      <c r="F26" s="819">
        <f>C26-3</f>
        <v>46072</v>
      </c>
      <c r="G26" s="551">
        <f t="shared" si="3"/>
        <v>46072</v>
      </c>
      <c r="H26" s="2182">
        <f>E26+4</f>
        <v>46079</v>
      </c>
      <c r="I26" s="2997"/>
      <c r="J26" s="2962"/>
      <c r="K26" s="2978">
        <f>H27+45</f>
        <v>45763</v>
      </c>
      <c r="L26" s="2978">
        <f>K26</f>
        <v>45763</v>
      </c>
      <c r="M26" s="2978">
        <f>H27+53</f>
        <v>45771</v>
      </c>
      <c r="N26" s="2978">
        <f>H27+60</f>
        <v>45778</v>
      </c>
      <c r="O26" s="2978">
        <f>H27+57</f>
        <v>45775</v>
      </c>
      <c r="P26" s="2943">
        <f>H27+37</f>
        <v>45755</v>
      </c>
      <c r="Q26" s="95"/>
      <c r="R26" s="150"/>
    </row>
    <row r="27" spans="1:20" ht="26.25" customHeight="1">
      <c r="A27" s="1728" t="s">
        <v>1672</v>
      </c>
      <c r="B27" s="1729"/>
      <c r="C27" s="2175">
        <f>C25+7</f>
        <v>45713</v>
      </c>
      <c r="D27" s="2176" t="s">
        <v>1686</v>
      </c>
      <c r="E27" s="2177">
        <f>C27+1</f>
        <v>45714</v>
      </c>
      <c r="F27" s="2288">
        <f>C27-5</f>
        <v>45708</v>
      </c>
      <c r="G27" s="2289">
        <f>F27</f>
        <v>45708</v>
      </c>
      <c r="H27" s="2181">
        <f>E27+4</f>
        <v>45718</v>
      </c>
      <c r="I27" s="2947">
        <f>H28+39</f>
        <v>46125</v>
      </c>
      <c r="J27" s="2943">
        <f>H28+52</f>
        <v>46138</v>
      </c>
      <c r="K27" s="3017"/>
      <c r="L27" s="3017"/>
      <c r="M27" s="3017"/>
      <c r="N27" s="3017"/>
      <c r="O27" s="3017"/>
      <c r="P27" s="3018"/>
      <c r="Q27" s="154"/>
      <c r="R27" s="150"/>
      <c r="S27" s="2999"/>
      <c r="T27" s="2999"/>
    </row>
    <row r="28" spans="1:20" ht="26.25" customHeight="1">
      <c r="A28" s="2290" t="s">
        <v>1683</v>
      </c>
      <c r="B28" s="1635" t="s">
        <v>1692</v>
      </c>
      <c r="C28" s="1017">
        <f>C26+7</f>
        <v>46082</v>
      </c>
      <c r="D28" s="1632" t="s">
        <v>376</v>
      </c>
      <c r="E28" s="818">
        <f>C28</f>
        <v>46082</v>
      </c>
      <c r="F28" s="819">
        <f>C28-3</f>
        <v>46079</v>
      </c>
      <c r="G28" s="551">
        <f>F28</f>
        <v>46079</v>
      </c>
      <c r="H28" s="2182">
        <f t="shared" ref="H28" si="9">E28+4</f>
        <v>46086</v>
      </c>
      <c r="I28" s="2998"/>
      <c r="J28" s="3006"/>
      <c r="K28" s="2978">
        <f>H29+45</f>
        <v>45770</v>
      </c>
      <c r="L28" s="2978">
        <f>K28</f>
        <v>45770</v>
      </c>
      <c r="M28" s="2978">
        <f>H29+53</f>
        <v>45778</v>
      </c>
      <c r="N28" s="2978">
        <f>H29+60</f>
        <v>45785</v>
      </c>
      <c r="O28" s="2978">
        <f>H29+57</f>
        <v>45782</v>
      </c>
      <c r="P28" s="2943">
        <f>H29+37</f>
        <v>45762</v>
      </c>
      <c r="Q28" s="950"/>
      <c r="R28" s="150"/>
      <c r="S28" s="2999"/>
      <c r="T28" s="2999"/>
    </row>
    <row r="29" spans="1:20" ht="26.25" customHeight="1">
      <c r="A29" s="1686" t="s">
        <v>1398</v>
      </c>
      <c r="B29" s="1683" t="s">
        <v>1399</v>
      </c>
      <c r="C29" s="1687">
        <f>C27+7</f>
        <v>45720</v>
      </c>
      <c r="D29" s="1433" t="s" ph="1">
        <v>376</v>
      </c>
      <c r="E29" s="1688">
        <f>C29+1</f>
        <v>45721</v>
      </c>
      <c r="F29" s="1452">
        <f>C29-2</f>
        <v>45718</v>
      </c>
      <c r="G29" s="1689">
        <f>C29-2</f>
        <v>45718</v>
      </c>
      <c r="H29" s="1690">
        <f>E29+4</f>
        <v>45725</v>
      </c>
      <c r="I29" s="2945">
        <f>H30+39</f>
        <v>46132</v>
      </c>
      <c r="J29" s="2941">
        <f>H30+52</f>
        <v>46145</v>
      </c>
      <c r="K29" s="3017"/>
      <c r="L29" s="3017"/>
      <c r="M29" s="3017"/>
      <c r="N29" s="3017"/>
      <c r="O29" s="3017"/>
      <c r="P29" s="3018"/>
      <c r="Q29" s="154"/>
      <c r="R29" s="71"/>
      <c r="S29" s="71"/>
      <c r="T29" s="71"/>
    </row>
    <row r="30" spans="1:20" ht="26.25" customHeight="1">
      <c r="A30" s="2565" t="s">
        <v>1400</v>
      </c>
      <c r="B30" s="2566" t="s">
        <v>1397</v>
      </c>
      <c r="C30" s="2559">
        <f>C28+7</f>
        <v>46089</v>
      </c>
      <c r="D30" s="2560" t="s">
        <v>1401</v>
      </c>
      <c r="E30" s="2561">
        <f>C30</f>
        <v>46089</v>
      </c>
      <c r="F30" s="2562">
        <f>C30-3</f>
        <v>46086</v>
      </c>
      <c r="G30" s="2563">
        <f>F30</f>
        <v>46086</v>
      </c>
      <c r="H30" s="2567">
        <f t="shared" ref="H30" si="10">E30+4</f>
        <v>46093</v>
      </c>
      <c r="I30" s="2946"/>
      <c r="J30" s="2942"/>
      <c r="K30" s="2941">
        <f>H30+45</f>
        <v>46138</v>
      </c>
      <c r="L30" s="2941">
        <f>K30</f>
        <v>46138</v>
      </c>
      <c r="M30" s="2941">
        <f>H30+53</f>
        <v>46146</v>
      </c>
      <c r="N30" s="2941">
        <f>H30+60</f>
        <v>46153</v>
      </c>
      <c r="O30" s="2941">
        <f>H30+57</f>
        <v>46150</v>
      </c>
      <c r="P30" s="2941">
        <f>H30+37</f>
        <v>46130</v>
      </c>
      <c r="Q30" s="95"/>
      <c r="R30" s="71"/>
      <c r="S30" s="71"/>
      <c r="T30" s="71"/>
    </row>
    <row r="31" spans="1:20" ht="26.25" customHeight="1">
      <c r="A31" s="1200"/>
      <c r="B31" s="1200"/>
      <c r="C31" s="1029">
        <f>C29+7</f>
        <v>45727</v>
      </c>
      <c r="D31" s="512" t="s">
        <v>376</v>
      </c>
      <c r="E31" s="924">
        <f>C31</f>
        <v>45727</v>
      </c>
      <c r="F31" s="925">
        <f>C31-2</f>
        <v>45725</v>
      </c>
      <c r="G31" s="513">
        <f>C31-2</f>
        <v>45725</v>
      </c>
      <c r="H31" s="1024">
        <f>E31+5</f>
        <v>45732</v>
      </c>
      <c r="I31" s="951">
        <f>H31+39</f>
        <v>45771</v>
      </c>
      <c r="J31" s="951">
        <f>H31+52</f>
        <v>45784</v>
      </c>
      <c r="K31" s="3019"/>
      <c r="L31" s="3019"/>
      <c r="M31" s="3019"/>
      <c r="N31" s="3019"/>
      <c r="O31" s="3019"/>
      <c r="P31" s="3019"/>
      <c r="Q31" s="95"/>
      <c r="R31" s="71"/>
      <c r="S31" s="71"/>
      <c r="T31" s="71"/>
    </row>
    <row r="32" spans="1:20" ht="18" customHeight="1">
      <c r="A32" s="270" t="s">
        <v>522</v>
      </c>
      <c r="C32" s="94"/>
      <c r="D32" s="5" t="s">
        <v>1693</v>
      </c>
      <c r="E32" s="270"/>
      <c r="F32" s="12"/>
      <c r="G32" s="2026"/>
      <c r="H32" s="16"/>
      <c r="I32" s="16"/>
      <c r="J32" s="22"/>
      <c r="K32" s="1458"/>
      <c r="L32" s="1458"/>
      <c r="M32" s="1458"/>
      <c r="R32" s="170"/>
      <c r="S32" s="170"/>
      <c r="T32" s="170"/>
    </row>
    <row r="33" spans="1:31" ht="18" customHeight="1">
      <c r="A33" s="2"/>
      <c r="B33" s="2"/>
      <c r="D33" s="15"/>
      <c r="E33" s="18"/>
      <c r="H33" s="16"/>
      <c r="I33" s="16"/>
      <c r="J33" s="22"/>
      <c r="K33" s="16"/>
      <c r="L33" s="16"/>
      <c r="M33" s="16"/>
      <c r="R33" s="170"/>
      <c r="S33" s="170"/>
      <c r="T33" s="170"/>
    </row>
    <row r="34" spans="1:31" ht="18" customHeight="1">
      <c r="A34" s="2"/>
      <c r="B34" s="2"/>
      <c r="D34" s="2532"/>
      <c r="E34" s="1636"/>
      <c r="H34" s="16"/>
      <c r="I34" s="16"/>
      <c r="J34" s="22"/>
      <c r="K34" s="16"/>
      <c r="L34" s="16"/>
      <c r="M34" s="16"/>
      <c r="R34" s="2546"/>
      <c r="S34" s="2546"/>
      <c r="T34" s="2546"/>
    </row>
    <row r="35" spans="1:31" s="13" customFormat="1" ht="15" customHeight="1">
      <c r="A35" s="5"/>
      <c r="C35" s="21"/>
      <c r="D35" s="21"/>
      <c r="E35" s="21"/>
      <c r="G35" s="71"/>
      <c r="H35" s="95"/>
      <c r="I35" s="95"/>
      <c r="J35" s="95"/>
      <c r="K35" s="95"/>
      <c r="L35" s="95"/>
      <c r="M35" s="1"/>
      <c r="R35" s="170"/>
      <c r="S35" s="170"/>
      <c r="T35" s="170"/>
      <c r="U35" s="39"/>
    </row>
    <row r="36" spans="1:31" s="13" customFormat="1" ht="18" customHeight="1">
      <c r="A36" s="452" t="s">
        <v>382</v>
      </c>
      <c r="B36" s="29"/>
      <c r="C36" s="60"/>
      <c r="D36" s="60"/>
      <c r="G36" s="176"/>
      <c r="H36"/>
      <c r="I36"/>
      <c r="J36"/>
      <c r="K36"/>
      <c r="L36"/>
      <c r="M36" s="1"/>
      <c r="R36" s="170"/>
      <c r="S36" s="170"/>
      <c r="T36" s="170"/>
      <c r="U36" s="39"/>
    </row>
    <row r="37" spans="1:31" s="13" customFormat="1" ht="18" customHeight="1">
      <c r="A37" s="1" t="s">
        <v>555</v>
      </c>
      <c r="B37" s="29"/>
      <c r="C37" s="60"/>
      <c r="D37" s="60"/>
      <c r="E37" s="10"/>
      <c r="G37"/>
      <c r="H37"/>
      <c r="I37"/>
      <c r="J37"/>
      <c r="K37"/>
      <c r="L37"/>
      <c r="M37" s="1"/>
      <c r="R37" s="170"/>
      <c r="S37" s="170"/>
      <c r="T37" s="170"/>
      <c r="U37" s="50"/>
    </row>
    <row r="38" spans="1:31" s="13" customFormat="1" ht="18" customHeight="1">
      <c r="A38" s="12" t="s">
        <v>387</v>
      </c>
      <c r="B38" s="29"/>
      <c r="C38" s="60"/>
      <c r="D38" s="60"/>
      <c r="E38" s="10"/>
      <c r="G38" s="173"/>
      <c r="H38" s="173"/>
      <c r="I38" s="173"/>
      <c r="J38" s="173"/>
      <c r="K38" s="173"/>
      <c r="L38" s="28"/>
      <c r="R38" s="171"/>
      <c r="S38" s="171"/>
      <c r="T38" s="171"/>
      <c r="U38" s="39"/>
      <c r="V38" s="36"/>
      <c r="W38" s="36"/>
      <c r="X38" s="36"/>
      <c r="Y38" s="36"/>
      <c r="Z38" s="36"/>
      <c r="AA38" s="36"/>
      <c r="AB38" s="36"/>
      <c r="AC38" s="36"/>
      <c r="AD38" s="36"/>
      <c r="AE38" s="36"/>
    </row>
    <row r="39" spans="1:31" s="13" customFormat="1" ht="18" customHeight="1">
      <c r="B39" s="29"/>
      <c r="C39" s="29"/>
      <c r="D39" s="29"/>
      <c r="E39" s="16"/>
      <c r="G39" s="173"/>
      <c r="H39" s="28"/>
      <c r="I39" s="173"/>
      <c r="J39" s="173"/>
      <c r="K39" s="173"/>
      <c r="L39" s="28"/>
      <c r="M39" s="11"/>
      <c r="R39" s="8"/>
      <c r="S39" s="8"/>
      <c r="T39" s="8"/>
      <c r="U39" s="40"/>
    </row>
    <row r="40" spans="1:31" s="13" customFormat="1" ht="18" customHeight="1">
      <c r="A40" s="7" t="s">
        <v>583</v>
      </c>
      <c r="B40" s="29"/>
      <c r="C40" s="60"/>
      <c r="D40" s="20"/>
      <c r="E40" s="10"/>
      <c r="G40" s="173"/>
      <c r="H40" s="28"/>
      <c r="I40" s="173"/>
      <c r="J40" s="173"/>
      <c r="K40" s="173"/>
      <c r="L40" s="28"/>
      <c r="M40" s="11"/>
      <c r="R40" s="8"/>
      <c r="S40" s="8"/>
      <c r="T40" s="8"/>
      <c r="U40" s="49"/>
      <c r="V40" s="10"/>
      <c r="W40" s="10"/>
      <c r="X40" s="10"/>
    </row>
    <row r="41" spans="1:31" s="13" customFormat="1" ht="18" customHeight="1">
      <c r="A41" s="7" t="s">
        <v>228</v>
      </c>
      <c r="B41" s="29"/>
      <c r="C41" s="29"/>
      <c r="D41" s="20"/>
      <c r="E41" s="10"/>
      <c r="G41" s="173"/>
      <c r="H41" s="28"/>
      <c r="I41" s="173"/>
      <c r="J41" s="173"/>
      <c r="K41" s="173"/>
      <c r="L41" s="28"/>
      <c r="M41" s="11"/>
      <c r="N41" s="171"/>
      <c r="O41" s="171"/>
      <c r="P41" s="171"/>
      <c r="Q41" s="171"/>
      <c r="R41" s="9"/>
      <c r="S41" s="9"/>
      <c r="T41" s="9"/>
      <c r="U41" s="49"/>
      <c r="V41" s="10"/>
      <c r="W41" s="10"/>
      <c r="X41" s="10"/>
    </row>
    <row r="42" spans="1:31" s="41" customFormat="1" ht="16.2">
      <c r="A42" s="7" t="s">
        <v>229</v>
      </c>
      <c r="B42" s="13"/>
      <c r="C42" s="10"/>
      <c r="D42" s="10"/>
      <c r="E42" s="10"/>
      <c r="F42" s="10"/>
      <c r="G42" s="10"/>
      <c r="H42" s="13"/>
      <c r="I42" s="13"/>
      <c r="J42" s="13"/>
      <c r="K42" s="13"/>
      <c r="L42" s="13"/>
      <c r="M42" s="8"/>
      <c r="N42" s="8"/>
      <c r="O42" s="8"/>
      <c r="P42" s="8"/>
      <c r="Q42" s="8"/>
      <c r="R42" s="1"/>
      <c r="S42" s="1"/>
      <c r="T42" s="1"/>
    </row>
    <row r="43" spans="1:31" s="8" customFormat="1" ht="13.2">
      <c r="I43" s="13"/>
      <c r="J43" s="13"/>
      <c r="K43" s="13"/>
      <c r="L43" s="13"/>
      <c r="R43" s="1"/>
      <c r="S43" s="1"/>
      <c r="T43" s="1"/>
      <c r="U43" s="41"/>
    </row>
    <row r="44" spans="1:31" s="8" customFormat="1" ht="15.6">
      <c r="B44" s="13"/>
      <c r="C44" s="10"/>
      <c r="D44" s="10"/>
      <c r="F44" s="10"/>
      <c r="G44" s="10"/>
      <c r="H44" s="13"/>
      <c r="I44" s="14"/>
      <c r="J44" s="14"/>
      <c r="K44" s="14"/>
      <c r="L44" s="14"/>
      <c r="M44" s="9"/>
      <c r="N44" s="9"/>
      <c r="O44" s="9"/>
      <c r="P44" s="9"/>
      <c r="Q44" s="9"/>
      <c r="R44" s="1"/>
      <c r="S44" s="1"/>
      <c r="T44" s="1"/>
      <c r="U44" s="41"/>
    </row>
    <row r="45" spans="1:31" s="8" customFormat="1" ht="13.2">
      <c r="A45" s="24"/>
      <c r="B45" s="13"/>
      <c r="C45" s="10"/>
      <c r="D45" s="10"/>
      <c r="F45" s="10"/>
      <c r="G45" s="10"/>
      <c r="H45" s="13"/>
      <c r="I45" s="1"/>
      <c r="J45" s="1"/>
      <c r="K45" s="1"/>
      <c r="L45" s="1"/>
      <c r="M45" s="1"/>
      <c r="N45" s="1"/>
      <c r="O45" s="1"/>
      <c r="P45" s="1"/>
      <c r="Q45" s="1"/>
      <c r="R45" s="1"/>
      <c r="S45" s="1"/>
      <c r="T45" s="1"/>
      <c r="U45" s="41"/>
    </row>
    <row r="46" spans="1:31" ht="15" customHeight="1">
      <c r="I46" s="94"/>
      <c r="J46" s="94"/>
      <c r="K46" s="94"/>
      <c r="L46" s="94"/>
      <c r="M46" s="94"/>
      <c r="N46" s="94"/>
      <c r="O46" s="94"/>
      <c r="P46" s="94"/>
    </row>
    <row r="47" spans="1:31" ht="15" customHeight="1">
      <c r="I47" s="94"/>
      <c r="J47" s="94"/>
      <c r="K47" s="94"/>
      <c r="L47" s="94"/>
      <c r="M47" s="94"/>
      <c r="N47" s="94"/>
      <c r="O47" s="94"/>
      <c r="P47" s="94"/>
    </row>
  </sheetData>
  <sheetProtection selectLockedCells="1" selectUnlockedCells="1"/>
  <mergeCells count="92">
    <mergeCell ref="N28:N29"/>
    <mergeCell ref="O28:O29"/>
    <mergeCell ref="P28:P29"/>
    <mergeCell ref="I29:I30"/>
    <mergeCell ref="J29:J30"/>
    <mergeCell ref="K28:K29"/>
    <mergeCell ref="L28:L29"/>
    <mergeCell ref="M28:M29"/>
    <mergeCell ref="K30:K31"/>
    <mergeCell ref="L30:L31"/>
    <mergeCell ref="M30:M31"/>
    <mergeCell ref="N30:N31"/>
    <mergeCell ref="O30:O31"/>
    <mergeCell ref="P30:P31"/>
    <mergeCell ref="J25:J26"/>
    <mergeCell ref="I27:I28"/>
    <mergeCell ref="J27:J28"/>
    <mergeCell ref="J19:J20"/>
    <mergeCell ref="I21:I22"/>
    <mergeCell ref="J21:J22"/>
    <mergeCell ref="I23:I24"/>
    <mergeCell ref="J23:J24"/>
    <mergeCell ref="I19:I20"/>
    <mergeCell ref="I25:I26"/>
    <mergeCell ref="I13:I14"/>
    <mergeCell ref="J13:J14"/>
    <mergeCell ref="I15:I16"/>
    <mergeCell ref="J15:J16"/>
    <mergeCell ref="I17:I18"/>
    <mergeCell ref="J17:J18"/>
    <mergeCell ref="L26:L27"/>
    <mergeCell ref="M22:M23"/>
    <mergeCell ref="K22:K23"/>
    <mergeCell ref="L22:L23"/>
    <mergeCell ref="L18:L19"/>
    <mergeCell ref="M24:M25"/>
    <mergeCell ref="L24:L25"/>
    <mergeCell ref="M20:M21"/>
    <mergeCell ref="L20:L21"/>
    <mergeCell ref="K20:K21"/>
    <mergeCell ref="M18:M19"/>
    <mergeCell ref="P14:P15"/>
    <mergeCell ref="N14:N15"/>
    <mergeCell ref="O14:O15"/>
    <mergeCell ref="K26:K27"/>
    <mergeCell ref="P26:P27"/>
    <mergeCell ref="O26:O27"/>
    <mergeCell ref="N26:N27"/>
    <mergeCell ref="L14:L15"/>
    <mergeCell ref="M14:M15"/>
    <mergeCell ref="P22:P23"/>
    <mergeCell ref="K18:K19"/>
    <mergeCell ref="K14:K15"/>
    <mergeCell ref="L16:L17"/>
    <mergeCell ref="K24:K25"/>
    <mergeCell ref="M26:M27"/>
    <mergeCell ref="P24:P25"/>
    <mergeCell ref="A7:T7"/>
    <mergeCell ref="A9:T9"/>
    <mergeCell ref="A11:A12"/>
    <mergeCell ref="B11:B12"/>
    <mergeCell ref="C11:E12"/>
    <mergeCell ref="H11:H12"/>
    <mergeCell ref="K11:L11"/>
    <mergeCell ref="F11:G11"/>
    <mergeCell ref="P16:P17"/>
    <mergeCell ref="O22:O23"/>
    <mergeCell ref="N22:N23"/>
    <mergeCell ref="P20:P21"/>
    <mergeCell ref="O20:O21"/>
    <mergeCell ref="N20:N21"/>
    <mergeCell ref="P18:P19"/>
    <mergeCell ref="O18:O19"/>
    <mergeCell ref="N18:N19"/>
    <mergeCell ref="M16:M17"/>
    <mergeCell ref="K16:K17"/>
    <mergeCell ref="O24:O25"/>
    <mergeCell ref="N24:N25"/>
    <mergeCell ref="O16:O17"/>
    <mergeCell ref="N16:N17"/>
    <mergeCell ref="R13:T13"/>
    <mergeCell ref="S23:T23"/>
    <mergeCell ref="S24:T24"/>
    <mergeCell ref="S25:T25"/>
    <mergeCell ref="S28:T28"/>
    <mergeCell ref="S27:T27"/>
    <mergeCell ref="S15:T15"/>
    <mergeCell ref="S18:T18"/>
    <mergeCell ref="S21:T21"/>
    <mergeCell ref="S20:T20"/>
    <mergeCell ref="S16:T16"/>
    <mergeCell ref="S17:T17"/>
  </mergeCells>
  <phoneticPr fontId="38"/>
  <hyperlinks>
    <hyperlink ref="S20" display="TEL:078-302-0151 FAX:078-302-0159"/>
  </hyperlinks>
  <pageMargins left="0.75" right="0.39370078740157483" top="0.59055118110236227" bottom="0.27559055118110237" header="0.47244094488188981" footer="0.15748031496062992"/>
  <pageSetup paperSize="9" scale="5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D62"/>
  <sheetViews>
    <sheetView showZeros="0" view="pageBreakPreview" zoomScale="75" zoomScaleNormal="75" zoomScaleSheetLayoutView="75" workbookViewId="0">
      <selection activeCell="D34" sqref="D34"/>
    </sheetView>
  </sheetViews>
  <sheetFormatPr defaultColWidth="9" defaultRowHeight="15" customHeight="1"/>
  <cols>
    <col min="1" max="2" width="12.88671875" style="1" customWidth="1"/>
    <col min="3" max="3" width="14.109375" style="1" customWidth="1"/>
    <col min="4" max="4" width="9.6640625" style="1" customWidth="1"/>
    <col min="5" max="5" width="3.6640625" style="1" customWidth="1"/>
    <col min="6" max="7" width="9.6640625" style="1" customWidth="1"/>
    <col min="8" max="8" width="3.6640625" style="1" customWidth="1"/>
    <col min="9" max="10" width="9.6640625" style="1" customWidth="1"/>
    <col min="11" max="11" width="11.21875" style="1" bestFit="1" customWidth="1"/>
    <col min="12" max="13" width="9.6640625" style="1" customWidth="1"/>
    <col min="14" max="21" width="8.44140625" style="1" customWidth="1"/>
    <col min="22" max="22" width="7.6640625" style="1" customWidth="1"/>
    <col min="23" max="23" width="10.88671875" style="1" customWidth="1"/>
    <col min="24" max="24" width="14.109375" style="1" customWidth="1"/>
    <col min="25" max="16384" width="9" style="1"/>
  </cols>
  <sheetData>
    <row r="1" spans="1:25" ht="15" customHeight="1">
      <c r="Y1" s="2"/>
    </row>
    <row r="2" spans="1:25" ht="15" customHeight="1">
      <c r="L2" s="5" t="s">
        <v>231</v>
      </c>
      <c r="N2" s="5"/>
      <c r="O2" s="5"/>
      <c r="Q2" s="804" t="s">
        <v>1</v>
      </c>
      <c r="Y2" s="2"/>
    </row>
    <row r="3" spans="1:25" ht="15" customHeight="1">
      <c r="L3" s="5" t="s">
        <v>232</v>
      </c>
      <c r="N3" s="5"/>
      <c r="O3" s="5"/>
      <c r="Q3" s="804" t="s">
        <v>3</v>
      </c>
      <c r="Y3" s="2"/>
    </row>
    <row r="4" spans="1:25" ht="15" customHeight="1">
      <c r="L4" s="516" t="s">
        <v>233</v>
      </c>
      <c r="N4" s="33"/>
      <c r="O4" s="33"/>
      <c r="Q4" s="804" t="s">
        <v>5</v>
      </c>
      <c r="Y4" s="2"/>
    </row>
    <row r="5" spans="1:25" ht="15" customHeight="1">
      <c r="L5" s="5" t="s">
        <v>234</v>
      </c>
      <c r="N5" s="5"/>
      <c r="O5" s="5"/>
      <c r="Q5" s="804" t="s">
        <v>7</v>
      </c>
      <c r="U5" s="2"/>
      <c r="Y5" s="2"/>
    </row>
    <row r="6" spans="1:25" ht="15" customHeight="1">
      <c r="M6" s="6"/>
    </row>
    <row r="7" spans="1:25" ht="30" customHeight="1">
      <c r="A7" s="2596" t="s">
        <v>681</v>
      </c>
      <c r="B7" s="2596"/>
      <c r="C7" s="2596"/>
      <c r="D7" s="2596"/>
      <c r="E7" s="2596"/>
      <c r="F7" s="2596"/>
      <c r="G7" s="2596"/>
      <c r="H7" s="2596"/>
      <c r="I7" s="2596"/>
      <c r="J7" s="2596"/>
      <c r="K7" s="2596"/>
      <c r="L7" s="2596"/>
      <c r="M7" s="2596"/>
      <c r="N7" s="2596"/>
      <c r="O7" s="2596"/>
      <c r="P7" s="2596"/>
      <c r="Q7" s="2596"/>
      <c r="R7" s="2596"/>
      <c r="S7" s="2596"/>
      <c r="T7" s="2596"/>
    </row>
    <row r="8" spans="1:25" ht="15" customHeight="1">
      <c r="A8" s="32"/>
      <c r="B8" s="32"/>
      <c r="C8" s="32"/>
      <c r="D8" s="32"/>
      <c r="E8" s="32"/>
      <c r="F8" s="32"/>
      <c r="G8" s="32"/>
      <c r="H8" s="32"/>
      <c r="I8" s="32"/>
      <c r="J8" s="32"/>
      <c r="K8" s="32"/>
      <c r="L8" s="32"/>
      <c r="M8" s="32"/>
      <c r="U8" s="4"/>
      <c r="V8" s="4"/>
      <c r="W8" s="4"/>
    </row>
    <row r="9" spans="1:25" ht="15" customHeight="1">
      <c r="A9" s="2656" t="s">
        <v>302</v>
      </c>
      <c r="B9" s="2656"/>
      <c r="C9" s="2656"/>
      <c r="D9" s="2656"/>
      <c r="E9" s="2656"/>
      <c r="F9" s="2656"/>
      <c r="G9" s="2656"/>
      <c r="H9" s="2656"/>
      <c r="I9" s="2656"/>
      <c r="J9" s="2656"/>
      <c r="K9" s="2656"/>
      <c r="L9" s="2656"/>
      <c r="M9" s="2656"/>
      <c r="N9" s="2656"/>
      <c r="O9" s="2656"/>
      <c r="P9" s="2656"/>
      <c r="Q9" s="2656"/>
      <c r="R9" s="2656"/>
      <c r="S9" s="2656"/>
      <c r="T9" s="2656"/>
      <c r="U9" s="5"/>
      <c r="V9" s="5"/>
      <c r="W9" s="5"/>
    </row>
    <row r="10" spans="1:25" ht="15" customHeight="1">
      <c r="A10" s="136">
        <f>'(P12)HKG TYO'!A10</f>
        <v>0</v>
      </c>
      <c r="B10" s="136"/>
      <c r="C10" s="3"/>
      <c r="D10" s="3"/>
      <c r="E10" s="3"/>
      <c r="F10" s="3"/>
      <c r="G10" s="3"/>
      <c r="H10" s="3"/>
      <c r="I10" s="3"/>
      <c r="J10" s="3"/>
      <c r="K10" s="3"/>
      <c r="L10" s="3"/>
      <c r="M10" s="3"/>
      <c r="O10" s="77"/>
      <c r="P10" s="77"/>
      <c r="Q10" s="77"/>
      <c r="R10" s="77"/>
      <c r="S10" s="77"/>
      <c r="T10" s="193" t="s">
        <v>600</v>
      </c>
      <c r="U10" s="3"/>
      <c r="V10" s="3"/>
      <c r="W10" s="3"/>
    </row>
    <row r="11" spans="1:25" ht="20.100000000000001" customHeight="1">
      <c r="A11" s="2822" t="s">
        <v>1142</v>
      </c>
      <c r="B11" s="2818"/>
      <c r="C11" s="2779" t="s">
        <v>351</v>
      </c>
      <c r="D11" s="2781" t="s">
        <v>402</v>
      </c>
      <c r="E11" s="2817"/>
      <c r="F11" s="2818"/>
      <c r="G11" s="2822" t="s">
        <v>403</v>
      </c>
      <c r="H11" s="2817"/>
      <c r="I11" s="2818"/>
      <c r="J11" s="2824" t="s">
        <v>353</v>
      </c>
      <c r="K11" s="2825"/>
      <c r="L11" s="2826"/>
      <c r="M11" s="2905" t="s">
        <v>506</v>
      </c>
      <c r="N11" s="1052" t="s">
        <v>484</v>
      </c>
      <c r="O11" s="946" t="s">
        <v>674</v>
      </c>
      <c r="P11" s="2992" t="s">
        <v>488</v>
      </c>
      <c r="Q11" s="2993"/>
      <c r="R11" s="947" t="s">
        <v>482</v>
      </c>
      <c r="S11" s="947" t="s">
        <v>675</v>
      </c>
      <c r="T11" s="1239" t="s">
        <v>489</v>
      </c>
      <c r="U11" s="1239" t="s">
        <v>676</v>
      </c>
    </row>
    <row r="12" spans="1:25" ht="44.25" customHeight="1">
      <c r="A12" s="2823"/>
      <c r="B12" s="2821"/>
      <c r="C12" s="2827"/>
      <c r="D12" s="2819"/>
      <c r="E12" s="2820"/>
      <c r="F12" s="2821"/>
      <c r="G12" s="2823"/>
      <c r="H12" s="2820"/>
      <c r="I12" s="2820"/>
      <c r="J12" s="1602" t="s">
        <v>246</v>
      </c>
      <c r="K12" s="784" t="s">
        <v>409</v>
      </c>
      <c r="L12" s="1603" t="s">
        <v>410</v>
      </c>
      <c r="M12" s="2959"/>
      <c r="N12" s="1052" t="s">
        <v>496</v>
      </c>
      <c r="O12" s="943" t="s">
        <v>677</v>
      </c>
      <c r="P12" s="944" t="s">
        <v>502</v>
      </c>
      <c r="Q12" s="941" t="s">
        <v>678</v>
      </c>
      <c r="R12" s="1238" t="s">
        <v>494</v>
      </c>
      <c r="S12" s="1239" t="s">
        <v>679</v>
      </c>
      <c r="T12" s="1240" t="s">
        <v>503</v>
      </c>
      <c r="U12" s="1238" t="s">
        <v>680</v>
      </c>
    </row>
    <row r="13" spans="1:25" ht="26.25" customHeight="1">
      <c r="A13" s="2829"/>
      <c r="B13" s="2830"/>
      <c r="C13" s="817"/>
      <c r="D13" s="1572">
        <v>45756</v>
      </c>
      <c r="E13" s="1571" t="s">
        <v>263</v>
      </c>
      <c r="F13" s="1572">
        <f>D13</f>
        <v>45756</v>
      </c>
      <c r="G13" s="2498"/>
      <c r="H13" s="1571"/>
      <c r="I13" s="1572"/>
      <c r="J13" s="2499">
        <f>C13-5</f>
        <v>-5</v>
      </c>
      <c r="K13" s="1604" t="e">
        <f>E13-3</f>
        <v>#VALUE!</v>
      </c>
      <c r="L13" s="1605">
        <f>F13-3</f>
        <v>45753</v>
      </c>
      <c r="M13" s="1639">
        <f>F13+6</f>
        <v>45762</v>
      </c>
      <c r="N13" s="1047">
        <f t="shared" ref="N13:N29" si="0">M13+39</f>
        <v>45801</v>
      </c>
      <c r="O13" s="1217">
        <f t="shared" ref="O13:O29" si="1">M13+52</f>
        <v>45814</v>
      </c>
      <c r="P13" s="937">
        <f t="shared" ref="P13:P29" si="2">N13+6</f>
        <v>45807</v>
      </c>
      <c r="Q13" s="679">
        <f t="shared" ref="Q13:Q29" si="3">P13</f>
        <v>45807</v>
      </c>
      <c r="R13" s="1217">
        <f t="shared" ref="R13:R29" si="4">M13+53</f>
        <v>45815</v>
      </c>
      <c r="S13" s="1217">
        <f t="shared" ref="S13:S29" si="5">M13+60</f>
        <v>45822</v>
      </c>
      <c r="T13" s="1217">
        <f t="shared" ref="T13:T29" si="6">M13+57</f>
        <v>45819</v>
      </c>
      <c r="U13" s="1217">
        <f t="shared" ref="U13:U29" si="7">M13+37</f>
        <v>45799</v>
      </c>
    </row>
    <row r="14" spans="1:25" ht="25.5" customHeight="1">
      <c r="A14" s="2810" t="s">
        <v>1625</v>
      </c>
      <c r="B14" s="2809"/>
      <c r="C14" s="1629" t="s">
        <v>1626</v>
      </c>
      <c r="D14" s="1570">
        <v>46032</v>
      </c>
      <c r="E14" s="1428" t="s">
        <v>263</v>
      </c>
      <c r="F14" s="1678">
        <f>D14+1</f>
        <v>46033</v>
      </c>
      <c r="G14" s="1570"/>
      <c r="H14" s="1428"/>
      <c r="I14" s="1479"/>
      <c r="J14" s="2500" t="s">
        <v>1627</v>
      </c>
      <c r="K14" s="1428">
        <f>D14-3</f>
        <v>46029</v>
      </c>
      <c r="L14" s="1606">
        <f>D14-2</f>
        <v>46030</v>
      </c>
      <c r="M14" s="1684">
        <f>F14+4</f>
        <v>46037</v>
      </c>
      <c r="N14" s="1044">
        <f t="shared" si="0"/>
        <v>46076</v>
      </c>
      <c r="O14" s="1189">
        <f t="shared" si="1"/>
        <v>46089</v>
      </c>
      <c r="P14" s="816">
        <f t="shared" si="2"/>
        <v>46082</v>
      </c>
      <c r="Q14" s="421">
        <f t="shared" si="3"/>
        <v>46082</v>
      </c>
      <c r="R14" s="1189">
        <f t="shared" si="4"/>
        <v>46090</v>
      </c>
      <c r="S14" s="1189">
        <f t="shared" si="5"/>
        <v>46097</v>
      </c>
      <c r="T14" s="1189">
        <f t="shared" si="6"/>
        <v>46094</v>
      </c>
      <c r="U14" s="1189">
        <f t="shared" si="7"/>
        <v>46074</v>
      </c>
    </row>
    <row r="15" spans="1:25" ht="26.25" customHeight="1">
      <c r="A15" s="2811"/>
      <c r="B15" s="2812"/>
      <c r="C15" s="1609"/>
      <c r="D15" s="1572">
        <f t="shared" ref="D15:D20" si="8">D13+7</f>
        <v>45763</v>
      </c>
      <c r="E15" s="1571" t="s">
        <v>263</v>
      </c>
      <c r="F15" s="1572">
        <f>D15</f>
        <v>45763</v>
      </c>
      <c r="G15" s="2498"/>
      <c r="H15" s="1571"/>
      <c r="I15" s="1612"/>
      <c r="J15" s="2501"/>
      <c r="K15" s="1571" t="e">
        <f>E15-3</f>
        <v>#VALUE!</v>
      </c>
      <c r="L15" s="1572">
        <f>F15-3</f>
        <v>45760</v>
      </c>
      <c r="M15" s="1640">
        <f>F15+6</f>
        <v>45769</v>
      </c>
      <c r="N15" s="1047">
        <f t="shared" si="0"/>
        <v>45808</v>
      </c>
      <c r="O15" s="1217">
        <f t="shared" si="1"/>
        <v>45821</v>
      </c>
      <c r="P15" s="937">
        <f t="shared" si="2"/>
        <v>45814</v>
      </c>
      <c r="Q15" s="679">
        <f t="shared" si="3"/>
        <v>45814</v>
      </c>
      <c r="R15" s="1217">
        <f t="shared" si="4"/>
        <v>45822</v>
      </c>
      <c r="S15" s="1217">
        <f t="shared" si="5"/>
        <v>45829</v>
      </c>
      <c r="T15" s="1217">
        <f t="shared" si="6"/>
        <v>45826</v>
      </c>
      <c r="U15" s="1217">
        <f t="shared" si="7"/>
        <v>45806</v>
      </c>
    </row>
    <row r="16" spans="1:25" ht="26.25" customHeight="1">
      <c r="A16" s="2810" t="s">
        <v>1628</v>
      </c>
      <c r="B16" s="2809"/>
      <c r="C16" s="1629" t="s">
        <v>1629</v>
      </c>
      <c r="D16" s="1624">
        <f>D14+7</f>
        <v>46039</v>
      </c>
      <c r="E16" s="1429" t="s">
        <v>263</v>
      </c>
      <c r="F16" s="1479">
        <f t="shared" ref="F16" si="9">D16+1</f>
        <v>46040</v>
      </c>
      <c r="G16" s="2500"/>
      <c r="H16" s="1429"/>
      <c r="I16" s="1479"/>
      <c r="J16" s="2500" t="s">
        <v>1630</v>
      </c>
      <c r="K16" s="1428">
        <f>D16-3</f>
        <v>46036</v>
      </c>
      <c r="L16" s="1606">
        <f>D16-2</f>
        <v>46037</v>
      </c>
      <c r="M16" s="1684">
        <f>F16+4</f>
        <v>46044</v>
      </c>
      <c r="N16" s="1044">
        <f t="shared" si="0"/>
        <v>46083</v>
      </c>
      <c r="O16" s="1189">
        <f t="shared" si="1"/>
        <v>46096</v>
      </c>
      <c r="P16" s="816">
        <f t="shared" si="2"/>
        <v>46089</v>
      </c>
      <c r="Q16" s="421">
        <f t="shared" si="3"/>
        <v>46089</v>
      </c>
      <c r="R16" s="1189">
        <f t="shared" si="4"/>
        <v>46097</v>
      </c>
      <c r="S16" s="1189">
        <f t="shared" si="5"/>
        <v>46104</v>
      </c>
      <c r="T16" s="1189">
        <f t="shared" si="6"/>
        <v>46101</v>
      </c>
      <c r="U16" s="1189">
        <f t="shared" si="7"/>
        <v>46081</v>
      </c>
    </row>
    <row r="17" spans="1:21" ht="26.25" customHeight="1">
      <c r="A17" s="2811"/>
      <c r="B17" s="2812"/>
      <c r="C17" s="1574"/>
      <c r="D17" s="1572">
        <f t="shared" si="8"/>
        <v>45770</v>
      </c>
      <c r="E17" s="1571" t="s">
        <v>263</v>
      </c>
      <c r="F17" s="1572">
        <f>D17</f>
        <v>45770</v>
      </c>
      <c r="G17" s="2498"/>
      <c r="H17" s="1571"/>
      <c r="I17" s="1612"/>
      <c r="J17" s="2501"/>
      <c r="K17" s="1604" t="e">
        <f>E17-2</f>
        <v>#VALUE!</v>
      </c>
      <c r="L17" s="1605">
        <f>F17-2</f>
        <v>45768</v>
      </c>
      <c r="M17" s="1639">
        <f>F17+6</f>
        <v>45776</v>
      </c>
      <c r="N17" s="1047">
        <f t="shared" si="0"/>
        <v>45815</v>
      </c>
      <c r="O17" s="1217">
        <f t="shared" si="1"/>
        <v>45828</v>
      </c>
      <c r="P17" s="937">
        <f t="shared" si="2"/>
        <v>45821</v>
      </c>
      <c r="Q17" s="679">
        <f t="shared" si="3"/>
        <v>45821</v>
      </c>
      <c r="R17" s="1217">
        <f t="shared" si="4"/>
        <v>45829</v>
      </c>
      <c r="S17" s="1217">
        <f t="shared" si="5"/>
        <v>45836</v>
      </c>
      <c r="T17" s="1217">
        <f t="shared" si="6"/>
        <v>45833</v>
      </c>
      <c r="U17" s="1217">
        <f t="shared" si="7"/>
        <v>45813</v>
      </c>
    </row>
    <row r="18" spans="1:21" ht="26.25" customHeight="1">
      <c r="A18" s="2810" t="s">
        <v>1631</v>
      </c>
      <c r="B18" s="2809"/>
      <c r="C18" s="1629" t="s">
        <v>1632</v>
      </c>
      <c r="D18" s="1624">
        <f t="shared" si="8"/>
        <v>46046</v>
      </c>
      <c r="E18" s="1429" t="s">
        <v>263</v>
      </c>
      <c r="F18" s="1479">
        <f t="shared" ref="F18:F28" si="10">D18+1</f>
        <v>46047</v>
      </c>
      <c r="G18" s="2500"/>
      <c r="H18" s="1429"/>
      <c r="I18" s="1479"/>
      <c r="J18" s="2500" t="s">
        <v>1633</v>
      </c>
      <c r="K18" s="1428">
        <f>D18-3</f>
        <v>46043</v>
      </c>
      <c r="L18" s="1606">
        <f>D18-2</f>
        <v>46044</v>
      </c>
      <c r="M18" s="1684">
        <f>F18+4</f>
        <v>46051</v>
      </c>
      <c r="N18" s="1044">
        <f t="shared" si="0"/>
        <v>46090</v>
      </c>
      <c r="O18" s="1189">
        <f t="shared" si="1"/>
        <v>46103</v>
      </c>
      <c r="P18" s="816">
        <f t="shared" si="2"/>
        <v>46096</v>
      </c>
      <c r="Q18" s="421">
        <f t="shared" si="3"/>
        <v>46096</v>
      </c>
      <c r="R18" s="1189">
        <f t="shared" si="4"/>
        <v>46104</v>
      </c>
      <c r="S18" s="1189">
        <f t="shared" si="5"/>
        <v>46111</v>
      </c>
      <c r="T18" s="1189">
        <f t="shared" si="6"/>
        <v>46108</v>
      </c>
      <c r="U18" s="1189">
        <f t="shared" si="7"/>
        <v>46088</v>
      </c>
    </row>
    <row r="19" spans="1:21" ht="26.25" customHeight="1">
      <c r="A19" s="2811"/>
      <c r="B19" s="2812"/>
      <c r="C19" s="1574"/>
      <c r="D19" s="1529">
        <f t="shared" si="8"/>
        <v>45777</v>
      </c>
      <c r="E19" s="1535" t="s">
        <v>263</v>
      </c>
      <c r="F19" s="1529">
        <f t="shared" si="10"/>
        <v>45778</v>
      </c>
      <c r="G19" s="2502"/>
      <c r="H19" s="1535"/>
      <c r="I19" s="1613"/>
      <c r="J19" s="2501"/>
      <c r="K19" s="1608" t="e">
        <f>E19-2</f>
        <v>#VALUE!</v>
      </c>
      <c r="L19" s="1537">
        <f>F19-2</f>
        <v>45776</v>
      </c>
      <c r="M19" s="1641">
        <f>F19+6</f>
        <v>45784</v>
      </c>
      <c r="N19" s="1047">
        <f t="shared" si="0"/>
        <v>45823</v>
      </c>
      <c r="O19" s="1217">
        <f t="shared" si="1"/>
        <v>45836</v>
      </c>
      <c r="P19" s="937">
        <f t="shared" si="2"/>
        <v>45829</v>
      </c>
      <c r="Q19" s="679">
        <f t="shared" si="3"/>
        <v>45829</v>
      </c>
      <c r="R19" s="1217">
        <f t="shared" si="4"/>
        <v>45837</v>
      </c>
      <c r="S19" s="1217">
        <f t="shared" si="5"/>
        <v>45844</v>
      </c>
      <c r="T19" s="1217">
        <f t="shared" si="6"/>
        <v>45841</v>
      </c>
      <c r="U19" s="1217">
        <f t="shared" si="7"/>
        <v>45821</v>
      </c>
    </row>
    <row r="20" spans="1:21" ht="26.25" customHeight="1">
      <c r="A20" s="2815" t="s">
        <v>1634</v>
      </c>
      <c r="B20" s="2816"/>
      <c r="C20" s="1963" t="s">
        <v>1635</v>
      </c>
      <c r="D20" s="1624">
        <f t="shared" si="8"/>
        <v>46053</v>
      </c>
      <c r="E20" s="1429" t="s">
        <v>1636</v>
      </c>
      <c r="F20" s="1479">
        <f t="shared" si="10"/>
        <v>46054</v>
      </c>
      <c r="G20" s="1624"/>
      <c r="H20" s="1429"/>
      <c r="I20" s="1479"/>
      <c r="J20" s="2500" t="s">
        <v>1637</v>
      </c>
      <c r="K20" s="1428">
        <f>D20-3</f>
        <v>46050</v>
      </c>
      <c r="L20" s="1606">
        <f>D20-2</f>
        <v>46051</v>
      </c>
      <c r="M20" s="1684">
        <f>F20+4</f>
        <v>46058</v>
      </c>
      <c r="N20" s="1044">
        <f t="shared" si="0"/>
        <v>46097</v>
      </c>
      <c r="O20" s="1189">
        <f t="shared" si="1"/>
        <v>46110</v>
      </c>
      <c r="P20" s="816">
        <f t="shared" si="2"/>
        <v>46103</v>
      </c>
      <c r="Q20" s="421">
        <f t="shared" si="3"/>
        <v>46103</v>
      </c>
      <c r="R20" s="1189">
        <f t="shared" si="4"/>
        <v>46111</v>
      </c>
      <c r="S20" s="1189">
        <f t="shared" si="5"/>
        <v>46118</v>
      </c>
      <c r="T20" s="1189">
        <f t="shared" si="6"/>
        <v>46115</v>
      </c>
      <c r="U20" s="1189">
        <f t="shared" si="7"/>
        <v>46095</v>
      </c>
    </row>
    <row r="21" spans="1:21" ht="26.25" customHeight="1">
      <c r="A21" s="2811"/>
      <c r="B21" s="2812"/>
      <c r="C21" s="1574"/>
      <c r="D21" s="1572">
        <f>D19+5</f>
        <v>45782</v>
      </c>
      <c r="E21" s="1571" t="s">
        <v>263</v>
      </c>
      <c r="F21" s="1572">
        <f t="shared" si="10"/>
        <v>45783</v>
      </c>
      <c r="G21" s="2498"/>
      <c r="H21" s="1571"/>
      <c r="I21" s="1612"/>
      <c r="J21" s="2501"/>
      <c r="K21" s="1679" t="e">
        <f>E21-3</f>
        <v>#VALUE!</v>
      </c>
      <c r="L21" s="1680">
        <f>F21-3</f>
        <v>45780</v>
      </c>
      <c r="M21" s="1639">
        <f>F21+6</f>
        <v>45789</v>
      </c>
      <c r="N21" s="1047">
        <f t="shared" si="0"/>
        <v>45828</v>
      </c>
      <c r="O21" s="1217">
        <f t="shared" si="1"/>
        <v>45841</v>
      </c>
      <c r="P21" s="937">
        <f t="shared" si="2"/>
        <v>45834</v>
      </c>
      <c r="Q21" s="679">
        <f t="shared" si="3"/>
        <v>45834</v>
      </c>
      <c r="R21" s="1217">
        <f t="shared" si="4"/>
        <v>45842</v>
      </c>
      <c r="S21" s="1217">
        <f t="shared" si="5"/>
        <v>45849</v>
      </c>
      <c r="T21" s="1217">
        <f t="shared" si="6"/>
        <v>45846</v>
      </c>
      <c r="U21" s="1217">
        <f t="shared" si="7"/>
        <v>45826</v>
      </c>
    </row>
    <row r="22" spans="1:21" ht="26.25" customHeight="1">
      <c r="A22" s="2810" t="s">
        <v>1625</v>
      </c>
      <c r="B22" s="2809"/>
      <c r="C22" s="1629" t="s">
        <v>1638</v>
      </c>
      <c r="D22" s="2500">
        <f t="shared" ref="D22:D28" si="11">D20+7</f>
        <v>46060</v>
      </c>
      <c r="E22" s="1429" t="s">
        <v>263</v>
      </c>
      <c r="F22" s="1479">
        <f t="shared" si="10"/>
        <v>46061</v>
      </c>
      <c r="G22" s="2503"/>
      <c r="H22" s="1539"/>
      <c r="I22" s="1614"/>
      <c r="J22" s="2500" t="s">
        <v>1639</v>
      </c>
      <c r="K22" s="1428">
        <f>D22-3</f>
        <v>46057</v>
      </c>
      <c r="L22" s="1606">
        <f>D22-2</f>
        <v>46058</v>
      </c>
      <c r="M22" s="1684">
        <f>F22+4</f>
        <v>46065</v>
      </c>
      <c r="N22" s="1044">
        <f t="shared" si="0"/>
        <v>46104</v>
      </c>
      <c r="O22" s="1189">
        <f t="shared" si="1"/>
        <v>46117</v>
      </c>
      <c r="P22" s="816">
        <f t="shared" si="2"/>
        <v>46110</v>
      </c>
      <c r="Q22" s="421">
        <f t="shared" si="3"/>
        <v>46110</v>
      </c>
      <c r="R22" s="1189">
        <f t="shared" si="4"/>
        <v>46118</v>
      </c>
      <c r="S22" s="1189">
        <f t="shared" si="5"/>
        <v>46125</v>
      </c>
      <c r="T22" s="1189">
        <f t="shared" si="6"/>
        <v>46122</v>
      </c>
      <c r="U22" s="1189">
        <f t="shared" si="7"/>
        <v>46102</v>
      </c>
    </row>
    <row r="23" spans="1:21" ht="26.25" customHeight="1">
      <c r="A23" s="2811"/>
      <c r="B23" s="2812"/>
      <c r="C23" s="1609"/>
      <c r="D23" s="1529">
        <f t="shared" si="11"/>
        <v>45789</v>
      </c>
      <c r="E23" s="1535" t="s">
        <v>263</v>
      </c>
      <c r="F23" s="1529">
        <f t="shared" si="10"/>
        <v>45790</v>
      </c>
      <c r="G23" s="2502"/>
      <c r="H23" s="1535"/>
      <c r="I23" s="1613"/>
      <c r="J23" s="1611">
        <f>C23-3</f>
        <v>-3</v>
      </c>
      <c r="K23" s="1681" t="e">
        <f>E23-3</f>
        <v>#VALUE!</v>
      </c>
      <c r="L23" s="1682">
        <f>F23-3</f>
        <v>45787</v>
      </c>
      <c r="M23" s="1641">
        <f>F23+6</f>
        <v>45796</v>
      </c>
      <c r="N23" s="1047">
        <f t="shared" si="0"/>
        <v>45835</v>
      </c>
      <c r="O23" s="1217">
        <f t="shared" si="1"/>
        <v>45848</v>
      </c>
      <c r="P23" s="937">
        <f t="shared" si="2"/>
        <v>45841</v>
      </c>
      <c r="Q23" s="679">
        <f t="shared" si="3"/>
        <v>45841</v>
      </c>
      <c r="R23" s="1217">
        <f t="shared" si="4"/>
        <v>45849</v>
      </c>
      <c r="S23" s="1217">
        <f t="shared" si="5"/>
        <v>45856</v>
      </c>
      <c r="T23" s="1217">
        <f t="shared" si="6"/>
        <v>45853</v>
      </c>
      <c r="U23" s="1217">
        <f t="shared" si="7"/>
        <v>45833</v>
      </c>
    </row>
    <row r="24" spans="1:21" ht="26.25" customHeight="1">
      <c r="A24" s="2813" t="s">
        <v>1640</v>
      </c>
      <c r="B24" s="2814"/>
      <c r="C24" s="1729"/>
      <c r="D24" s="2504">
        <f t="shared" si="11"/>
        <v>46067</v>
      </c>
      <c r="E24" s="2273" t="s">
        <v>263</v>
      </c>
      <c r="F24" s="2274">
        <f>D24+1</f>
        <v>46068</v>
      </c>
      <c r="G24" s="2505"/>
      <c r="H24" s="2275"/>
      <c r="I24" s="2276"/>
      <c r="J24" s="2504" t="s">
        <v>1641</v>
      </c>
      <c r="K24" s="2506">
        <f>D24-4</f>
        <v>46063</v>
      </c>
      <c r="L24" s="2277">
        <f>D24-2</f>
        <v>46065</v>
      </c>
      <c r="M24" s="2281">
        <f>F24+4</f>
        <v>46072</v>
      </c>
      <c r="N24" s="2512">
        <f t="shared" si="0"/>
        <v>46111</v>
      </c>
      <c r="O24" s="2524">
        <f t="shared" si="1"/>
        <v>46124</v>
      </c>
      <c r="P24" s="2515">
        <f t="shared" si="2"/>
        <v>46117</v>
      </c>
      <c r="Q24" s="2517">
        <f t="shared" si="3"/>
        <v>46117</v>
      </c>
      <c r="R24" s="2524">
        <f t="shared" si="4"/>
        <v>46125</v>
      </c>
      <c r="S24" s="2524">
        <f t="shared" si="5"/>
        <v>46132</v>
      </c>
      <c r="T24" s="2524">
        <f t="shared" si="6"/>
        <v>46129</v>
      </c>
      <c r="U24" s="2524">
        <f t="shared" si="7"/>
        <v>46109</v>
      </c>
    </row>
    <row r="25" spans="1:21" ht="27.6" customHeight="1">
      <c r="A25" s="2811"/>
      <c r="B25" s="2812"/>
      <c r="C25" s="1609"/>
      <c r="D25" s="1529">
        <f t="shared" si="11"/>
        <v>45796</v>
      </c>
      <c r="E25" s="1535" t="s">
        <v>263</v>
      </c>
      <c r="F25" s="1529">
        <f t="shared" si="10"/>
        <v>45797</v>
      </c>
      <c r="G25" s="2502"/>
      <c r="H25" s="1535"/>
      <c r="I25" s="1529"/>
      <c r="J25" s="2501"/>
      <c r="K25" s="1681" t="e">
        <f>E25-3</f>
        <v>#VALUE!</v>
      </c>
      <c r="L25" s="1682">
        <f>F25-3</f>
        <v>45794</v>
      </c>
      <c r="M25" s="1641">
        <f>F25+6</f>
        <v>45803</v>
      </c>
      <c r="N25" s="1047">
        <f t="shared" si="0"/>
        <v>45842</v>
      </c>
      <c r="O25" s="1217">
        <f t="shared" si="1"/>
        <v>45855</v>
      </c>
      <c r="P25" s="937">
        <f t="shared" si="2"/>
        <v>45848</v>
      </c>
      <c r="Q25" s="679">
        <f t="shared" si="3"/>
        <v>45848</v>
      </c>
      <c r="R25" s="1217">
        <f t="shared" si="4"/>
        <v>45856</v>
      </c>
      <c r="S25" s="1217">
        <f t="shared" si="5"/>
        <v>45863</v>
      </c>
      <c r="T25" s="1217">
        <f t="shared" si="6"/>
        <v>45860</v>
      </c>
      <c r="U25" s="1217">
        <f t="shared" si="7"/>
        <v>45840</v>
      </c>
    </row>
    <row r="26" spans="1:21" ht="27.6" customHeight="1">
      <c r="A26" s="2810" t="s">
        <v>1631</v>
      </c>
      <c r="B26" s="2809"/>
      <c r="C26" s="1629" t="s">
        <v>1626</v>
      </c>
      <c r="D26" s="2500">
        <f t="shared" si="11"/>
        <v>46074</v>
      </c>
      <c r="E26" s="1429" t="s">
        <v>263</v>
      </c>
      <c r="F26" s="1479">
        <f t="shared" si="10"/>
        <v>46075</v>
      </c>
      <c r="G26" s="2503"/>
      <c r="H26" s="1539"/>
      <c r="I26" s="1538"/>
      <c r="J26" s="2500" t="s">
        <v>1642</v>
      </c>
      <c r="K26" s="1428">
        <f>D26-3</f>
        <v>46071</v>
      </c>
      <c r="L26" s="1606">
        <f>D26-2</f>
        <v>46072</v>
      </c>
      <c r="M26" s="1684">
        <f>F26+4</f>
        <v>46079</v>
      </c>
      <c r="N26" s="1044">
        <f t="shared" si="0"/>
        <v>46118</v>
      </c>
      <c r="O26" s="1569">
        <f t="shared" si="1"/>
        <v>46131</v>
      </c>
      <c r="P26" s="816">
        <f t="shared" si="2"/>
        <v>46124</v>
      </c>
      <c r="Q26" s="421">
        <f t="shared" si="3"/>
        <v>46124</v>
      </c>
      <c r="R26" s="1569">
        <f t="shared" si="4"/>
        <v>46132</v>
      </c>
      <c r="S26" s="1569">
        <f t="shared" si="5"/>
        <v>46139</v>
      </c>
      <c r="T26" s="1569">
        <f t="shared" si="6"/>
        <v>46136</v>
      </c>
      <c r="U26" s="1569">
        <f t="shared" si="7"/>
        <v>46116</v>
      </c>
    </row>
    <row r="27" spans="1:21" ht="27.6" customHeight="1">
      <c r="A27" s="2811"/>
      <c r="B27" s="2812"/>
      <c r="C27" s="1574"/>
      <c r="D27" s="1529">
        <f t="shared" si="11"/>
        <v>45803</v>
      </c>
      <c r="E27" s="1535" t="s">
        <v>263</v>
      </c>
      <c r="F27" s="1529">
        <f t="shared" si="10"/>
        <v>45804</v>
      </c>
      <c r="G27" s="2502"/>
      <c r="H27" s="1535"/>
      <c r="I27" s="1529"/>
      <c r="J27" s="2501">
        <f>C27-3</f>
        <v>-3</v>
      </c>
      <c r="K27" s="1681" t="e">
        <f>E27-3</f>
        <v>#VALUE!</v>
      </c>
      <c r="L27" s="1682">
        <f>F27-3</f>
        <v>45801</v>
      </c>
      <c r="M27" s="1641">
        <f>F27+6</f>
        <v>45810</v>
      </c>
      <c r="N27" s="1044"/>
      <c r="O27" s="1483"/>
      <c r="P27" s="816"/>
      <c r="Q27" s="421"/>
      <c r="R27" s="1483"/>
      <c r="S27" s="1483"/>
      <c r="T27" s="1483"/>
      <c r="U27" s="1483"/>
    </row>
    <row r="28" spans="1:21" ht="27.6" customHeight="1">
      <c r="A28" s="2815" t="s">
        <v>1634</v>
      </c>
      <c r="B28" s="2816"/>
      <c r="C28" s="1963" t="s">
        <v>1643</v>
      </c>
      <c r="D28" s="2500">
        <f t="shared" si="11"/>
        <v>46081</v>
      </c>
      <c r="E28" s="1429" t="s">
        <v>263</v>
      </c>
      <c r="F28" s="1377">
        <f t="shared" si="10"/>
        <v>46082</v>
      </c>
      <c r="G28" s="2503"/>
      <c r="H28" s="1539"/>
      <c r="I28" s="1538"/>
      <c r="J28" s="2500" t="s">
        <v>1644</v>
      </c>
      <c r="K28" s="1428">
        <f>D28-3</f>
        <v>46078</v>
      </c>
      <c r="L28" s="1606">
        <f>D28-2</f>
        <v>46079</v>
      </c>
      <c r="M28" s="1684">
        <f>F28+4</f>
        <v>46086</v>
      </c>
      <c r="N28" s="1044">
        <f t="shared" ref="N28" si="12">M28+39</f>
        <v>46125</v>
      </c>
      <c r="O28" s="1695">
        <f>M28+52</f>
        <v>46138</v>
      </c>
      <c r="P28" s="816">
        <f t="shared" ref="P28" si="13">N28+6</f>
        <v>46131</v>
      </c>
      <c r="Q28" s="421">
        <f t="shared" ref="Q28" si="14">P28</f>
        <v>46131</v>
      </c>
      <c r="R28" s="1695">
        <f t="shared" ref="R28" si="15">M28+53</f>
        <v>46139</v>
      </c>
      <c r="S28" s="1695">
        <f t="shared" ref="S28" si="16">M28+60</f>
        <v>46146</v>
      </c>
      <c r="T28" s="1695">
        <f t="shared" ref="T28" si="17">M28+57</f>
        <v>46143</v>
      </c>
      <c r="U28" s="1695">
        <f t="shared" ref="U28" si="18">M28+37</f>
        <v>46123</v>
      </c>
    </row>
    <row r="29" spans="1:21" ht="26.25" customHeight="1">
      <c r="A29" s="2828"/>
      <c r="B29" s="2812"/>
      <c r="C29" s="1574"/>
      <c r="D29" s="1529">
        <f t="shared" ref="D29:D32" si="19">D27+7</f>
        <v>45810</v>
      </c>
      <c r="E29" s="1535" t="s">
        <v>263</v>
      </c>
      <c r="F29" s="1529">
        <f t="shared" ref="F29:F33" si="20">D29+1</f>
        <v>45811</v>
      </c>
      <c r="G29" s="2272"/>
      <c r="H29" s="1535"/>
      <c r="I29" s="1529"/>
      <c r="J29" s="2271">
        <f>C29-3</f>
        <v>-3</v>
      </c>
      <c r="K29" s="1681" t="e">
        <f>E29-3</f>
        <v>#VALUE!</v>
      </c>
      <c r="L29" s="1682">
        <f>F29-3</f>
        <v>45808</v>
      </c>
      <c r="M29" s="1641">
        <f>F29+6</f>
        <v>45817</v>
      </c>
      <c r="N29" s="1047">
        <f t="shared" si="0"/>
        <v>45856</v>
      </c>
      <c r="O29" s="1217">
        <f t="shared" si="1"/>
        <v>45869</v>
      </c>
      <c r="P29" s="937">
        <f t="shared" si="2"/>
        <v>45862</v>
      </c>
      <c r="Q29" s="679">
        <f t="shared" si="3"/>
        <v>45862</v>
      </c>
      <c r="R29" s="1217">
        <f t="shared" si="4"/>
        <v>45870</v>
      </c>
      <c r="S29" s="1217">
        <f t="shared" si="5"/>
        <v>45877</v>
      </c>
      <c r="T29" s="1217">
        <f t="shared" si="6"/>
        <v>45874</v>
      </c>
      <c r="U29" s="1217">
        <f t="shared" si="7"/>
        <v>45854</v>
      </c>
    </row>
    <row r="30" spans="1:21" ht="26.25" hidden="1" customHeight="1">
      <c r="A30" s="2808" t="s">
        <v>1363</v>
      </c>
      <c r="B30" s="2809"/>
      <c r="C30" s="1629" t="s">
        <v>1362</v>
      </c>
      <c r="D30" s="2280">
        <f>D26+7</f>
        <v>46081</v>
      </c>
      <c r="E30" s="1860" t="s">
        <v>263</v>
      </c>
      <c r="F30" s="1861">
        <f t="shared" si="20"/>
        <v>46082</v>
      </c>
      <c r="G30" s="2280"/>
      <c r="H30" s="1860"/>
      <c r="I30" s="1862"/>
      <c r="J30" s="2270" t="s">
        <v>1367</v>
      </c>
      <c r="K30" s="1428">
        <f>D30-3</f>
        <v>46078</v>
      </c>
      <c r="L30" s="1606">
        <f>D30-2</f>
        <v>46079</v>
      </c>
      <c r="M30" s="1864">
        <f>F30+4</f>
        <v>46086</v>
      </c>
      <c r="N30" s="1044">
        <f t="shared" ref="N30:N33" si="21">M30+39</f>
        <v>46125</v>
      </c>
      <c r="O30" s="1600">
        <f t="shared" ref="O30:O33" si="22">M30+52</f>
        <v>46138</v>
      </c>
      <c r="P30" s="816">
        <f t="shared" ref="P30:P33" si="23">N30+6</f>
        <v>46131</v>
      </c>
      <c r="Q30" s="421">
        <f t="shared" ref="Q30:Q33" si="24">P30</f>
        <v>46131</v>
      </c>
      <c r="R30" s="1600">
        <f t="shared" ref="R30:R33" si="25">M30+53</f>
        <v>46139</v>
      </c>
      <c r="S30" s="1600">
        <f t="shared" ref="S30:S33" si="26">M30+60</f>
        <v>46146</v>
      </c>
      <c r="T30" s="1600">
        <f t="shared" ref="T30:T33" si="27">M30+57</f>
        <v>46143</v>
      </c>
      <c r="U30" s="1600">
        <f t="shared" ref="U30:U33" si="28">M30+37</f>
        <v>46123</v>
      </c>
    </row>
    <row r="31" spans="1:21" ht="27.6" hidden="1" customHeight="1">
      <c r="A31" s="2831"/>
      <c r="B31" s="2832"/>
      <c r="C31" s="1574"/>
      <c r="D31" s="1529">
        <f t="shared" si="19"/>
        <v>45817</v>
      </c>
      <c r="E31" s="1535" t="s">
        <v>263</v>
      </c>
      <c r="F31" s="1529">
        <f t="shared" si="20"/>
        <v>45818</v>
      </c>
      <c r="G31" s="2272"/>
      <c r="H31" s="1535"/>
      <c r="I31" s="1529"/>
      <c r="J31" s="2271">
        <f>C31-3</f>
        <v>-3</v>
      </c>
      <c r="K31" s="1681" t="e">
        <f>E31-3</f>
        <v>#VALUE!</v>
      </c>
      <c r="L31" s="1682">
        <f>F31-3</f>
        <v>45815</v>
      </c>
      <c r="M31" s="1641">
        <f>F31+6</f>
        <v>45824</v>
      </c>
      <c r="N31" s="1044">
        <f t="shared" si="21"/>
        <v>45863</v>
      </c>
      <c r="O31" s="1600">
        <f t="shared" si="22"/>
        <v>45876</v>
      </c>
      <c r="P31" s="816">
        <f t="shared" si="23"/>
        <v>45869</v>
      </c>
      <c r="Q31" s="421">
        <f t="shared" si="24"/>
        <v>45869</v>
      </c>
      <c r="R31" s="1600">
        <f t="shared" si="25"/>
        <v>45877</v>
      </c>
      <c r="S31" s="1600">
        <f t="shared" si="26"/>
        <v>45884</v>
      </c>
      <c r="T31" s="1600">
        <f t="shared" si="27"/>
        <v>45881</v>
      </c>
      <c r="U31" s="1600">
        <f t="shared" si="28"/>
        <v>45861</v>
      </c>
    </row>
    <row r="32" spans="1:21" ht="27.6" customHeight="1">
      <c r="A32" s="2833" t="s">
        <v>1360</v>
      </c>
      <c r="B32" s="2834"/>
      <c r="C32" s="2507" t="s">
        <v>1365</v>
      </c>
      <c r="D32" s="2279">
        <f t="shared" si="19"/>
        <v>46088</v>
      </c>
      <c r="E32" s="1539" t="s">
        <v>263</v>
      </c>
      <c r="F32" s="2508">
        <f t="shared" si="20"/>
        <v>46089</v>
      </c>
      <c r="G32" s="2279"/>
      <c r="H32" s="1539"/>
      <c r="I32" s="1538"/>
      <c r="J32" s="2279" t="s">
        <v>1366</v>
      </c>
      <c r="K32" s="2509">
        <f>D32-3</f>
        <v>46085</v>
      </c>
      <c r="L32" s="2510">
        <f>D32-2</f>
        <v>46086</v>
      </c>
      <c r="M32" s="2520">
        <f>F32+4</f>
        <v>46093</v>
      </c>
      <c r="N32" s="1047">
        <f t="shared" si="21"/>
        <v>46132</v>
      </c>
      <c r="O32" s="1217">
        <f t="shared" si="22"/>
        <v>46145</v>
      </c>
      <c r="P32" s="937">
        <f t="shared" si="23"/>
        <v>46138</v>
      </c>
      <c r="Q32" s="679">
        <f t="shared" si="24"/>
        <v>46138</v>
      </c>
      <c r="R32" s="1217">
        <f t="shared" si="25"/>
        <v>46146</v>
      </c>
      <c r="S32" s="1217">
        <f t="shared" si="26"/>
        <v>46153</v>
      </c>
      <c r="T32" s="1217">
        <f t="shared" si="27"/>
        <v>46150</v>
      </c>
      <c r="U32" s="1217">
        <f t="shared" si="28"/>
        <v>46130</v>
      </c>
    </row>
    <row r="33" spans="1:30" ht="27.6" customHeight="1">
      <c r="A33" s="2835" t="s">
        <v>1203</v>
      </c>
      <c r="B33" s="2832"/>
      <c r="C33" s="1574" t="s">
        <v>1204</v>
      </c>
      <c r="D33" s="1529">
        <f>D29+7</f>
        <v>45817</v>
      </c>
      <c r="E33" s="1535" t="s">
        <v>263</v>
      </c>
      <c r="F33" s="1529">
        <f t="shared" si="20"/>
        <v>45818</v>
      </c>
      <c r="G33" s="1830"/>
      <c r="H33" s="1535"/>
      <c r="I33" s="1529"/>
      <c r="J33" s="1829" t="e">
        <f>C33-3</f>
        <v>#VALUE!</v>
      </c>
      <c r="K33" s="1681" t="e">
        <f>E33-3</f>
        <v>#VALUE!</v>
      </c>
      <c r="L33" s="1682">
        <f>F33-3</f>
        <v>45815</v>
      </c>
      <c r="M33" s="1641">
        <f>F33+6</f>
        <v>45824</v>
      </c>
      <c r="N33" s="1047">
        <f t="shared" si="21"/>
        <v>45863</v>
      </c>
      <c r="O33" s="1217">
        <f t="shared" si="22"/>
        <v>45876</v>
      </c>
      <c r="P33" s="937">
        <f t="shared" si="23"/>
        <v>45869</v>
      </c>
      <c r="Q33" s="679">
        <f t="shared" si="24"/>
        <v>45869</v>
      </c>
      <c r="R33" s="1217">
        <f t="shared" si="25"/>
        <v>45877</v>
      </c>
      <c r="S33" s="1217">
        <f t="shared" si="26"/>
        <v>45884</v>
      </c>
      <c r="T33" s="1217">
        <f t="shared" si="27"/>
        <v>45881</v>
      </c>
      <c r="U33" s="1217">
        <f t="shared" si="28"/>
        <v>45861</v>
      </c>
    </row>
    <row r="34" spans="1:30" ht="18" customHeight="1">
      <c r="A34" s="5" t="s">
        <v>553</v>
      </c>
      <c r="C34" s="5"/>
      <c r="D34" s="270"/>
      <c r="E34" s="5"/>
      <c r="G34" s="5"/>
      <c r="I34" s="270"/>
      <c r="J34" s="1478"/>
    </row>
    <row r="35" spans="1:30" ht="18" customHeight="1">
      <c r="A35" s="1478"/>
      <c r="B35" s="16"/>
      <c r="F35" s="270"/>
    </row>
    <row r="36" spans="1:30" ht="18" customHeight="1">
      <c r="A36" s="799"/>
      <c r="B36" s="5"/>
      <c r="F36" s="94"/>
      <c r="G36" s="94"/>
      <c r="H36" s="94"/>
      <c r="I36"/>
      <c r="M36" s="16"/>
      <c r="N36" s="16"/>
      <c r="O36" s="22"/>
      <c r="P36" s="16"/>
      <c r="Q36" s="16"/>
      <c r="R36" s="16"/>
      <c r="T36" s="175"/>
      <c r="U36" s="28"/>
    </row>
    <row r="37" spans="1:30" ht="18" customHeight="1">
      <c r="A37" s="94" t="s">
        <v>602</v>
      </c>
      <c r="B37" s="5"/>
      <c r="M37" s="16"/>
      <c r="N37" s="16"/>
      <c r="O37" s="22"/>
      <c r="P37" s="16"/>
      <c r="Q37" s="16"/>
      <c r="R37" s="16"/>
      <c r="T37" s="175"/>
      <c r="U37" s="28"/>
    </row>
    <row r="38" spans="1:30" ht="18" customHeight="1">
      <c r="A38" s="5" t="s">
        <v>603</v>
      </c>
      <c r="B38" s="5"/>
      <c r="M38" s="16"/>
      <c r="N38" s="16"/>
      <c r="O38" s="22"/>
      <c r="P38" s="16"/>
      <c r="Q38" s="16"/>
      <c r="R38" s="16"/>
      <c r="T38" s="175"/>
      <c r="U38" s="28"/>
    </row>
    <row r="39" spans="1:30" ht="18" customHeight="1">
      <c r="A39" s="452" t="s">
        <v>382</v>
      </c>
      <c r="B39" s="5"/>
      <c r="L39" s="165" t="s">
        <v>372</v>
      </c>
      <c r="M39" s="16"/>
      <c r="N39" s="16"/>
      <c r="O39" s="22"/>
      <c r="P39" s="16"/>
      <c r="Q39" s="16"/>
      <c r="R39" s="16"/>
      <c r="S39" s="452"/>
      <c r="T39" s="175"/>
      <c r="U39" s="28"/>
    </row>
    <row r="40" spans="1:30" ht="18" customHeight="1">
      <c r="A40" s="228" t="s">
        <v>555</v>
      </c>
      <c r="B40" s="5"/>
      <c r="L40" s="165" t="s">
        <v>268</v>
      </c>
      <c r="M40" s="16"/>
      <c r="N40" s="16"/>
      <c r="O40" s="22"/>
      <c r="P40" s="16"/>
      <c r="Q40" s="16"/>
      <c r="R40" s="16"/>
      <c r="S40" s="228"/>
      <c r="T40" s="175"/>
      <c r="U40" s="28"/>
    </row>
    <row r="41" spans="1:30" s="13" customFormat="1" ht="18" customHeight="1">
      <c r="A41" s="20" t="s">
        <v>556</v>
      </c>
      <c r="B41" s="1"/>
      <c r="L41" s="165" t="s">
        <v>229</v>
      </c>
      <c r="M41" s="1"/>
      <c r="N41" s="1"/>
      <c r="O41" s="1"/>
      <c r="P41" s="1"/>
      <c r="Q41" s="1"/>
      <c r="S41" s="20"/>
      <c r="T41" s="28"/>
    </row>
    <row r="42" spans="1:30" s="13" customFormat="1" ht="22.35" customHeight="1">
      <c r="A42" s="79" t="s">
        <v>379</v>
      </c>
      <c r="J42" s="205"/>
      <c r="K42" s="29"/>
      <c r="L42" s="767" t="s">
        <v>523</v>
      </c>
      <c r="O42" s="277"/>
      <c r="Q42" s="137"/>
      <c r="R42" s="149"/>
      <c r="S42" s="28"/>
      <c r="T42" s="28"/>
    </row>
    <row r="43" spans="1:30" s="13" customFormat="1" ht="22.35" customHeight="1">
      <c r="A43" s="1218" t="s">
        <v>380</v>
      </c>
      <c r="B43" s="2793" t="s">
        <v>558</v>
      </c>
      <c r="C43" s="2930"/>
      <c r="D43" s="2930"/>
      <c r="E43" s="2930"/>
      <c r="F43" s="2930"/>
      <c r="G43" s="2930"/>
      <c r="H43" s="2930"/>
      <c r="I43" s="2930"/>
      <c r="J43" s="2931"/>
      <c r="L43" s="779" t="s">
        <v>557</v>
      </c>
      <c r="M43" s="273"/>
      <c r="N43" s="273"/>
      <c r="O43" s="273"/>
      <c r="P43" s="273"/>
      <c r="Q43" s="273"/>
      <c r="R43" s="63"/>
      <c r="S43" s="149"/>
      <c r="T43" s="28"/>
    </row>
    <row r="44" spans="1:30" s="13" customFormat="1" ht="22.35" customHeight="1">
      <c r="A44" s="219"/>
      <c r="B44" s="2911" t="s">
        <v>604</v>
      </c>
      <c r="C44" s="2912"/>
      <c r="D44" s="2912"/>
      <c r="E44" s="2912"/>
      <c r="F44" s="2912"/>
      <c r="G44" s="2912"/>
      <c r="H44" s="2912"/>
      <c r="I44" s="2912"/>
      <c r="J44" s="2913"/>
      <c r="L44" s="779" t="s">
        <v>546</v>
      </c>
      <c r="M44" s="273"/>
      <c r="N44" s="273"/>
      <c r="O44" s="273"/>
      <c r="P44" s="273"/>
      <c r="Q44" s="273"/>
      <c r="R44" s="63"/>
      <c r="S44" s="149"/>
      <c r="T44" s="28"/>
      <c r="U44" s="36"/>
      <c r="V44" s="36"/>
      <c r="W44" s="36"/>
      <c r="X44" s="36"/>
      <c r="Y44" s="36"/>
      <c r="Z44" s="36"/>
      <c r="AA44" s="36"/>
      <c r="AB44" s="36"/>
      <c r="AC44" s="36"/>
      <c r="AD44" s="36"/>
    </row>
    <row r="45" spans="1:30" s="13" customFormat="1" ht="22.35" customHeight="1">
      <c r="A45" s="1218" t="s">
        <v>385</v>
      </c>
      <c r="B45" s="2793" t="s">
        <v>560</v>
      </c>
      <c r="C45" s="2909"/>
      <c r="D45" s="2909"/>
      <c r="E45" s="2909"/>
      <c r="F45" s="2909"/>
      <c r="G45" s="2909"/>
      <c r="H45" s="2909"/>
      <c r="I45" s="2909"/>
      <c r="J45" s="2910"/>
      <c r="L45" s="779" t="s">
        <v>513</v>
      </c>
      <c r="M45" s="273"/>
      <c r="N45" s="273"/>
      <c r="O45" s="273"/>
      <c r="P45" s="273"/>
      <c r="Q45" s="273"/>
      <c r="R45" s="63"/>
      <c r="S45" s="149"/>
      <c r="T45" s="28"/>
    </row>
    <row r="46" spans="1:30" s="13" customFormat="1" ht="22.35" customHeight="1">
      <c r="A46" s="1219"/>
      <c r="B46" s="2911" t="s">
        <v>605</v>
      </c>
      <c r="C46" s="2912"/>
      <c r="D46" s="2912"/>
      <c r="E46" s="2912"/>
      <c r="F46" s="2912"/>
      <c r="G46" s="2912"/>
      <c r="H46" s="2912"/>
      <c r="I46" s="2912"/>
      <c r="J46" s="2913"/>
      <c r="L46" s="786" t="s">
        <v>514</v>
      </c>
      <c r="M46" s="273"/>
      <c r="N46" s="273"/>
      <c r="O46" s="273"/>
      <c r="P46" s="273"/>
      <c r="Q46" s="273"/>
      <c r="R46" s="63"/>
      <c r="S46" s="149"/>
      <c r="T46" s="28"/>
      <c r="U46" s="10"/>
      <c r="V46" s="10"/>
      <c r="W46" s="10"/>
    </row>
    <row r="47" spans="1:30" s="13" customFormat="1" ht="22.35" customHeight="1">
      <c r="A47" s="1218" t="s">
        <v>362</v>
      </c>
      <c r="B47" s="2793" t="s">
        <v>390</v>
      </c>
      <c r="C47" s="2680"/>
      <c r="D47" s="2680"/>
      <c r="E47" s="2680"/>
      <c r="F47" s="2680"/>
      <c r="G47" s="2680"/>
      <c r="H47" s="2680"/>
      <c r="I47" s="2680"/>
      <c r="J47" s="2681"/>
      <c r="L47" s="779" t="s">
        <v>515</v>
      </c>
      <c r="M47" s="273"/>
      <c r="N47" s="273"/>
      <c r="O47" s="273"/>
      <c r="P47" s="273"/>
      <c r="Q47" s="273"/>
      <c r="R47" s="172"/>
      <c r="S47" s="28"/>
      <c r="T47" s="11"/>
      <c r="U47" s="10"/>
      <c r="V47" s="10"/>
      <c r="W47" s="10"/>
    </row>
    <row r="48" spans="1:30" s="13" customFormat="1" ht="22.35" customHeight="1">
      <c r="A48" s="1220"/>
      <c r="B48" s="2911" t="s">
        <v>391</v>
      </c>
      <c r="C48" s="2700"/>
      <c r="D48" s="2700"/>
      <c r="E48" s="2700"/>
      <c r="F48" s="2700"/>
      <c r="G48" s="2700"/>
      <c r="H48" s="2700"/>
      <c r="I48" s="2700"/>
      <c r="J48" s="3020"/>
      <c r="L48" s="276"/>
      <c r="M48" s="273"/>
      <c r="N48" s="273"/>
      <c r="O48" s="273"/>
      <c r="P48" s="273"/>
      <c r="Q48" s="273"/>
      <c r="R48" s="94"/>
      <c r="S48" s="94"/>
    </row>
    <row r="49" spans="1:21" s="13" customFormat="1" ht="22.35" customHeight="1">
      <c r="B49" s="166"/>
      <c r="C49" s="28"/>
      <c r="D49" s="28"/>
      <c r="E49" s="28"/>
      <c r="F49" s="28"/>
      <c r="G49" s="28"/>
      <c r="H49" s="28"/>
      <c r="I49" s="28"/>
      <c r="J49" s="29"/>
      <c r="L49" s="80"/>
      <c r="M49" s="11"/>
      <c r="N49" s="11"/>
      <c r="O49" s="11"/>
      <c r="P49" s="11"/>
      <c r="Q49" s="11"/>
      <c r="R49" s="11"/>
      <c r="S49" s="11"/>
    </row>
    <row r="50" spans="1:21" s="13" customFormat="1" ht="22.35" customHeight="1">
      <c r="B50" s="166"/>
      <c r="C50" s="28"/>
      <c r="D50" s="28"/>
      <c r="E50" s="28"/>
      <c r="F50" s="28"/>
      <c r="G50" s="28"/>
      <c r="H50" s="28"/>
      <c r="I50" s="28"/>
      <c r="J50" s="29"/>
      <c r="L50" s="2"/>
      <c r="M50" s="11"/>
      <c r="N50" s="11"/>
      <c r="O50" s="11"/>
      <c r="P50" s="11"/>
      <c r="Q50" s="11"/>
      <c r="R50" s="11"/>
      <c r="S50" s="11"/>
    </row>
    <row r="51" spans="1:21" s="8" customFormat="1" ht="13.2">
      <c r="M51" s="13"/>
      <c r="N51" s="13"/>
      <c r="O51" s="13"/>
      <c r="P51" s="13"/>
    </row>
    <row r="52" spans="1:21" s="8" customFormat="1" ht="15.6">
      <c r="C52" s="13"/>
      <c r="D52" s="13"/>
      <c r="E52" s="13"/>
      <c r="F52" s="13"/>
      <c r="G52" s="13"/>
      <c r="H52" s="13"/>
      <c r="I52" s="13"/>
      <c r="J52" s="13"/>
      <c r="K52" s="13"/>
      <c r="L52" s="13"/>
      <c r="M52" s="13"/>
      <c r="N52" s="14"/>
      <c r="O52" s="14"/>
      <c r="P52" s="14"/>
      <c r="Q52" s="14"/>
      <c r="R52" s="9"/>
      <c r="S52" s="9"/>
      <c r="T52" s="9"/>
    </row>
    <row r="53" spans="1:21" s="8" customFormat="1" ht="13.2">
      <c r="A53" s="24"/>
      <c r="B53" s="24"/>
      <c r="C53" s="13"/>
      <c r="D53" s="13"/>
      <c r="E53" s="13"/>
      <c r="F53" s="13"/>
      <c r="G53" s="13"/>
      <c r="H53" s="13"/>
      <c r="I53" s="13"/>
      <c r="J53" s="13"/>
      <c r="K53" s="13"/>
      <c r="L53" s="13"/>
      <c r="M53" s="13"/>
      <c r="N53" s="1"/>
      <c r="O53" s="1"/>
      <c r="P53" s="1"/>
      <c r="Q53" s="1"/>
      <c r="R53" s="1"/>
      <c r="S53" s="1"/>
      <c r="T53" s="1"/>
    </row>
    <row r="54" spans="1:21" s="8" customFormat="1" ht="13.2">
      <c r="C54" s="13"/>
      <c r="D54" s="13"/>
      <c r="E54" s="13"/>
      <c r="F54" s="13"/>
      <c r="G54" s="13"/>
      <c r="H54" s="13"/>
      <c r="I54" s="13"/>
      <c r="J54" s="13"/>
      <c r="K54" s="13"/>
      <c r="L54" s="13"/>
      <c r="M54" s="13"/>
      <c r="N54" s="1"/>
      <c r="O54" s="1"/>
      <c r="P54" s="1"/>
      <c r="Q54" s="1"/>
      <c r="R54" s="1"/>
      <c r="S54" s="1"/>
      <c r="T54" s="1"/>
      <c r="U54" s="1"/>
    </row>
    <row r="60" spans="1:21" ht="15" customHeight="1">
      <c r="A60" s="20"/>
      <c r="B60" s="20"/>
    </row>
    <row r="61" spans="1:21" ht="15" customHeight="1">
      <c r="A61" s="19"/>
      <c r="B61" s="19"/>
    </row>
    <row r="62" spans="1:21" ht="15" customHeight="1">
      <c r="A62" s="19"/>
      <c r="B62" s="19"/>
    </row>
  </sheetData>
  <sheetProtection selectLockedCells="1" selectUnlockedCells="1"/>
  <mergeCells count="36">
    <mergeCell ref="A13:B13"/>
    <mergeCell ref="A14:B14"/>
    <mergeCell ref="A15:B15"/>
    <mergeCell ref="A16:B16"/>
    <mergeCell ref="A17:B17"/>
    <mergeCell ref="A31:B31"/>
    <mergeCell ref="A26:B26"/>
    <mergeCell ref="A25:B25"/>
    <mergeCell ref="A29:B29"/>
    <mergeCell ref="A30:B30"/>
    <mergeCell ref="A27:B27"/>
    <mergeCell ref="A28:B28"/>
    <mergeCell ref="A24:B24"/>
    <mergeCell ref="A7:T7"/>
    <mergeCell ref="A9:T9"/>
    <mergeCell ref="P11:Q11"/>
    <mergeCell ref="M11:M12"/>
    <mergeCell ref="A11:B12"/>
    <mergeCell ref="C11:C12"/>
    <mergeCell ref="D11:F12"/>
    <mergeCell ref="G11:I12"/>
    <mergeCell ref="J11:L11"/>
    <mergeCell ref="A18:B18"/>
    <mergeCell ref="A19:B19"/>
    <mergeCell ref="A20:B20"/>
    <mergeCell ref="A21:B21"/>
    <mergeCell ref="A22:B22"/>
    <mergeCell ref="A23:B23"/>
    <mergeCell ref="A32:B32"/>
    <mergeCell ref="A33:B33"/>
    <mergeCell ref="B48:J48"/>
    <mergeCell ref="B43:J43"/>
    <mergeCell ref="B44:J44"/>
    <mergeCell ref="B45:J45"/>
    <mergeCell ref="B46:J46"/>
    <mergeCell ref="B47:J47"/>
  </mergeCells>
  <phoneticPr fontId="38"/>
  <pageMargins left="0.7" right="0.17" top="0.26" bottom="0.31" header="0.3" footer="0.21"/>
  <pageSetup paperSize="9" scale="54" orientation="landscape" r:id="rId1"/>
  <headerFooter alignWithMargins="0"/>
  <rowBreaks count="1" manualBreakCount="1">
    <brk id="11" max="20" man="1"/>
  </rowBreaks>
  <colBreaks count="1" manualBreakCount="1">
    <brk id="20" max="53"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J49"/>
  <sheetViews>
    <sheetView showZeros="0" view="pageBreakPreview" zoomScale="55" zoomScaleNormal="50" zoomScaleSheetLayoutView="55" workbookViewId="0">
      <selection activeCell="S22" sqref="S22:S23"/>
    </sheetView>
  </sheetViews>
  <sheetFormatPr defaultColWidth="8.88671875" defaultRowHeight="15" customHeight="1"/>
  <cols>
    <col min="1" max="1" width="25.6640625" style="1" customWidth="1"/>
    <col min="2" max="2" width="10.88671875" style="1" customWidth="1"/>
    <col min="3" max="3" width="9.6640625" style="1" customWidth="1"/>
    <col min="4" max="4" width="3.44140625" style="1" customWidth="1"/>
    <col min="5" max="8" width="9.6640625" style="1" customWidth="1"/>
    <col min="9" max="21" width="8.44140625" style="1" customWidth="1"/>
    <col min="22" max="22" width="4.88671875" style="1" customWidth="1"/>
    <col min="23" max="23" width="8.44140625" style="1" customWidth="1"/>
    <col min="24" max="24" width="16.109375" style="1" customWidth="1"/>
    <col min="25" max="25" width="26.33203125" style="1" customWidth="1"/>
    <col min="26" max="26" width="7.6640625" style="42" customWidth="1"/>
    <col min="27" max="27" width="7.6640625" style="1" customWidth="1"/>
    <col min="28" max="28" width="10.88671875" style="1" customWidth="1"/>
    <col min="29" max="29" width="14.109375" style="1" customWidth="1"/>
    <col min="30" max="16384" width="8.88671875" style="1"/>
  </cols>
  <sheetData>
    <row r="1" spans="1:30" ht="15" customHeight="1">
      <c r="AD1" s="2"/>
    </row>
    <row r="2" spans="1:30" ht="15" customHeight="1">
      <c r="C2" s="5"/>
      <c r="D2" s="5" t="s">
        <v>231</v>
      </c>
      <c r="E2" s="5"/>
      <c r="F2" s="5"/>
      <c r="G2" s="5"/>
      <c r="H2" s="5"/>
      <c r="I2" s="804" t="s">
        <v>1</v>
      </c>
      <c r="J2" s="5"/>
      <c r="K2" s="5"/>
      <c r="L2" s="5"/>
      <c r="AD2" s="2"/>
    </row>
    <row r="3" spans="1:30" ht="15" customHeight="1">
      <c r="C3" s="5"/>
      <c r="D3" s="5" t="s">
        <v>232</v>
      </c>
      <c r="E3" s="5"/>
      <c r="F3" s="5"/>
      <c r="G3" s="5"/>
      <c r="H3" s="5"/>
      <c r="I3" s="804" t="s">
        <v>3</v>
      </c>
      <c r="J3" s="5"/>
      <c r="K3" s="5"/>
      <c r="L3" s="5"/>
      <c r="AD3" s="2"/>
    </row>
    <row r="4" spans="1:30" ht="15" customHeight="1">
      <c r="C4" s="33"/>
      <c r="D4" s="516" t="s">
        <v>233</v>
      </c>
      <c r="E4" s="33"/>
      <c r="F4" s="33"/>
      <c r="G4" s="5"/>
      <c r="H4" s="5"/>
      <c r="I4" s="804" t="s">
        <v>5</v>
      </c>
      <c r="J4" s="5"/>
      <c r="K4" s="5"/>
      <c r="L4" s="5"/>
      <c r="AD4" s="2"/>
    </row>
    <row r="5" spans="1:30" ht="15" customHeight="1">
      <c r="C5" s="5"/>
      <c r="D5" s="5" t="s">
        <v>234</v>
      </c>
      <c r="E5" s="5"/>
      <c r="F5" s="5"/>
      <c r="G5" s="5"/>
      <c r="H5" s="5"/>
      <c r="I5" s="804" t="s">
        <v>7</v>
      </c>
      <c r="J5" s="5"/>
      <c r="K5" s="5"/>
      <c r="L5" s="5"/>
      <c r="Z5" s="43"/>
      <c r="AD5" s="2"/>
    </row>
    <row r="6" spans="1:30" ht="15" customHeight="1">
      <c r="H6" s="6"/>
      <c r="Q6" s="2750"/>
      <c r="R6" s="2750"/>
      <c r="S6" s="163"/>
      <c r="T6" s="163"/>
      <c r="U6" s="163"/>
      <c r="V6" s="163"/>
      <c r="W6" s="163"/>
      <c r="X6" s="163"/>
      <c r="Y6" s="94"/>
    </row>
    <row r="7" spans="1:30" ht="30" customHeight="1">
      <c r="A7" s="2907" t="s">
        <v>682</v>
      </c>
      <c r="B7" s="2596"/>
      <c r="C7" s="2596"/>
      <c r="D7" s="2596"/>
      <c r="E7" s="2596"/>
      <c r="F7" s="2596"/>
      <c r="G7" s="2596"/>
      <c r="H7" s="2596"/>
      <c r="I7" s="2596"/>
      <c r="J7" s="2596"/>
      <c r="K7" s="2596"/>
      <c r="L7" s="2596"/>
      <c r="M7" s="2596"/>
      <c r="N7" s="2596"/>
      <c r="O7" s="2596"/>
      <c r="P7" s="2596"/>
      <c r="Q7" s="2596"/>
      <c r="R7" s="2596"/>
      <c r="S7" s="2596"/>
      <c r="T7" s="2596"/>
      <c r="U7" s="2596"/>
      <c r="V7" s="2596"/>
      <c r="W7" s="2596"/>
      <c r="X7" s="2908"/>
      <c r="Y7" s="94"/>
    </row>
    <row r="8" spans="1:30" ht="15" customHeight="1">
      <c r="A8" s="32"/>
      <c r="B8" s="32"/>
      <c r="C8" s="32"/>
      <c r="D8" s="32"/>
      <c r="E8" s="32"/>
      <c r="F8" s="32"/>
      <c r="G8" s="32"/>
      <c r="H8" s="32"/>
      <c r="Z8" s="46"/>
      <c r="AA8" s="4"/>
      <c r="AB8" s="4"/>
    </row>
    <row r="9" spans="1:30" ht="15" customHeight="1">
      <c r="A9" s="2656" t="s">
        <v>302</v>
      </c>
      <c r="B9" s="2656"/>
      <c r="C9" s="2656"/>
      <c r="D9" s="2656"/>
      <c r="E9" s="2656"/>
      <c r="F9" s="2656"/>
      <c r="G9" s="2656"/>
      <c r="H9" s="2656"/>
      <c r="I9" s="2656"/>
      <c r="J9" s="2656"/>
      <c r="K9" s="2656"/>
      <c r="L9" s="2656"/>
      <c r="M9" s="2656"/>
      <c r="N9" s="2656"/>
      <c r="O9" s="2656"/>
      <c r="P9" s="2656"/>
      <c r="Q9" s="2656"/>
      <c r="R9" s="2656"/>
      <c r="S9" s="2656"/>
      <c r="T9" s="2656"/>
      <c r="U9" s="2656"/>
      <c r="V9" s="2656"/>
      <c r="W9" s="2656"/>
      <c r="X9" s="3"/>
      <c r="Y9" s="3"/>
      <c r="Z9" s="47"/>
      <c r="AA9" s="5"/>
      <c r="AB9" s="5"/>
    </row>
    <row r="10" spans="1:30" ht="15" customHeight="1">
      <c r="A10" s="136" t="str">
        <f>'(P10)HKG KOB'!A10</f>
        <v>KOBE CFS(日東物流 六甲)は2025/11/17 CFS CUTより新住所(日東物流 PI)へとCFS倉庫移転となります</v>
      </c>
      <c r="B10" s="3"/>
      <c r="C10" s="3"/>
      <c r="D10" s="3"/>
      <c r="E10" s="3"/>
      <c r="F10" s="3"/>
      <c r="G10" s="3"/>
      <c r="H10" s="3"/>
      <c r="I10" s="2"/>
      <c r="J10" s="77"/>
      <c r="K10" s="77"/>
      <c r="L10" s="165" t="s">
        <v>570</v>
      </c>
      <c r="M10" s="77"/>
      <c r="N10" s="77"/>
      <c r="O10" s="77"/>
      <c r="P10" s="77"/>
      <c r="Q10" s="77"/>
      <c r="R10" s="77"/>
      <c r="S10" s="77"/>
      <c r="T10" s="77"/>
      <c r="U10" s="77"/>
      <c r="V10" s="77"/>
      <c r="W10" s="77"/>
      <c r="X10" s="77"/>
      <c r="Y10" s="77"/>
      <c r="Z10" s="48"/>
      <c r="AA10" s="3"/>
      <c r="AB10" s="3"/>
    </row>
    <row r="11" spans="1:30" ht="20.100000000000001" customHeight="1">
      <c r="A11" s="2777" t="s">
        <v>1292</v>
      </c>
      <c r="B11" s="2779" t="s">
        <v>1293</v>
      </c>
      <c r="C11" s="2781" t="s">
        <v>1294</v>
      </c>
      <c r="D11" s="2782"/>
      <c r="E11" s="2783"/>
      <c r="F11" s="2773" t="s">
        <v>1295</v>
      </c>
      <c r="G11" s="2774"/>
      <c r="H11" s="2771" t="s">
        <v>1296</v>
      </c>
      <c r="I11" s="3032" t="s">
        <v>525</v>
      </c>
      <c r="J11" s="2993"/>
      <c r="K11" s="2992" t="s">
        <v>526</v>
      </c>
      <c r="L11" s="2993"/>
      <c r="M11" s="2992" t="s">
        <v>529</v>
      </c>
      <c r="N11" s="2993"/>
      <c r="O11" s="947" t="s">
        <v>683</v>
      </c>
      <c r="P11" s="2992" t="s">
        <v>684</v>
      </c>
      <c r="Q11" s="3011"/>
      <c r="R11" s="952"/>
      <c r="S11" s="3033"/>
      <c r="T11" s="3033"/>
      <c r="U11" s="3033"/>
      <c r="V11" s="168"/>
      <c r="W11" s="168"/>
      <c r="X11" s="168"/>
    </row>
    <row r="12" spans="1:30" ht="44.25" customHeight="1">
      <c r="A12" s="2778"/>
      <c r="B12" s="2780"/>
      <c r="C12" s="2784"/>
      <c r="D12" s="2785"/>
      <c r="E12" s="2786"/>
      <c r="F12" s="2137" t="s">
        <v>1297</v>
      </c>
      <c r="G12" s="2138" t="s">
        <v>1298</v>
      </c>
      <c r="H12" s="2772"/>
      <c r="I12" s="687" t="s">
        <v>530</v>
      </c>
      <c r="J12" s="688" t="s">
        <v>531</v>
      </c>
      <c r="K12" s="942" t="s">
        <v>532</v>
      </c>
      <c r="L12" s="34" t="s">
        <v>534</v>
      </c>
      <c r="M12" s="953" t="s">
        <v>685</v>
      </c>
      <c r="N12" s="1214" t="s">
        <v>539</v>
      </c>
      <c r="O12" s="954" t="s">
        <v>686</v>
      </c>
      <c r="P12" s="955" t="s">
        <v>687</v>
      </c>
      <c r="Q12" s="97" t="s">
        <v>688</v>
      </c>
      <c r="R12" s="956"/>
      <c r="S12" s="236"/>
      <c r="T12" s="236"/>
      <c r="U12" s="169"/>
      <c r="Y12" s="42"/>
      <c r="Z12" s="1"/>
    </row>
    <row r="13" spans="1:30" ht="25.5" hidden="1" customHeight="1">
      <c r="A13" s="1728" t="s">
        <v>1299</v>
      </c>
      <c r="B13" s="1729"/>
      <c r="C13" s="2139">
        <v>45966</v>
      </c>
      <c r="D13" s="2140" t="s">
        <v>263</v>
      </c>
      <c r="E13" s="2141">
        <v>45966</v>
      </c>
      <c r="F13" s="2142">
        <f>C13-2</f>
        <v>45964</v>
      </c>
      <c r="G13" s="2143">
        <f t="shared" ref="G13:G15" si="0">F13</f>
        <v>45964</v>
      </c>
      <c r="H13" s="2144">
        <f>E13+4</f>
        <v>45970</v>
      </c>
      <c r="I13" s="245">
        <f>H13+32</f>
        <v>46002</v>
      </c>
      <c r="J13" s="246">
        <f>H13+34</f>
        <v>46004</v>
      </c>
      <c r="K13" s="957">
        <f>H13+36</f>
        <v>46006</v>
      </c>
      <c r="L13" s="958">
        <f>H13+45</f>
        <v>46015</v>
      </c>
      <c r="M13" s="246">
        <f>H13+32</f>
        <v>46002</v>
      </c>
      <c r="N13" s="1242">
        <f>H13+27</f>
        <v>45997</v>
      </c>
      <c r="O13" s="246">
        <f>H13+31</f>
        <v>46001</v>
      </c>
      <c r="P13" s="957">
        <f>H13+32</f>
        <v>46002</v>
      </c>
      <c r="Q13" s="958">
        <f>H13+43</f>
        <v>46013</v>
      </c>
      <c r="R13" s="237"/>
      <c r="S13" s="237"/>
      <c r="T13" s="237"/>
      <c r="U13" s="154"/>
      <c r="Y13" s="42"/>
      <c r="Z13" s="1"/>
    </row>
    <row r="14" spans="1:30" ht="26.25" customHeight="1">
      <c r="A14" s="1728" t="s">
        <v>1672</v>
      </c>
      <c r="B14" s="1729"/>
      <c r="C14" s="2175">
        <v>45664</v>
      </c>
      <c r="D14" s="2176" t="s">
        <v>263</v>
      </c>
      <c r="E14" s="2177">
        <v>45665</v>
      </c>
      <c r="F14" s="2178">
        <f>C14-2</f>
        <v>45662</v>
      </c>
      <c r="G14" s="2179">
        <f t="shared" si="0"/>
        <v>45662</v>
      </c>
      <c r="H14" s="2181">
        <f>E14+4</f>
        <v>45669</v>
      </c>
      <c r="I14" s="3021">
        <f>H15+40</f>
        <v>45712</v>
      </c>
      <c r="J14" s="2994">
        <f>H15+45</f>
        <v>45717</v>
      </c>
      <c r="K14" s="3023">
        <f>H15+41</f>
        <v>45713</v>
      </c>
      <c r="L14" s="2994">
        <f>H15+45</f>
        <v>45717</v>
      </c>
      <c r="M14" s="3023">
        <f>H15+37</f>
        <v>45709</v>
      </c>
      <c r="N14" s="2994">
        <f>H15+37</f>
        <v>45709</v>
      </c>
      <c r="O14" s="2943">
        <f>H15+38</f>
        <v>45710</v>
      </c>
      <c r="P14" s="2978">
        <f>H15+44</f>
        <v>45716</v>
      </c>
      <c r="Q14" s="2994">
        <f>H15+53</f>
        <v>45725</v>
      </c>
      <c r="R14" s="2953"/>
      <c r="S14" s="2953"/>
      <c r="T14" s="2953"/>
      <c r="U14" s="95"/>
      <c r="Z14" s="1"/>
    </row>
    <row r="15" spans="1:30" ht="26.25" customHeight="1">
      <c r="A15" s="1635" t="s">
        <v>1673</v>
      </c>
      <c r="B15" s="1635" t="s">
        <v>1674</v>
      </c>
      <c r="C15" s="1017">
        <v>46033</v>
      </c>
      <c r="D15" s="1632" t="s">
        <v>263</v>
      </c>
      <c r="E15" s="818">
        <v>45668</v>
      </c>
      <c r="F15" s="819">
        <f>C15-3</f>
        <v>46030</v>
      </c>
      <c r="G15" s="551">
        <f t="shared" si="0"/>
        <v>46030</v>
      </c>
      <c r="H15" s="2182">
        <f t="shared" ref="H15:H19" si="1">E15+4</f>
        <v>45672</v>
      </c>
      <c r="I15" s="3022"/>
      <c r="J15" s="2996"/>
      <c r="K15" s="3024"/>
      <c r="L15" s="2996"/>
      <c r="M15" s="3024"/>
      <c r="N15" s="2996"/>
      <c r="O15" s="2962"/>
      <c r="P15" s="3025"/>
      <c r="Q15" s="3026"/>
      <c r="R15" s="2953"/>
      <c r="S15" s="2953"/>
      <c r="T15" s="2953"/>
      <c r="U15" s="154"/>
      <c r="Z15" s="1"/>
    </row>
    <row r="16" spans="1:30" ht="26.25" customHeight="1">
      <c r="A16" s="1728" t="s">
        <v>1672</v>
      </c>
      <c r="B16" s="1729"/>
      <c r="C16" s="2175">
        <f t="shared" ref="C16:C27" si="2">C14+7</f>
        <v>45671</v>
      </c>
      <c r="D16" s="2176" t="s">
        <v>263</v>
      </c>
      <c r="E16" s="2177">
        <f>C16+1</f>
        <v>45672</v>
      </c>
      <c r="F16" s="2178">
        <f>C16-2</f>
        <v>45669</v>
      </c>
      <c r="G16" s="2179">
        <f>F16</f>
        <v>45669</v>
      </c>
      <c r="H16" s="2181">
        <f t="shared" si="1"/>
        <v>45676</v>
      </c>
      <c r="I16" s="3021">
        <f>H17+40</f>
        <v>46084</v>
      </c>
      <c r="J16" s="2994">
        <f>H17+45</f>
        <v>46089</v>
      </c>
      <c r="K16" s="3023">
        <f>H17+41</f>
        <v>46085</v>
      </c>
      <c r="L16" s="2994">
        <f>H17+45</f>
        <v>46089</v>
      </c>
      <c r="M16" s="3023">
        <f>H17+37</f>
        <v>46081</v>
      </c>
      <c r="N16" s="2994">
        <f>H17+37</f>
        <v>46081</v>
      </c>
      <c r="O16" s="2943">
        <f>H17+38</f>
        <v>46082</v>
      </c>
      <c r="P16" s="2978">
        <f>H17+44</f>
        <v>46088</v>
      </c>
      <c r="Q16" s="2994">
        <f>H17+53</f>
        <v>46097</v>
      </c>
      <c r="R16" s="2953"/>
      <c r="S16" s="2953"/>
      <c r="T16" s="2953"/>
      <c r="U16" s="95"/>
      <c r="Z16" s="1"/>
    </row>
    <row r="17" spans="1:26" ht="26.25" customHeight="1">
      <c r="A17" s="2290" t="s">
        <v>1675</v>
      </c>
      <c r="B17" s="1635" t="s">
        <v>1676</v>
      </c>
      <c r="C17" s="1017">
        <f>C15+7</f>
        <v>46040</v>
      </c>
      <c r="D17" s="1632" t="s">
        <v>263</v>
      </c>
      <c r="E17" s="818">
        <f>C17</f>
        <v>46040</v>
      </c>
      <c r="F17" s="819">
        <f>C17-3</f>
        <v>46037</v>
      </c>
      <c r="G17" s="551">
        <f t="shared" ref="G17:G27" si="3">F17</f>
        <v>46037</v>
      </c>
      <c r="H17" s="2182">
        <f t="shared" si="1"/>
        <v>46044</v>
      </c>
      <c r="I17" s="3022"/>
      <c r="J17" s="2996"/>
      <c r="K17" s="3024"/>
      <c r="L17" s="2996"/>
      <c r="M17" s="3024"/>
      <c r="N17" s="2996"/>
      <c r="O17" s="2962"/>
      <c r="P17" s="3025"/>
      <c r="Q17" s="3026"/>
      <c r="R17" s="2953"/>
      <c r="S17" s="2953"/>
      <c r="T17" s="2953"/>
      <c r="U17" s="154"/>
      <c r="Z17" s="1"/>
    </row>
    <row r="18" spans="1:26" ht="26.25" customHeight="1">
      <c r="A18" s="1534" t="s">
        <v>1677</v>
      </c>
      <c r="B18" s="862" t="s">
        <v>1678</v>
      </c>
      <c r="C18" s="2549">
        <f>C16+7</f>
        <v>45678</v>
      </c>
      <c r="D18" s="1633" t="s">
        <v>263</v>
      </c>
      <c r="E18" s="2286">
        <f>C18+1</f>
        <v>45679</v>
      </c>
      <c r="F18" s="1440">
        <f>C18-2</f>
        <v>45676</v>
      </c>
      <c r="G18" s="1385">
        <f>F18</f>
        <v>45676</v>
      </c>
      <c r="H18" s="2292">
        <f t="shared" si="1"/>
        <v>45683</v>
      </c>
      <c r="I18" s="3021">
        <f>H19+40</f>
        <v>46091</v>
      </c>
      <c r="J18" s="2994">
        <f>H19+45</f>
        <v>46096</v>
      </c>
      <c r="K18" s="3023">
        <f>H19+41</f>
        <v>46092</v>
      </c>
      <c r="L18" s="2994">
        <f>H19+45</f>
        <v>46096</v>
      </c>
      <c r="M18" s="3023">
        <f>H19+37</f>
        <v>46088</v>
      </c>
      <c r="N18" s="2994">
        <f>H19+37</f>
        <v>46088</v>
      </c>
      <c r="O18" s="2943">
        <f>H19+38</f>
        <v>46089</v>
      </c>
      <c r="P18" s="2978">
        <f>H19+44</f>
        <v>46095</v>
      </c>
      <c r="Q18" s="2994">
        <f>H19+53</f>
        <v>46104</v>
      </c>
      <c r="R18" s="2953"/>
      <c r="S18" s="2953"/>
      <c r="T18" s="2953"/>
      <c r="U18" s="95"/>
      <c r="Z18" s="1"/>
    </row>
    <row r="19" spans="1:26" ht="26.25" customHeight="1">
      <c r="A19" s="2290" t="s">
        <v>1679</v>
      </c>
      <c r="B19" s="1635" t="s">
        <v>1680</v>
      </c>
      <c r="C19" s="1017">
        <f>C17+7</f>
        <v>46047</v>
      </c>
      <c r="D19" s="1632" t="s">
        <v>263</v>
      </c>
      <c r="E19" s="818">
        <f>C19</f>
        <v>46047</v>
      </c>
      <c r="F19" s="819">
        <f>C19-3</f>
        <v>46044</v>
      </c>
      <c r="G19" s="551">
        <f t="shared" ref="G19" si="4">F19</f>
        <v>46044</v>
      </c>
      <c r="H19" s="2182">
        <f t="shared" si="1"/>
        <v>46051</v>
      </c>
      <c r="I19" s="3022"/>
      <c r="J19" s="2996"/>
      <c r="K19" s="3024"/>
      <c r="L19" s="2996"/>
      <c r="M19" s="3024"/>
      <c r="N19" s="2996"/>
      <c r="O19" s="2962"/>
      <c r="P19" s="3025"/>
      <c r="Q19" s="3026"/>
      <c r="R19" s="2953"/>
      <c r="S19" s="2953"/>
      <c r="T19" s="2953"/>
      <c r="U19" s="154"/>
      <c r="Z19" s="1"/>
    </row>
    <row r="20" spans="1:26" ht="26.25" customHeight="1">
      <c r="A20" s="2291" t="s">
        <v>1681</v>
      </c>
      <c r="B20" s="1629" t="s">
        <v>1682</v>
      </c>
      <c r="C20" s="2549">
        <f>C18+7</f>
        <v>45685</v>
      </c>
      <c r="D20" s="1633" t="s">
        <v>263</v>
      </c>
      <c r="E20" s="2286">
        <f>C20+1</f>
        <v>45686</v>
      </c>
      <c r="F20" s="1440">
        <f>C20-2</f>
        <v>45683</v>
      </c>
      <c r="G20" s="1385">
        <f>F20</f>
        <v>45683</v>
      </c>
      <c r="H20" s="2292">
        <f>E20+4</f>
        <v>45690</v>
      </c>
      <c r="I20" s="3021">
        <f>H21+40</f>
        <v>46098</v>
      </c>
      <c r="J20" s="2994">
        <f>H21+45</f>
        <v>46103</v>
      </c>
      <c r="K20" s="3023">
        <f>H21+41</f>
        <v>46099</v>
      </c>
      <c r="L20" s="2994">
        <f>H21+45</f>
        <v>46103</v>
      </c>
      <c r="M20" s="3023">
        <f>H21+37</f>
        <v>46095</v>
      </c>
      <c r="N20" s="2994">
        <f>H21+37</f>
        <v>46095</v>
      </c>
      <c r="O20" s="2943">
        <f>H21+38</f>
        <v>46096</v>
      </c>
      <c r="P20" s="2978">
        <f>H21+44</f>
        <v>46102</v>
      </c>
      <c r="Q20" s="2994">
        <f>H21+53</f>
        <v>46111</v>
      </c>
      <c r="R20" s="2953"/>
      <c r="S20" s="2953"/>
      <c r="T20" s="2953"/>
      <c r="U20" s="95"/>
      <c r="Z20" s="1"/>
    </row>
    <row r="21" spans="1:26" ht="26.25" customHeight="1">
      <c r="A21" s="1635" t="s">
        <v>1683</v>
      </c>
      <c r="B21" s="1634" t="s">
        <v>1680</v>
      </c>
      <c r="C21" s="1017">
        <f>C19+7</f>
        <v>46054</v>
      </c>
      <c r="D21" s="1632" t="s">
        <v>263</v>
      </c>
      <c r="E21" s="818">
        <f>C21</f>
        <v>46054</v>
      </c>
      <c r="F21" s="819">
        <f>C21-3</f>
        <v>46051</v>
      </c>
      <c r="G21" s="551">
        <f t="shared" ref="G21" si="5">F21</f>
        <v>46051</v>
      </c>
      <c r="H21" s="2182">
        <f>E21+4</f>
        <v>46058</v>
      </c>
      <c r="I21" s="3022"/>
      <c r="J21" s="2996"/>
      <c r="K21" s="3024"/>
      <c r="L21" s="2996"/>
      <c r="M21" s="3024"/>
      <c r="N21" s="2996"/>
      <c r="O21" s="2962"/>
      <c r="P21" s="3025"/>
      <c r="Q21" s="3026"/>
      <c r="R21" s="2953"/>
      <c r="S21" s="2953"/>
      <c r="T21" s="2953"/>
      <c r="U21" s="154"/>
      <c r="Z21" s="1"/>
    </row>
    <row r="22" spans="1:26" ht="26.25" customHeight="1">
      <c r="A22" s="2291" t="s">
        <v>1684</v>
      </c>
      <c r="B22" s="1629" t="s">
        <v>1685</v>
      </c>
      <c r="C22" s="2549">
        <f t="shared" si="2"/>
        <v>45692</v>
      </c>
      <c r="D22" s="1633" t="s" ph="1">
        <v>1686</v>
      </c>
      <c r="E22" s="2286">
        <f>C22+1</f>
        <v>45693</v>
      </c>
      <c r="F22" s="1440">
        <f>C22-2</f>
        <v>45690</v>
      </c>
      <c r="G22" s="1385">
        <f>F22</f>
        <v>45690</v>
      </c>
      <c r="H22" s="2292">
        <f>E22+4</f>
        <v>45697</v>
      </c>
      <c r="I22" s="3021">
        <f>H23+40</f>
        <v>46105</v>
      </c>
      <c r="J22" s="2994">
        <f>H23+45</f>
        <v>46110</v>
      </c>
      <c r="K22" s="3023">
        <f>H23+41</f>
        <v>46106</v>
      </c>
      <c r="L22" s="2994">
        <f>H23+45</f>
        <v>46110</v>
      </c>
      <c r="M22" s="3023">
        <f>H23+37</f>
        <v>46102</v>
      </c>
      <c r="N22" s="2994">
        <f>H23+37</f>
        <v>46102</v>
      </c>
      <c r="O22" s="2943">
        <f>H23+38</f>
        <v>46103</v>
      </c>
      <c r="P22" s="2978">
        <f>H23+44</f>
        <v>46109</v>
      </c>
      <c r="Q22" s="2994">
        <f>H23+53</f>
        <v>46118</v>
      </c>
      <c r="R22" s="2953"/>
      <c r="S22" s="2953"/>
      <c r="T22" s="2953"/>
      <c r="U22" s="95"/>
      <c r="V22" s="150"/>
      <c r="Z22" s="1"/>
    </row>
    <row r="23" spans="1:26" ht="26.25" customHeight="1">
      <c r="A23" s="2290" t="s">
        <v>1673</v>
      </c>
      <c r="B23" s="1635" t="s">
        <v>1687</v>
      </c>
      <c r="C23" s="1017">
        <f t="shared" si="2"/>
        <v>46061</v>
      </c>
      <c r="D23" s="1632" t="s">
        <v>1686</v>
      </c>
      <c r="E23" s="818">
        <f>C23</f>
        <v>46061</v>
      </c>
      <c r="F23" s="819">
        <f>C23-3</f>
        <v>46058</v>
      </c>
      <c r="G23" s="551">
        <f t="shared" ref="G23" si="6">F23</f>
        <v>46058</v>
      </c>
      <c r="H23" s="2182">
        <f t="shared" ref="H23" si="7">E23+4</f>
        <v>46065</v>
      </c>
      <c r="I23" s="3022"/>
      <c r="J23" s="2996"/>
      <c r="K23" s="3024"/>
      <c r="L23" s="2996"/>
      <c r="M23" s="3024"/>
      <c r="N23" s="2996"/>
      <c r="O23" s="2962"/>
      <c r="P23" s="3025"/>
      <c r="Q23" s="3026"/>
      <c r="R23" s="2953"/>
      <c r="S23" s="2953"/>
      <c r="T23" s="2953"/>
      <c r="U23" s="154"/>
      <c r="V23" s="81"/>
      <c r="Z23" s="1"/>
    </row>
    <row r="24" spans="1:26" ht="26.25" customHeight="1">
      <c r="A24" s="1728" t="s">
        <v>1688</v>
      </c>
      <c r="B24" s="1729"/>
      <c r="C24" s="2175">
        <f t="shared" si="2"/>
        <v>45699</v>
      </c>
      <c r="D24" s="2176" t="s">
        <v>1686</v>
      </c>
      <c r="E24" s="2177">
        <f>C24+1</f>
        <v>45700</v>
      </c>
      <c r="F24" s="2178">
        <f>C24-2</f>
        <v>45697</v>
      </c>
      <c r="G24" s="2179">
        <f>F24</f>
        <v>45697</v>
      </c>
      <c r="H24" s="2181">
        <f>E24+4</f>
        <v>45704</v>
      </c>
      <c r="I24" s="3021">
        <f>H25+40</f>
        <v>46112</v>
      </c>
      <c r="J24" s="2994">
        <f>H25+45</f>
        <v>46117</v>
      </c>
      <c r="K24" s="3023">
        <f>H25+41</f>
        <v>46113</v>
      </c>
      <c r="L24" s="2994">
        <f>H25+45</f>
        <v>46117</v>
      </c>
      <c r="M24" s="3023">
        <f>H25+37</f>
        <v>46109</v>
      </c>
      <c r="N24" s="2994">
        <f>H25+37</f>
        <v>46109</v>
      </c>
      <c r="O24" s="2943">
        <f>H25+38</f>
        <v>46110</v>
      </c>
      <c r="P24" s="2978">
        <f>H25+44</f>
        <v>46116</v>
      </c>
      <c r="Q24" s="2994">
        <f>H25+53</f>
        <v>46125</v>
      </c>
      <c r="R24" s="2953"/>
      <c r="S24" s="2953"/>
      <c r="T24" s="2953"/>
      <c r="U24" s="95"/>
      <c r="V24" s="150"/>
      <c r="Z24" s="1"/>
    </row>
    <row r="25" spans="1:26" ht="26.25" customHeight="1">
      <c r="A25" s="2550" t="s">
        <v>1675</v>
      </c>
      <c r="B25" s="2551" t="s">
        <v>1689</v>
      </c>
      <c r="C25" s="2552">
        <f>C23+7</f>
        <v>46068</v>
      </c>
      <c r="D25" s="2553" t="s">
        <v>1686</v>
      </c>
      <c r="E25" s="2554">
        <f>C25</f>
        <v>46068</v>
      </c>
      <c r="F25" s="2555">
        <f>C25-3</f>
        <v>46065</v>
      </c>
      <c r="G25" s="2556">
        <f t="shared" si="3"/>
        <v>46065</v>
      </c>
      <c r="H25" s="2574">
        <f t="shared" ref="H25" si="8">E25+4</f>
        <v>46072</v>
      </c>
      <c r="I25" s="3022"/>
      <c r="J25" s="2996"/>
      <c r="K25" s="3024"/>
      <c r="L25" s="2996"/>
      <c r="M25" s="3024"/>
      <c r="N25" s="2996"/>
      <c r="O25" s="2962"/>
      <c r="P25" s="3025"/>
      <c r="Q25" s="3026"/>
      <c r="R25" s="2953"/>
      <c r="S25" s="2953"/>
      <c r="T25" s="2953"/>
      <c r="U25" s="154"/>
      <c r="V25" s="150"/>
      <c r="Z25" s="1"/>
    </row>
    <row r="26" spans="1:26" ht="26.25" customHeight="1">
      <c r="A26" s="2291" t="s">
        <v>1690</v>
      </c>
      <c r="B26" s="1629" t="s">
        <v>1691</v>
      </c>
      <c r="C26" s="2549">
        <f t="shared" si="2"/>
        <v>45706</v>
      </c>
      <c r="D26" s="1633" t="s">
        <v>1686</v>
      </c>
      <c r="E26" s="2286">
        <f>C26+1</f>
        <v>45707</v>
      </c>
      <c r="F26" s="1440">
        <f>C26-2</f>
        <v>45704</v>
      </c>
      <c r="G26" s="1385">
        <f>F26</f>
        <v>45704</v>
      </c>
      <c r="H26" s="2292">
        <f>E26+4</f>
        <v>45711</v>
      </c>
      <c r="I26" s="3021">
        <f>H27+40</f>
        <v>46119</v>
      </c>
      <c r="J26" s="2994">
        <f>H27+45</f>
        <v>46124</v>
      </c>
      <c r="K26" s="3023">
        <f>H27+41</f>
        <v>46120</v>
      </c>
      <c r="L26" s="2994">
        <f>H27+45</f>
        <v>46124</v>
      </c>
      <c r="M26" s="3023">
        <f>H27+37</f>
        <v>46116</v>
      </c>
      <c r="N26" s="2994">
        <f>H27+37</f>
        <v>46116</v>
      </c>
      <c r="O26" s="2943">
        <f>H27+38</f>
        <v>46117</v>
      </c>
      <c r="P26" s="2978">
        <f>H27+44</f>
        <v>46123</v>
      </c>
      <c r="Q26" s="2994">
        <f>H27+53</f>
        <v>46132</v>
      </c>
      <c r="R26" s="2953"/>
      <c r="S26" s="2953"/>
      <c r="T26" s="2953"/>
      <c r="U26" s="95"/>
      <c r="V26" s="81"/>
      <c r="Z26" s="1"/>
    </row>
    <row r="27" spans="1:26" ht="26.25" customHeight="1">
      <c r="A27" s="2290" t="s">
        <v>1679</v>
      </c>
      <c r="B27" s="1635" t="s">
        <v>1692</v>
      </c>
      <c r="C27" s="1017">
        <f t="shared" si="2"/>
        <v>46075</v>
      </c>
      <c r="D27" s="1632" t="s">
        <v>1686</v>
      </c>
      <c r="E27" s="818">
        <f>C27</f>
        <v>46075</v>
      </c>
      <c r="F27" s="819">
        <f>C27-3</f>
        <v>46072</v>
      </c>
      <c r="G27" s="551">
        <f t="shared" si="3"/>
        <v>46072</v>
      </c>
      <c r="H27" s="2182">
        <f>E27+4</f>
        <v>46079</v>
      </c>
      <c r="I27" s="3022"/>
      <c r="J27" s="2996"/>
      <c r="K27" s="3024"/>
      <c r="L27" s="2996"/>
      <c r="M27" s="3024"/>
      <c r="N27" s="2996"/>
      <c r="O27" s="2962"/>
      <c r="P27" s="3025"/>
      <c r="Q27" s="3026"/>
      <c r="R27" s="2953"/>
      <c r="S27" s="2953"/>
      <c r="T27" s="2953"/>
      <c r="U27" s="154"/>
      <c r="V27" s="150"/>
      <c r="Z27" s="1"/>
    </row>
    <row r="28" spans="1:26" ht="26.25" customHeight="1">
      <c r="A28" s="1728" t="s">
        <v>1672</v>
      </c>
      <c r="B28" s="1729"/>
      <c r="C28" s="2175">
        <f>C26+7</f>
        <v>45713</v>
      </c>
      <c r="D28" s="2176" t="s">
        <v>1686</v>
      </c>
      <c r="E28" s="2177">
        <f>C28+1</f>
        <v>45714</v>
      </c>
      <c r="F28" s="2288">
        <f>C28-5</f>
        <v>45708</v>
      </c>
      <c r="G28" s="2289">
        <f>F28</f>
        <v>45708</v>
      </c>
      <c r="H28" s="2181">
        <f>E28+4</f>
        <v>45718</v>
      </c>
      <c r="I28" s="3021">
        <f>H29+40</f>
        <v>46126</v>
      </c>
      <c r="J28" s="2994">
        <f>H29+45</f>
        <v>46131</v>
      </c>
      <c r="K28" s="3023">
        <f>H29+41</f>
        <v>46127</v>
      </c>
      <c r="L28" s="2994">
        <f>H29+45</f>
        <v>46131</v>
      </c>
      <c r="M28" s="3023">
        <f>H29+37</f>
        <v>46123</v>
      </c>
      <c r="N28" s="2994">
        <f>H29+37</f>
        <v>46123</v>
      </c>
      <c r="O28" s="2943">
        <f>H29+38</f>
        <v>46124</v>
      </c>
      <c r="P28" s="2978">
        <f>H29+44</f>
        <v>46130</v>
      </c>
      <c r="Q28" s="2994">
        <f>H29+53</f>
        <v>46139</v>
      </c>
      <c r="R28" s="2954"/>
      <c r="S28" s="2953"/>
      <c r="T28" s="2953"/>
      <c r="U28" s="95"/>
      <c r="V28" s="150"/>
      <c r="Z28" s="1"/>
    </row>
    <row r="29" spans="1:26" ht="26.25" customHeight="1">
      <c r="A29" s="2290" t="s">
        <v>1683</v>
      </c>
      <c r="B29" s="1635" t="s">
        <v>1692</v>
      </c>
      <c r="C29" s="1017">
        <f>C27+7</f>
        <v>46082</v>
      </c>
      <c r="D29" s="1632" t="s">
        <v>376</v>
      </c>
      <c r="E29" s="818">
        <f>C29</f>
        <v>46082</v>
      </c>
      <c r="F29" s="819">
        <f>C29-3</f>
        <v>46079</v>
      </c>
      <c r="G29" s="551">
        <f>F29</f>
        <v>46079</v>
      </c>
      <c r="H29" s="2182">
        <f t="shared" ref="H29" si="9">E29+4</f>
        <v>46086</v>
      </c>
      <c r="I29" s="3027"/>
      <c r="J29" s="2995"/>
      <c r="K29" s="3028"/>
      <c r="L29" s="2995"/>
      <c r="M29" s="3028"/>
      <c r="N29" s="2995"/>
      <c r="O29" s="3006"/>
      <c r="P29" s="3029"/>
      <c r="Q29" s="3030"/>
      <c r="R29" s="2954"/>
      <c r="S29" s="2953"/>
      <c r="T29" s="2953"/>
      <c r="U29" s="154"/>
      <c r="Z29" s="1"/>
    </row>
    <row r="30" spans="1:26" ht="26.25" customHeight="1">
      <c r="A30" s="1686" t="s">
        <v>1398</v>
      </c>
      <c r="B30" s="1683" t="s">
        <v>1399</v>
      </c>
      <c r="C30" s="1687">
        <f>C28+7</f>
        <v>45720</v>
      </c>
      <c r="D30" s="1433" t="s" ph="1">
        <v>376</v>
      </c>
      <c r="E30" s="1688">
        <f>C30+1</f>
        <v>45721</v>
      </c>
      <c r="F30" s="1452">
        <f>C30-2</f>
        <v>45718</v>
      </c>
      <c r="G30" s="1689">
        <f>C30-2</f>
        <v>45718</v>
      </c>
      <c r="H30" s="1690">
        <f>E30+4</f>
        <v>45725</v>
      </c>
      <c r="I30" s="3034">
        <f>H31+40</f>
        <v>46133</v>
      </c>
      <c r="J30" s="2990">
        <f>H31+45</f>
        <v>46138</v>
      </c>
      <c r="K30" s="3036">
        <f>H31+41</f>
        <v>46134</v>
      </c>
      <c r="L30" s="2990">
        <f>H31+45</f>
        <v>46138</v>
      </c>
      <c r="M30" s="3036">
        <f>H31+37</f>
        <v>46130</v>
      </c>
      <c r="N30" s="2990">
        <f>H31+37</f>
        <v>46130</v>
      </c>
      <c r="O30" s="2941">
        <f>H31+38</f>
        <v>46131</v>
      </c>
      <c r="P30" s="2982">
        <f>H31+44</f>
        <v>46137</v>
      </c>
      <c r="Q30" s="2990">
        <f>H31+53</f>
        <v>46146</v>
      </c>
      <c r="R30" s="519"/>
      <c r="S30" s="154"/>
      <c r="T30" s="154"/>
      <c r="U30" s="154"/>
      <c r="V30" s="95"/>
      <c r="W30" s="137"/>
      <c r="Z30" s="1"/>
    </row>
    <row r="31" spans="1:26" ht="21.75" customHeight="1">
      <c r="A31" s="2565" t="s">
        <v>1400</v>
      </c>
      <c r="B31" s="2566" t="s">
        <v>1397</v>
      </c>
      <c r="C31" s="2559">
        <f>C29+7</f>
        <v>46089</v>
      </c>
      <c r="D31" s="2560" t="s">
        <v>1401</v>
      </c>
      <c r="E31" s="2561">
        <f>C31</f>
        <v>46089</v>
      </c>
      <c r="F31" s="2562">
        <f>C31-3</f>
        <v>46086</v>
      </c>
      <c r="G31" s="2563">
        <f>F31</f>
        <v>46086</v>
      </c>
      <c r="H31" s="2567">
        <f t="shared" ref="H31" si="10">E31+4</f>
        <v>46093</v>
      </c>
      <c r="I31" s="3035"/>
      <c r="J31" s="2991"/>
      <c r="K31" s="3037"/>
      <c r="L31" s="2991"/>
      <c r="M31" s="3037"/>
      <c r="N31" s="2991"/>
      <c r="O31" s="2942"/>
      <c r="P31" s="2983"/>
      <c r="Q31" s="2991"/>
      <c r="R31" s="154"/>
      <c r="S31" s="154"/>
      <c r="T31" s="154"/>
      <c r="U31" s="154"/>
      <c r="V31" s="95"/>
      <c r="W31" s="137"/>
      <c r="Z31" s="1"/>
    </row>
    <row r="32" spans="1:26" ht="20.100000000000001" customHeight="1">
      <c r="A32" s="1200"/>
      <c r="B32" s="1200"/>
      <c r="C32" s="1029">
        <f t="shared" ref="C32" si="11">C30+7</f>
        <v>45727</v>
      </c>
      <c r="D32" s="512" t="s">
        <v>376</v>
      </c>
      <c r="E32" s="924">
        <f>C32</f>
        <v>45727</v>
      </c>
      <c r="F32" s="925">
        <f>C32-2</f>
        <v>45725</v>
      </c>
      <c r="G32" s="513">
        <f>C32-2</f>
        <v>45725</v>
      </c>
      <c r="H32" s="1030">
        <f>E32+5</f>
        <v>45732</v>
      </c>
      <c r="I32" s="683">
        <f>H32+41</f>
        <v>45773</v>
      </c>
      <c r="J32" s="959">
        <f>H32+45</f>
        <v>45777</v>
      </c>
      <c r="K32" s="960">
        <f>H32+41</f>
        <v>45773</v>
      </c>
      <c r="L32" s="959">
        <f>H32+45</f>
        <v>45777</v>
      </c>
      <c r="M32" s="960">
        <f>H32+37</f>
        <v>45769</v>
      </c>
      <c r="N32" s="930">
        <f>H32+37</f>
        <v>45769</v>
      </c>
      <c r="O32" s="930">
        <f>H32+38</f>
        <v>45770</v>
      </c>
      <c r="P32" s="961">
        <f>H32+44</f>
        <v>45776</v>
      </c>
      <c r="Q32" s="930">
        <f>H32+45</f>
        <v>45777</v>
      </c>
      <c r="R32" s="154"/>
      <c r="S32" s="154"/>
      <c r="T32" s="154"/>
      <c r="U32" s="154"/>
      <c r="V32" s="95"/>
      <c r="W32" s="137"/>
      <c r="Z32" s="1"/>
    </row>
    <row r="33" spans="1:36" ht="18" customHeight="1">
      <c r="A33" s="270" t="s">
        <v>522</v>
      </c>
      <c r="B33" s="270"/>
      <c r="C33" s="29"/>
      <c r="D33" s="5" t="s">
        <v>1693</v>
      </c>
      <c r="E33" s="1784"/>
      <c r="F33" s="61"/>
      <c r="G33" s="2026"/>
      <c r="H33" s="138"/>
      <c r="I33" s="514"/>
      <c r="J33" s="234"/>
      <c r="K33" s="1458"/>
      <c r="L33" s="1458"/>
      <c r="M33" s="1458"/>
      <c r="N33" s="234"/>
      <c r="O33" s="234"/>
      <c r="P33" s="234"/>
      <c r="Q33" s="234"/>
      <c r="R33" s="234"/>
      <c r="S33" s="234"/>
      <c r="T33" s="234"/>
      <c r="U33" s="234"/>
      <c r="Z33" s="1"/>
    </row>
    <row r="34" spans="1:36" ht="18" customHeight="1">
      <c r="A34" s="2"/>
      <c r="B34" s="2"/>
      <c r="D34" s="15"/>
      <c r="E34" s="18"/>
      <c r="H34" s="16"/>
      <c r="I34" s="16"/>
      <c r="J34" s="22"/>
      <c r="K34" s="16"/>
      <c r="L34" s="16"/>
      <c r="M34" s="16"/>
      <c r="W34" s="71"/>
      <c r="X34" s="71"/>
      <c r="Y34" s="71"/>
    </row>
    <row r="35" spans="1:36" ht="18" customHeight="1">
      <c r="A35" s="2"/>
      <c r="B35" s="2"/>
      <c r="D35" s="2532"/>
      <c r="E35" s="1636"/>
      <c r="H35" s="16"/>
      <c r="I35" s="16"/>
      <c r="J35" s="22"/>
      <c r="K35" s="16"/>
      <c r="L35" s="16"/>
      <c r="M35" s="16"/>
      <c r="W35" s="71"/>
      <c r="X35" s="71"/>
      <c r="Y35" s="71"/>
    </row>
    <row r="36" spans="1:36" s="13" customFormat="1" ht="15" customHeight="1">
      <c r="A36" s="5"/>
      <c r="C36" s="21"/>
      <c r="D36" s="21"/>
      <c r="E36" s="21"/>
      <c r="G36" s="8"/>
      <c r="H36" s="95"/>
      <c r="I36" s="95"/>
      <c r="J36" s="95"/>
      <c r="K36" s="95"/>
      <c r="L36" s="95"/>
      <c r="M36" s="1"/>
      <c r="W36" s="71"/>
      <c r="X36" s="71"/>
      <c r="Y36" s="71"/>
      <c r="Z36" s="39"/>
    </row>
    <row r="37" spans="1:36" s="13" customFormat="1" ht="18" customHeight="1">
      <c r="A37" s="88" t="s">
        <v>379</v>
      </c>
      <c r="B37" s="3031"/>
      <c r="C37" s="3031"/>
      <c r="D37" s="3031"/>
      <c r="E37" s="3031"/>
      <c r="F37" s="3031"/>
      <c r="G37" s="3031"/>
      <c r="H37" s="581" t="s">
        <v>382</v>
      </c>
      <c r="I37"/>
      <c r="J37"/>
      <c r="K37"/>
      <c r="L37"/>
      <c r="M37" s="1"/>
      <c r="W37" s="170"/>
      <c r="X37" s="170"/>
      <c r="Y37" s="170"/>
      <c r="Z37" s="39"/>
    </row>
    <row r="38" spans="1:36" s="13" customFormat="1" ht="18" customHeight="1">
      <c r="A38" s="1198" t="s">
        <v>394</v>
      </c>
      <c r="B38" s="2839" t="s">
        <v>508</v>
      </c>
      <c r="C38" s="2840"/>
      <c r="D38" s="2840"/>
      <c r="E38" s="2840"/>
      <c r="F38" s="2840"/>
      <c r="G38" s="2841"/>
      <c r="H38" s="1" t="s">
        <v>555</v>
      </c>
      <c r="I38"/>
      <c r="J38"/>
      <c r="K38"/>
      <c r="L38"/>
      <c r="M38" s="1"/>
      <c r="W38" s="170"/>
      <c r="X38" s="170"/>
      <c r="Y38" s="170"/>
      <c r="Z38" s="50"/>
    </row>
    <row r="39" spans="1:36" s="13" customFormat="1" ht="18" customHeight="1">
      <c r="A39" s="164"/>
      <c r="B39" s="621" t="s">
        <v>298</v>
      </c>
      <c r="C39" s="94"/>
      <c r="D39" s="20"/>
      <c r="E39" s="10"/>
      <c r="G39" s="174"/>
      <c r="H39" s="12" t="s">
        <v>387</v>
      </c>
      <c r="I39" s="173"/>
      <c r="J39" s="173"/>
      <c r="K39" s="173"/>
      <c r="L39" s="28"/>
      <c r="W39" s="170"/>
      <c r="X39" s="170"/>
      <c r="Y39" s="170"/>
      <c r="Z39" s="39"/>
      <c r="AA39" s="36"/>
      <c r="AB39" s="36"/>
      <c r="AC39" s="36"/>
      <c r="AD39" s="36"/>
      <c r="AE39" s="36"/>
      <c r="AF39" s="36"/>
      <c r="AG39" s="36"/>
      <c r="AH39" s="36"/>
      <c r="AI39" s="36"/>
      <c r="AJ39" s="36"/>
    </row>
    <row r="40" spans="1:36" s="13" customFormat="1" ht="18" customHeight="1">
      <c r="A40" s="1199"/>
      <c r="B40" s="1225" t="s">
        <v>509</v>
      </c>
      <c r="C40" s="1226"/>
      <c r="D40" s="1222"/>
      <c r="E40" s="1227"/>
      <c r="F40" s="1228"/>
      <c r="G40" s="1229"/>
      <c r="H40" s="173"/>
      <c r="I40" s="173"/>
      <c r="J40" s="173"/>
      <c r="K40" s="173"/>
      <c r="L40" s="28"/>
      <c r="M40" s="11"/>
      <c r="W40" s="170"/>
      <c r="X40" s="170"/>
      <c r="Y40" s="170"/>
      <c r="Z40" s="40"/>
    </row>
    <row r="41" spans="1:36" s="13" customFormat="1" ht="18" customHeight="1">
      <c r="A41" s="2538" t="s">
        <v>365</v>
      </c>
      <c r="B41" s="2866" t="s">
        <v>1242</v>
      </c>
      <c r="C41" s="2867"/>
      <c r="D41" s="2867"/>
      <c r="E41" s="2867"/>
      <c r="F41" s="2867"/>
      <c r="G41" s="2868"/>
      <c r="H41" s="7" t="s">
        <v>583</v>
      </c>
      <c r="I41" s="173"/>
      <c r="J41" s="173"/>
      <c r="K41" s="173"/>
      <c r="L41" s="28"/>
      <c r="M41" s="11"/>
      <c r="W41" s="170"/>
      <c r="X41" s="170"/>
      <c r="Y41" s="170"/>
      <c r="Z41" s="49"/>
      <c r="AA41" s="10"/>
      <c r="AB41" s="10"/>
      <c r="AC41" s="10"/>
    </row>
    <row r="42" spans="1:36" s="13" customFormat="1" ht="18" customHeight="1">
      <c r="A42" s="164"/>
      <c r="B42" s="2970" t="s">
        <v>1243</v>
      </c>
      <c r="C42" s="2971"/>
      <c r="D42" s="2971"/>
      <c r="E42" s="2971"/>
      <c r="F42" s="2971"/>
      <c r="G42" s="2972"/>
      <c r="H42" s="7" t="s">
        <v>228</v>
      </c>
      <c r="I42" s="173"/>
      <c r="J42" s="173"/>
      <c r="K42" s="173"/>
      <c r="L42" s="28"/>
      <c r="M42" s="11"/>
      <c r="N42" s="177"/>
      <c r="O42" s="177"/>
      <c r="P42" s="177"/>
      <c r="Q42" s="177"/>
      <c r="R42" s="177"/>
      <c r="S42" s="177"/>
      <c r="T42" s="177"/>
      <c r="U42" s="177"/>
      <c r="V42" s="177"/>
      <c r="W42" s="177"/>
      <c r="X42" s="177"/>
      <c r="Y42" s="177"/>
      <c r="Z42" s="49"/>
      <c r="AA42" s="10"/>
      <c r="AB42" s="10"/>
      <c r="AC42" s="10"/>
    </row>
    <row r="43" spans="1:36" s="13" customFormat="1" ht="18" customHeight="1">
      <c r="A43" s="2540"/>
      <c r="B43" s="2879" t="s">
        <v>1244</v>
      </c>
      <c r="C43" s="2880"/>
      <c r="D43" s="2880"/>
      <c r="E43" s="2880"/>
      <c r="F43" s="2880"/>
      <c r="G43" s="2881"/>
      <c r="H43" s="7" t="s">
        <v>229</v>
      </c>
      <c r="I43" s="173"/>
      <c r="J43" s="173"/>
      <c r="K43" s="173"/>
      <c r="L43" s="28"/>
      <c r="M43" s="10"/>
      <c r="N43" s="10"/>
      <c r="O43" s="10"/>
      <c r="P43" s="10"/>
      <c r="Q43" s="10"/>
      <c r="R43" s="10"/>
      <c r="S43" s="10"/>
      <c r="T43" s="10"/>
      <c r="U43" s="10"/>
      <c r="V43" s="10"/>
      <c r="W43" s="10"/>
      <c r="X43" s="10"/>
      <c r="Y43" s="10"/>
      <c r="Z43" s="39"/>
    </row>
    <row r="44" spans="1:36" s="8" customFormat="1" ht="14.25" customHeight="1">
      <c r="A44" s="150"/>
      <c r="B44" s="2843"/>
      <c r="C44" s="2843"/>
      <c r="D44" s="2843"/>
      <c r="E44" s="2843"/>
      <c r="F44" s="2843"/>
      <c r="G44" s="2843"/>
      <c r="H44" s="12"/>
      <c r="I44" s="11"/>
      <c r="J44" s="11"/>
      <c r="K44" s="11"/>
      <c r="L44" s="11"/>
      <c r="M44" s="13"/>
      <c r="N44" s="13"/>
      <c r="O44" s="13"/>
      <c r="P44" s="13"/>
      <c r="Q44" s="13"/>
      <c r="R44" s="13"/>
      <c r="S44" s="13"/>
      <c r="T44" s="13"/>
      <c r="U44" s="13"/>
      <c r="V44" s="13"/>
      <c r="W44" s="13"/>
      <c r="X44" s="13"/>
      <c r="Y44" s="13"/>
      <c r="Z44" s="41"/>
    </row>
    <row r="45" spans="1:36" s="8" customFormat="1" ht="16.2">
      <c r="A45" s="150"/>
      <c r="B45" s="2955"/>
      <c r="C45" s="2955"/>
      <c r="D45" s="2955"/>
      <c r="E45" s="2955"/>
      <c r="F45" s="2955"/>
      <c r="G45" s="2955"/>
      <c r="H45" s="13"/>
      <c r="I45" s="13"/>
      <c r="J45" s="13"/>
      <c r="K45" s="13"/>
      <c r="L45" s="13"/>
    </row>
    <row r="46" spans="1:36" s="8" customFormat="1" ht="16.2">
      <c r="A46" s="150"/>
      <c r="B46" s="2843"/>
      <c r="C46" s="2843"/>
      <c r="D46" s="2843"/>
      <c r="E46" s="2843"/>
      <c r="F46" s="2843"/>
      <c r="G46" s="2843"/>
      <c r="I46" s="13"/>
      <c r="J46" s="13"/>
      <c r="K46" s="13"/>
      <c r="L46" s="13"/>
      <c r="Z46" s="41"/>
    </row>
    <row r="47" spans="1:36" s="8" customFormat="1" ht="16.2">
      <c r="A47" s="150"/>
      <c r="B47" s="2843"/>
      <c r="C47" s="2843"/>
      <c r="D47" s="2843"/>
      <c r="E47" s="2843"/>
      <c r="F47" s="2843"/>
      <c r="G47" s="2843"/>
      <c r="H47" s="13"/>
      <c r="I47" s="14"/>
      <c r="J47" s="14"/>
      <c r="K47" s="14"/>
      <c r="L47" s="14"/>
      <c r="M47" s="9"/>
      <c r="N47" s="9"/>
      <c r="O47" s="9"/>
      <c r="P47" s="9"/>
      <c r="Q47" s="9"/>
      <c r="R47" s="9"/>
      <c r="S47" s="9"/>
      <c r="T47" s="9"/>
      <c r="U47" s="9"/>
      <c r="V47" s="9"/>
      <c r="W47" s="9"/>
      <c r="X47" s="9"/>
      <c r="Y47" s="9"/>
      <c r="Z47" s="41"/>
    </row>
    <row r="48" spans="1:36" s="8" customFormat="1" ht="17.25" customHeight="1">
      <c r="A48" s="95"/>
      <c r="B48" s="2955"/>
      <c r="C48" s="2955"/>
      <c r="D48" s="2955"/>
      <c r="E48" s="2955"/>
      <c r="F48" s="2955"/>
      <c r="G48" s="2955"/>
      <c r="H48" s="13"/>
      <c r="I48" s="1"/>
      <c r="J48" s="1"/>
      <c r="K48" s="1"/>
      <c r="L48" s="1"/>
      <c r="M48" s="1"/>
      <c r="N48" s="1"/>
      <c r="O48" s="1"/>
      <c r="P48" s="1"/>
      <c r="Q48" s="1"/>
      <c r="R48" s="1"/>
      <c r="S48" s="1"/>
      <c r="T48" s="1"/>
      <c r="U48" s="1"/>
      <c r="V48" s="1"/>
      <c r="W48" s="1"/>
      <c r="X48" s="1"/>
      <c r="Y48" s="1"/>
      <c r="Z48" s="41"/>
    </row>
    <row r="49" spans="1:26" s="8" customFormat="1" ht="19.2">
      <c r="A49" s="137"/>
      <c r="B49" s="2843"/>
      <c r="C49" s="2843"/>
      <c r="D49" s="2843"/>
      <c r="E49" s="2843"/>
      <c r="F49" s="2843"/>
      <c r="G49" s="2843"/>
      <c r="H49" s="13"/>
      <c r="I49" s="1"/>
      <c r="J49" s="1"/>
      <c r="K49" s="1"/>
      <c r="L49" s="1"/>
      <c r="M49" s="1"/>
      <c r="N49" s="1"/>
      <c r="O49" s="1"/>
      <c r="P49" s="1"/>
      <c r="Q49" s="1"/>
      <c r="R49" s="1"/>
      <c r="S49" s="1"/>
      <c r="T49" s="1"/>
      <c r="U49" s="1"/>
      <c r="V49" s="1"/>
      <c r="W49" s="1"/>
      <c r="X49" s="1"/>
      <c r="Y49" s="1"/>
      <c r="Z49" s="42"/>
    </row>
  </sheetData>
  <sheetProtection selectLockedCells="1" selectUnlockedCells="1"/>
  <mergeCells count="129">
    <mergeCell ref="I30:I31"/>
    <mergeCell ref="J30:J31"/>
    <mergeCell ref="K30:K31"/>
    <mergeCell ref="L30:L31"/>
    <mergeCell ref="M30:M31"/>
    <mergeCell ref="N30:N31"/>
    <mergeCell ref="O30:O31"/>
    <mergeCell ref="P30:P31"/>
    <mergeCell ref="Q30:Q31"/>
    <mergeCell ref="Q6:R6"/>
    <mergeCell ref="A11:A12"/>
    <mergeCell ref="B11:B12"/>
    <mergeCell ref="C11:E12"/>
    <mergeCell ref="R18:R19"/>
    <mergeCell ref="A9:W9"/>
    <mergeCell ref="T16:T17"/>
    <mergeCell ref="T14:T15"/>
    <mergeCell ref="R16:R17"/>
    <mergeCell ref="S14:S15"/>
    <mergeCell ref="I11:J11"/>
    <mergeCell ref="P11:Q11"/>
    <mergeCell ref="F11:G11"/>
    <mergeCell ref="T18:T19"/>
    <mergeCell ref="K11:L11"/>
    <mergeCell ref="S11:U11"/>
    <mergeCell ref="H11:H12"/>
    <mergeCell ref="M11:N11"/>
    <mergeCell ref="I14:I15"/>
    <mergeCell ref="I16:I17"/>
    <mergeCell ref="J16:J17"/>
    <mergeCell ref="K16:K17"/>
    <mergeCell ref="L16:L17"/>
    <mergeCell ref="I18:I19"/>
    <mergeCell ref="B49:G49"/>
    <mergeCell ref="B44:G44"/>
    <mergeCell ref="S20:S21"/>
    <mergeCell ref="T20:T21"/>
    <mergeCell ref="T22:T23"/>
    <mergeCell ref="B45:G45"/>
    <mergeCell ref="B46:G46"/>
    <mergeCell ref="B47:G47"/>
    <mergeCell ref="R20:R21"/>
    <mergeCell ref="T24:T25"/>
    <mergeCell ref="S24:S25"/>
    <mergeCell ref="R24:R25"/>
    <mergeCell ref="B38:G38"/>
    <mergeCell ref="T28:T29"/>
    <mergeCell ref="T26:T27"/>
    <mergeCell ref="S28:S29"/>
    <mergeCell ref="S26:S27"/>
    <mergeCell ref="R22:R23"/>
    <mergeCell ref="S22:S23"/>
    <mergeCell ref="I20:I21"/>
    <mergeCell ref="J20:J21"/>
    <mergeCell ref="K20:K21"/>
    <mergeCell ref="L20:L21"/>
    <mergeCell ref="M24:M25"/>
    <mergeCell ref="B48:G48"/>
    <mergeCell ref="J14:J15"/>
    <mergeCell ref="K14:K15"/>
    <mergeCell ref="L14:L15"/>
    <mergeCell ref="M14:M15"/>
    <mergeCell ref="N14:N15"/>
    <mergeCell ref="O14:O15"/>
    <mergeCell ref="P14:P15"/>
    <mergeCell ref="Q14:Q15"/>
    <mergeCell ref="M16:M17"/>
    <mergeCell ref="N16:N17"/>
    <mergeCell ref="O16:O17"/>
    <mergeCell ref="P16:P17"/>
    <mergeCell ref="Q16:Q17"/>
    <mergeCell ref="M20:M21"/>
    <mergeCell ref="N20:N21"/>
    <mergeCell ref="O20:O21"/>
    <mergeCell ref="P20:P21"/>
    <mergeCell ref="Q20:Q21"/>
    <mergeCell ref="M18:M19"/>
    <mergeCell ref="N18:N19"/>
    <mergeCell ref="O18:O19"/>
    <mergeCell ref="P18:P19"/>
    <mergeCell ref="Q18:Q19"/>
    <mergeCell ref="A7:X7"/>
    <mergeCell ref="B37:G37"/>
    <mergeCell ref="S16:S17"/>
    <mergeCell ref="R14:R15"/>
    <mergeCell ref="S18:S19"/>
    <mergeCell ref="N24:N25"/>
    <mergeCell ref="O24:O25"/>
    <mergeCell ref="P24:P25"/>
    <mergeCell ref="Q24:Q25"/>
    <mergeCell ref="I24:I25"/>
    <mergeCell ref="J24:J25"/>
    <mergeCell ref="K24:K25"/>
    <mergeCell ref="L24:L25"/>
    <mergeCell ref="K22:K23"/>
    <mergeCell ref="L22:L23"/>
    <mergeCell ref="M22:M23"/>
    <mergeCell ref="N22:N23"/>
    <mergeCell ref="O22:O23"/>
    <mergeCell ref="P22:P23"/>
    <mergeCell ref="Q22:Q23"/>
    <mergeCell ref="J22:J23"/>
    <mergeCell ref="I26:I27"/>
    <mergeCell ref="J26:J27"/>
    <mergeCell ref="K26:K27"/>
    <mergeCell ref="B41:G41"/>
    <mergeCell ref="B42:G42"/>
    <mergeCell ref="B43:G43"/>
    <mergeCell ref="R28:R29"/>
    <mergeCell ref="R26:R27"/>
    <mergeCell ref="I22:I23"/>
    <mergeCell ref="J18:J19"/>
    <mergeCell ref="K18:K19"/>
    <mergeCell ref="L18:L19"/>
    <mergeCell ref="L26:L27"/>
    <mergeCell ref="M26:M27"/>
    <mergeCell ref="N26:N27"/>
    <mergeCell ref="O26:O27"/>
    <mergeCell ref="P26:P27"/>
    <mergeCell ref="Q26:Q27"/>
    <mergeCell ref="I28:I29"/>
    <mergeCell ref="J28:J29"/>
    <mergeCell ref="K28:K29"/>
    <mergeCell ref="L28:L29"/>
    <mergeCell ref="M28:M29"/>
    <mergeCell ref="N28:N29"/>
    <mergeCell ref="O28:O29"/>
    <mergeCell ref="P28:P29"/>
    <mergeCell ref="Q28:Q29"/>
  </mergeCells>
  <phoneticPr fontId="38"/>
  <hyperlinks>
    <hyperlink ref="B43" display="TEL:078-302-0151 FAX:078-302-0159"/>
  </hyperlinks>
  <pageMargins left="0.67" right="0.39370078740157483" top="0.59055118110236227" bottom="0.19" header="0.47244094488188981" footer="0.15748031496062992"/>
  <pageSetup paperSize="9" scale="57"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E56"/>
  <sheetViews>
    <sheetView showZeros="0" zoomScale="75" zoomScaleNormal="75" zoomScaleSheetLayoutView="55" workbookViewId="0">
      <selection activeCell="D34" sqref="D34"/>
    </sheetView>
  </sheetViews>
  <sheetFormatPr defaultColWidth="9" defaultRowHeight="15" customHeight="1"/>
  <cols>
    <col min="1" max="2" width="12.88671875" style="1" customWidth="1"/>
    <col min="3" max="3" width="14.109375" style="1" customWidth="1"/>
    <col min="4" max="4" width="9.6640625" style="1" customWidth="1"/>
    <col min="5" max="5" width="3.44140625" style="1" customWidth="1"/>
    <col min="6" max="7" width="9.6640625" style="1" customWidth="1"/>
    <col min="8" max="8" width="3.6640625" style="1" customWidth="1"/>
    <col min="9" max="10" width="9.6640625" style="1" customWidth="1"/>
    <col min="11" max="11" width="11.88671875" style="1" customWidth="1"/>
    <col min="12" max="13" width="9.6640625" style="1" customWidth="1"/>
    <col min="14" max="23" width="8.44140625" style="1" customWidth="1"/>
    <col min="24" max="26" width="8.6640625" style="1" customWidth="1"/>
    <col min="27" max="27" width="11.44140625" style="1" customWidth="1"/>
    <col min="28" max="16384" width="9" style="1"/>
  </cols>
  <sheetData>
    <row r="1" spans="1:26" ht="15" customHeight="1">
      <c r="Z1" s="2"/>
    </row>
    <row r="2" spans="1:26" ht="15" customHeight="1">
      <c r="M2" s="5" t="s">
        <v>231</v>
      </c>
      <c r="N2" s="5"/>
      <c r="O2" s="5"/>
      <c r="P2" s="5"/>
      <c r="R2" s="804" t="s">
        <v>1</v>
      </c>
      <c r="Z2" s="2"/>
    </row>
    <row r="3" spans="1:26" ht="15" customHeight="1">
      <c r="M3" s="5" t="s">
        <v>232</v>
      </c>
      <c r="N3" s="5"/>
      <c r="O3" s="5"/>
      <c r="P3" s="5"/>
      <c r="R3" s="804" t="s">
        <v>3</v>
      </c>
      <c r="Z3" s="2"/>
    </row>
    <row r="4" spans="1:26" ht="15" customHeight="1">
      <c r="M4" s="516" t="s">
        <v>233</v>
      </c>
      <c r="N4" s="33"/>
      <c r="O4" s="33"/>
      <c r="P4" s="5"/>
      <c r="R4" s="804" t="s">
        <v>5</v>
      </c>
      <c r="Z4" s="2"/>
    </row>
    <row r="5" spans="1:26" ht="15" customHeight="1">
      <c r="M5" s="5" t="s">
        <v>234</v>
      </c>
      <c r="N5" s="5"/>
      <c r="O5" s="5"/>
      <c r="P5" s="5"/>
      <c r="R5" s="804" t="s">
        <v>7</v>
      </c>
      <c r="V5" s="2"/>
      <c r="Z5" s="2"/>
    </row>
    <row r="6" spans="1:26" ht="15" customHeight="1">
      <c r="M6" s="6"/>
      <c r="U6" s="94"/>
    </row>
    <row r="7" spans="1:26" ht="30" customHeight="1">
      <c r="A7" s="2596" t="s">
        <v>689</v>
      </c>
      <c r="B7" s="2596"/>
      <c r="C7" s="2596"/>
      <c r="D7" s="2596"/>
      <c r="E7" s="2596"/>
      <c r="F7" s="2596"/>
      <c r="G7" s="2596"/>
      <c r="H7" s="2596"/>
      <c r="I7" s="2596"/>
      <c r="J7" s="2596"/>
      <c r="K7" s="2596"/>
      <c r="L7" s="2596"/>
      <c r="M7" s="2596"/>
      <c r="N7" s="2596"/>
      <c r="O7" s="2596"/>
      <c r="P7" s="2596"/>
      <c r="Q7" s="2596"/>
      <c r="R7" s="2596"/>
      <c r="S7" s="2596"/>
      <c r="T7" s="2596"/>
      <c r="U7" s="2737"/>
      <c r="V7" s="2737"/>
      <c r="W7" s="2737"/>
      <c r="X7" s="2737"/>
      <c r="Y7" s="2737"/>
      <c r="Z7" s="2737"/>
    </row>
    <row r="8" spans="1:26" ht="15" customHeight="1">
      <c r="A8" s="3"/>
      <c r="B8" s="3"/>
      <c r="C8" s="3"/>
      <c r="D8" s="3"/>
      <c r="E8" s="3"/>
      <c r="F8" s="3"/>
      <c r="G8" s="3"/>
      <c r="H8" s="3"/>
      <c r="I8" s="3"/>
      <c r="J8" s="3"/>
      <c r="K8" s="3"/>
      <c r="L8" s="3"/>
      <c r="M8" s="3"/>
      <c r="N8" s="3"/>
      <c r="O8" s="3"/>
      <c r="P8" s="3"/>
      <c r="Q8" s="3"/>
      <c r="R8" s="3"/>
      <c r="S8" s="3"/>
      <c r="T8" s="3"/>
      <c r="U8" s="3"/>
      <c r="V8" s="94"/>
      <c r="W8" s="94"/>
      <c r="X8" s="94"/>
      <c r="Y8" s="94"/>
      <c r="Z8" s="94"/>
    </row>
    <row r="9" spans="1:26" ht="15" customHeight="1">
      <c r="A9" s="2656" t="s">
        <v>302</v>
      </c>
      <c r="B9" s="2656"/>
      <c r="C9" s="2656"/>
      <c r="D9" s="2656"/>
      <c r="E9" s="2656"/>
      <c r="F9" s="2656"/>
      <c r="G9" s="2656"/>
      <c r="H9" s="2656"/>
      <c r="I9" s="2656"/>
      <c r="J9" s="2656"/>
      <c r="K9" s="2656"/>
      <c r="L9" s="2656"/>
      <c r="M9" s="2656"/>
      <c r="N9" s="2656"/>
      <c r="O9" s="2656"/>
      <c r="P9" s="2656"/>
      <c r="Q9" s="2656"/>
      <c r="R9" s="2656"/>
      <c r="S9" s="2656"/>
      <c r="T9" s="2656"/>
      <c r="U9" s="2656"/>
      <c r="V9" s="2738"/>
      <c r="W9" s="2738"/>
      <c r="X9" s="2738"/>
      <c r="Y9" s="2738"/>
      <c r="Z9" s="2738"/>
    </row>
    <row r="10" spans="1:26" ht="15" customHeight="1">
      <c r="A10" s="136">
        <f>'(P12)HKG TYO'!A10</f>
        <v>0</v>
      </c>
      <c r="B10" s="136"/>
      <c r="C10" s="3"/>
      <c r="D10" s="3"/>
      <c r="E10" s="3"/>
      <c r="F10" s="3"/>
      <c r="G10" s="3"/>
      <c r="H10" s="3"/>
      <c r="I10" s="3"/>
      <c r="J10" s="3"/>
      <c r="K10" s="3"/>
      <c r="L10" s="3"/>
      <c r="M10" s="3"/>
      <c r="N10" s="2" t="s">
        <v>600</v>
      </c>
      <c r="O10" s="77"/>
      <c r="P10" s="77"/>
      <c r="Q10" s="77"/>
      <c r="R10" s="77"/>
      <c r="S10" s="77"/>
      <c r="T10" s="77"/>
      <c r="U10" s="77"/>
      <c r="V10" s="3"/>
      <c r="W10" s="3"/>
      <c r="X10" s="3"/>
    </row>
    <row r="11" spans="1:26" ht="20.100000000000001" customHeight="1">
      <c r="A11" s="2822" t="s">
        <v>1166</v>
      </c>
      <c r="B11" s="2818"/>
      <c r="C11" s="2779" t="s">
        <v>1167</v>
      </c>
      <c r="D11" s="2781" t="s">
        <v>1168</v>
      </c>
      <c r="E11" s="2817"/>
      <c r="F11" s="2818"/>
      <c r="G11" s="2822" t="s">
        <v>1169</v>
      </c>
      <c r="H11" s="2817"/>
      <c r="I11" s="2818"/>
      <c r="J11" s="2824" t="s">
        <v>1170</v>
      </c>
      <c r="K11" s="2825"/>
      <c r="L11" s="2826"/>
      <c r="M11" s="2771" t="s">
        <v>1171</v>
      </c>
      <c r="N11" s="3032" t="s">
        <v>525</v>
      </c>
      <c r="O11" s="2993"/>
      <c r="P11" s="2992" t="s">
        <v>526</v>
      </c>
      <c r="Q11" s="2993"/>
      <c r="R11" s="947" t="s">
        <v>529</v>
      </c>
      <c r="S11" s="947" t="s">
        <v>683</v>
      </c>
      <c r="T11" s="2992" t="s">
        <v>684</v>
      </c>
      <c r="U11" s="2993"/>
      <c r="V11" s="2992" t="s">
        <v>528</v>
      </c>
      <c r="W11" s="2993"/>
    </row>
    <row r="12" spans="1:26" ht="44.25" customHeight="1">
      <c r="A12" s="2823"/>
      <c r="B12" s="2821"/>
      <c r="C12" s="2827"/>
      <c r="D12" s="2819"/>
      <c r="E12" s="2820"/>
      <c r="F12" s="2821"/>
      <c r="G12" s="2823"/>
      <c r="H12" s="2820"/>
      <c r="I12" s="2820"/>
      <c r="J12" s="1602" t="s">
        <v>1172</v>
      </c>
      <c r="K12" s="784" t="s">
        <v>1173</v>
      </c>
      <c r="L12" s="1603" t="s">
        <v>1174</v>
      </c>
      <c r="M12" s="2807"/>
      <c r="N12" s="687" t="s">
        <v>530</v>
      </c>
      <c r="O12" s="97" t="s">
        <v>531</v>
      </c>
      <c r="P12" s="942" t="s">
        <v>532</v>
      </c>
      <c r="Q12" s="34" t="s">
        <v>534</v>
      </c>
      <c r="R12" s="953" t="s">
        <v>685</v>
      </c>
      <c r="S12" s="954" t="s">
        <v>686</v>
      </c>
      <c r="T12" s="955" t="s">
        <v>687</v>
      </c>
      <c r="U12" s="98" t="s">
        <v>688</v>
      </c>
      <c r="V12" s="962" t="s">
        <v>537</v>
      </c>
      <c r="W12" s="97" t="s">
        <v>538</v>
      </c>
    </row>
    <row r="13" spans="1:26" ht="26.25" customHeight="1">
      <c r="A13" s="2829"/>
      <c r="B13" s="2830"/>
      <c r="C13" s="817"/>
      <c r="D13" s="1572">
        <v>45756</v>
      </c>
      <c r="E13" s="1571" t="s">
        <v>263</v>
      </c>
      <c r="F13" s="1572">
        <f>D13</f>
        <v>45756</v>
      </c>
      <c r="G13" s="2498"/>
      <c r="H13" s="1571"/>
      <c r="I13" s="1572"/>
      <c r="J13" s="2499">
        <f>C13-5</f>
        <v>-5</v>
      </c>
      <c r="K13" s="1604" t="e">
        <f>E13-3</f>
        <v>#VALUE!</v>
      </c>
      <c r="L13" s="1605">
        <f>F13-3</f>
        <v>45753</v>
      </c>
      <c r="M13" s="1573">
        <f>F13+6</f>
        <v>45762</v>
      </c>
      <c r="N13" s="773">
        <f t="shared" ref="N13:N25" si="0">M13+40</f>
        <v>45802</v>
      </c>
      <c r="O13" s="679">
        <f t="shared" ref="O13:O25" si="1">M13+45</f>
        <v>45807</v>
      </c>
      <c r="P13" s="937">
        <f t="shared" ref="P13:P25" si="2">M13+41</f>
        <v>45803</v>
      </c>
      <c r="Q13" s="679">
        <f t="shared" ref="Q13:Q25" si="3">M13+48</f>
        <v>45810</v>
      </c>
      <c r="R13" s="1217">
        <f t="shared" ref="R13:R25" si="4">M13+37</f>
        <v>45799</v>
      </c>
      <c r="S13" s="1217">
        <f t="shared" ref="S13:S25" si="5">M13+38</f>
        <v>45800</v>
      </c>
      <c r="T13" s="937">
        <f t="shared" ref="T13:T25" si="6">M13+44</f>
        <v>45806</v>
      </c>
      <c r="U13" s="679">
        <f t="shared" ref="U13:U25" si="7">T13+9</f>
        <v>45815</v>
      </c>
      <c r="V13" s="937">
        <f t="shared" ref="V13:V25" si="8">M13+30</f>
        <v>45792</v>
      </c>
      <c r="W13" s="679">
        <f t="shared" ref="W13:W25" si="9">M13+30</f>
        <v>45792</v>
      </c>
      <c r="X13" s="94"/>
    </row>
    <row r="14" spans="1:26" ht="25.5" customHeight="1">
      <c r="A14" s="2810" t="s">
        <v>1625</v>
      </c>
      <c r="B14" s="2809"/>
      <c r="C14" s="1629" t="s">
        <v>1626</v>
      </c>
      <c r="D14" s="1570">
        <v>46032</v>
      </c>
      <c r="E14" s="1428" t="s">
        <v>263</v>
      </c>
      <c r="F14" s="1678">
        <f>D14+1</f>
        <v>46033</v>
      </c>
      <c r="G14" s="1570"/>
      <c r="H14" s="1428"/>
      <c r="I14" s="1479"/>
      <c r="J14" s="2500" t="s">
        <v>1627</v>
      </c>
      <c r="K14" s="1428">
        <f>D14-3</f>
        <v>46029</v>
      </c>
      <c r="L14" s="1606">
        <f>D14-2</f>
        <v>46030</v>
      </c>
      <c r="M14" s="1623">
        <f>F14+4</f>
        <v>46037</v>
      </c>
      <c r="N14" s="244">
        <f t="shared" si="0"/>
        <v>46077</v>
      </c>
      <c r="O14" s="421">
        <f t="shared" si="1"/>
        <v>46082</v>
      </c>
      <c r="P14" s="816">
        <f t="shared" si="2"/>
        <v>46078</v>
      </c>
      <c r="Q14" s="421">
        <f t="shared" si="3"/>
        <v>46085</v>
      </c>
      <c r="R14" s="1189">
        <f t="shared" si="4"/>
        <v>46074</v>
      </c>
      <c r="S14" s="1189">
        <f t="shared" si="5"/>
        <v>46075</v>
      </c>
      <c r="T14" s="816">
        <f t="shared" si="6"/>
        <v>46081</v>
      </c>
      <c r="U14" s="421">
        <f t="shared" si="7"/>
        <v>46090</v>
      </c>
      <c r="V14" s="816">
        <f t="shared" si="8"/>
        <v>46067</v>
      </c>
      <c r="W14" s="421">
        <f t="shared" si="9"/>
        <v>46067</v>
      </c>
      <c r="X14" s="94"/>
    </row>
    <row r="15" spans="1:26" ht="26.25" customHeight="1">
      <c r="A15" s="2811"/>
      <c r="B15" s="2812"/>
      <c r="C15" s="1609"/>
      <c r="D15" s="1572">
        <f t="shared" ref="D15:D20" si="10">D13+7</f>
        <v>45763</v>
      </c>
      <c r="E15" s="1571" t="s">
        <v>263</v>
      </c>
      <c r="F15" s="1572">
        <f>D15</f>
        <v>45763</v>
      </c>
      <c r="G15" s="2498"/>
      <c r="H15" s="1571"/>
      <c r="I15" s="1612"/>
      <c r="J15" s="2501"/>
      <c r="K15" s="1571" t="e">
        <f>E15-3</f>
        <v>#VALUE!</v>
      </c>
      <c r="L15" s="1572">
        <f>F15-3</f>
        <v>45760</v>
      </c>
      <c r="M15" s="1607">
        <f>F15+6</f>
        <v>45769</v>
      </c>
      <c r="N15" s="773">
        <f t="shared" si="0"/>
        <v>45809</v>
      </c>
      <c r="O15" s="679">
        <f t="shared" si="1"/>
        <v>45814</v>
      </c>
      <c r="P15" s="937">
        <f t="shared" si="2"/>
        <v>45810</v>
      </c>
      <c r="Q15" s="679">
        <f t="shared" si="3"/>
        <v>45817</v>
      </c>
      <c r="R15" s="1217">
        <f t="shared" si="4"/>
        <v>45806</v>
      </c>
      <c r="S15" s="1217">
        <f t="shared" si="5"/>
        <v>45807</v>
      </c>
      <c r="T15" s="937">
        <f t="shared" si="6"/>
        <v>45813</v>
      </c>
      <c r="U15" s="679">
        <f t="shared" si="7"/>
        <v>45822</v>
      </c>
      <c r="V15" s="937">
        <f t="shared" si="8"/>
        <v>45799</v>
      </c>
      <c r="W15" s="679">
        <f t="shared" si="9"/>
        <v>45799</v>
      </c>
      <c r="X15" s="94"/>
    </row>
    <row r="16" spans="1:26" ht="26.25" customHeight="1">
      <c r="A16" s="2810" t="s">
        <v>1628</v>
      </c>
      <c r="B16" s="2809"/>
      <c r="C16" s="1629" t="s">
        <v>1629</v>
      </c>
      <c r="D16" s="1624">
        <f>D14+7</f>
        <v>46039</v>
      </c>
      <c r="E16" s="1429" t="s">
        <v>263</v>
      </c>
      <c r="F16" s="1479">
        <f t="shared" ref="F16" si="11">D16+1</f>
        <v>46040</v>
      </c>
      <c r="G16" s="2500"/>
      <c r="H16" s="1429"/>
      <c r="I16" s="1479"/>
      <c r="J16" s="2500" t="s">
        <v>1630</v>
      </c>
      <c r="K16" s="1428">
        <f>D16-3</f>
        <v>46036</v>
      </c>
      <c r="L16" s="1606">
        <f>D16-2</f>
        <v>46037</v>
      </c>
      <c r="M16" s="1623">
        <f>F16+4</f>
        <v>46044</v>
      </c>
      <c r="N16" s="244">
        <f t="shared" si="0"/>
        <v>46084</v>
      </c>
      <c r="O16" s="421">
        <f t="shared" si="1"/>
        <v>46089</v>
      </c>
      <c r="P16" s="816">
        <f t="shared" si="2"/>
        <v>46085</v>
      </c>
      <c r="Q16" s="421">
        <f t="shared" si="3"/>
        <v>46092</v>
      </c>
      <c r="R16" s="1189">
        <f t="shared" si="4"/>
        <v>46081</v>
      </c>
      <c r="S16" s="1189">
        <f t="shared" si="5"/>
        <v>46082</v>
      </c>
      <c r="T16" s="816">
        <f t="shared" si="6"/>
        <v>46088</v>
      </c>
      <c r="U16" s="421">
        <f t="shared" si="7"/>
        <v>46097</v>
      </c>
      <c r="V16" s="816">
        <f t="shared" si="8"/>
        <v>46074</v>
      </c>
      <c r="W16" s="421">
        <f t="shared" si="9"/>
        <v>46074</v>
      </c>
      <c r="X16" s="94"/>
    </row>
    <row r="17" spans="1:24" ht="26.25" customHeight="1">
      <c r="A17" s="2811"/>
      <c r="B17" s="2812"/>
      <c r="C17" s="1574"/>
      <c r="D17" s="1572">
        <f t="shared" si="10"/>
        <v>45770</v>
      </c>
      <c r="E17" s="1571" t="s">
        <v>263</v>
      </c>
      <c r="F17" s="1572">
        <f>D17</f>
        <v>45770</v>
      </c>
      <c r="G17" s="2498"/>
      <c r="H17" s="1571"/>
      <c r="I17" s="1612"/>
      <c r="J17" s="2501"/>
      <c r="K17" s="1604" t="e">
        <f>E17-2</f>
        <v>#VALUE!</v>
      </c>
      <c r="L17" s="1605">
        <f>F17-2</f>
        <v>45768</v>
      </c>
      <c r="M17" s="1573">
        <f>F17+6</f>
        <v>45776</v>
      </c>
      <c r="N17" s="773">
        <f>M17+40</f>
        <v>45816</v>
      </c>
      <c r="O17" s="679">
        <f t="shared" si="1"/>
        <v>45821</v>
      </c>
      <c r="P17" s="937">
        <f t="shared" si="2"/>
        <v>45817</v>
      </c>
      <c r="Q17" s="679">
        <f t="shared" si="3"/>
        <v>45824</v>
      </c>
      <c r="R17" s="1217">
        <f t="shared" si="4"/>
        <v>45813</v>
      </c>
      <c r="S17" s="1217">
        <f t="shared" si="5"/>
        <v>45814</v>
      </c>
      <c r="T17" s="937">
        <f t="shared" si="6"/>
        <v>45820</v>
      </c>
      <c r="U17" s="679">
        <f t="shared" si="7"/>
        <v>45829</v>
      </c>
      <c r="V17" s="937">
        <f t="shared" si="8"/>
        <v>45806</v>
      </c>
      <c r="W17" s="679">
        <f t="shared" si="9"/>
        <v>45806</v>
      </c>
      <c r="X17" s="94"/>
    </row>
    <row r="18" spans="1:24" ht="26.25" customHeight="1">
      <c r="A18" s="2810" t="s">
        <v>1631</v>
      </c>
      <c r="B18" s="2809"/>
      <c r="C18" s="1629" t="s">
        <v>1632</v>
      </c>
      <c r="D18" s="1624">
        <f t="shared" si="10"/>
        <v>46046</v>
      </c>
      <c r="E18" s="1429" t="s">
        <v>263</v>
      </c>
      <c r="F18" s="1479">
        <f t="shared" ref="F18:F28" si="12">D18+1</f>
        <v>46047</v>
      </c>
      <c r="G18" s="2500"/>
      <c r="H18" s="1429"/>
      <c r="I18" s="1479"/>
      <c r="J18" s="2500" t="s">
        <v>1364</v>
      </c>
      <c r="K18" s="1428">
        <f>D18-3</f>
        <v>46043</v>
      </c>
      <c r="L18" s="1606">
        <f>D18-2</f>
        <v>46044</v>
      </c>
      <c r="M18" s="1623">
        <f>F18+4</f>
        <v>46051</v>
      </c>
      <c r="N18" s="244">
        <f t="shared" si="0"/>
        <v>46091</v>
      </c>
      <c r="O18" s="421">
        <f t="shared" si="1"/>
        <v>46096</v>
      </c>
      <c r="P18" s="816">
        <f t="shared" si="2"/>
        <v>46092</v>
      </c>
      <c r="Q18" s="421">
        <f t="shared" si="3"/>
        <v>46099</v>
      </c>
      <c r="R18" s="1189">
        <f t="shared" si="4"/>
        <v>46088</v>
      </c>
      <c r="S18" s="1189">
        <f t="shared" si="5"/>
        <v>46089</v>
      </c>
      <c r="T18" s="816">
        <f t="shared" si="6"/>
        <v>46095</v>
      </c>
      <c r="U18" s="421">
        <f t="shared" si="7"/>
        <v>46104</v>
      </c>
      <c r="V18" s="816">
        <f t="shared" si="8"/>
        <v>46081</v>
      </c>
      <c r="W18" s="421">
        <f t="shared" si="9"/>
        <v>46081</v>
      </c>
      <c r="X18" s="94"/>
    </row>
    <row r="19" spans="1:24" ht="26.25" customHeight="1">
      <c r="A19" s="2811"/>
      <c r="B19" s="2812"/>
      <c r="C19" s="1574"/>
      <c r="D19" s="1529">
        <f t="shared" si="10"/>
        <v>45777</v>
      </c>
      <c r="E19" s="1535" t="s">
        <v>263</v>
      </c>
      <c r="F19" s="1529">
        <f t="shared" si="12"/>
        <v>45778</v>
      </c>
      <c r="G19" s="2502"/>
      <c r="H19" s="1535"/>
      <c r="I19" s="1613"/>
      <c r="J19" s="2501"/>
      <c r="K19" s="1608" t="e">
        <f>E19-2</f>
        <v>#VALUE!</v>
      </c>
      <c r="L19" s="1537">
        <f>F19-2</f>
        <v>45776</v>
      </c>
      <c r="M19" s="1536">
        <f>F19+6</f>
        <v>45784</v>
      </c>
      <c r="N19" s="773">
        <f t="shared" si="0"/>
        <v>45824</v>
      </c>
      <c r="O19" s="679">
        <f t="shared" si="1"/>
        <v>45829</v>
      </c>
      <c r="P19" s="937">
        <f t="shared" si="2"/>
        <v>45825</v>
      </c>
      <c r="Q19" s="679">
        <f t="shared" si="3"/>
        <v>45832</v>
      </c>
      <c r="R19" s="1217">
        <f t="shared" si="4"/>
        <v>45821</v>
      </c>
      <c r="S19" s="1217">
        <f t="shared" si="5"/>
        <v>45822</v>
      </c>
      <c r="T19" s="937">
        <f t="shared" si="6"/>
        <v>45828</v>
      </c>
      <c r="U19" s="679">
        <f t="shared" si="7"/>
        <v>45837</v>
      </c>
      <c r="V19" s="937">
        <f t="shared" si="8"/>
        <v>45814</v>
      </c>
      <c r="W19" s="679">
        <f t="shared" si="9"/>
        <v>45814</v>
      </c>
      <c r="X19" s="94"/>
    </row>
    <row r="20" spans="1:24" ht="26.25" customHeight="1">
      <c r="A20" s="2815" t="s">
        <v>1360</v>
      </c>
      <c r="B20" s="2816"/>
      <c r="C20" s="1963" t="s">
        <v>1365</v>
      </c>
      <c r="D20" s="1624">
        <f t="shared" si="10"/>
        <v>46053</v>
      </c>
      <c r="E20" s="1429" t="s">
        <v>376</v>
      </c>
      <c r="F20" s="1479">
        <f t="shared" si="12"/>
        <v>46054</v>
      </c>
      <c r="G20" s="1624"/>
      <c r="H20" s="1429"/>
      <c r="I20" s="1479"/>
      <c r="J20" s="2500" t="s">
        <v>1366</v>
      </c>
      <c r="K20" s="1428">
        <f>D20-3</f>
        <v>46050</v>
      </c>
      <c r="L20" s="1606">
        <f>D20-2</f>
        <v>46051</v>
      </c>
      <c r="M20" s="1623">
        <f>F20+4</f>
        <v>46058</v>
      </c>
      <c r="N20" s="244">
        <f t="shared" si="0"/>
        <v>46098</v>
      </c>
      <c r="O20" s="421">
        <f t="shared" si="1"/>
        <v>46103</v>
      </c>
      <c r="P20" s="816">
        <f t="shared" si="2"/>
        <v>46099</v>
      </c>
      <c r="Q20" s="421">
        <f t="shared" si="3"/>
        <v>46106</v>
      </c>
      <c r="R20" s="1189">
        <f t="shared" si="4"/>
        <v>46095</v>
      </c>
      <c r="S20" s="1189">
        <f t="shared" si="5"/>
        <v>46096</v>
      </c>
      <c r="T20" s="816">
        <f t="shared" si="6"/>
        <v>46102</v>
      </c>
      <c r="U20" s="421">
        <f t="shared" si="7"/>
        <v>46111</v>
      </c>
      <c r="V20" s="816">
        <f t="shared" si="8"/>
        <v>46088</v>
      </c>
      <c r="W20" s="421">
        <f t="shared" si="9"/>
        <v>46088</v>
      </c>
      <c r="X20" s="94"/>
    </row>
    <row r="21" spans="1:24" ht="26.25" customHeight="1">
      <c r="A21" s="2811"/>
      <c r="B21" s="2812"/>
      <c r="C21" s="1574"/>
      <c r="D21" s="1572">
        <f>D19+5</f>
        <v>45782</v>
      </c>
      <c r="E21" s="1571" t="s">
        <v>263</v>
      </c>
      <c r="F21" s="1572">
        <f t="shared" si="12"/>
        <v>45783</v>
      </c>
      <c r="G21" s="2498"/>
      <c r="H21" s="1571"/>
      <c r="I21" s="1612"/>
      <c r="J21" s="2501"/>
      <c r="K21" s="1679" t="e">
        <f>E21-3</f>
        <v>#VALUE!</v>
      </c>
      <c r="L21" s="1680">
        <f>F21-3</f>
        <v>45780</v>
      </c>
      <c r="M21" s="1573">
        <f>F21+6</f>
        <v>45789</v>
      </c>
      <c r="N21" s="773">
        <f t="shared" si="0"/>
        <v>45829</v>
      </c>
      <c r="O21" s="679">
        <f t="shared" si="1"/>
        <v>45834</v>
      </c>
      <c r="P21" s="937">
        <f t="shared" si="2"/>
        <v>45830</v>
      </c>
      <c r="Q21" s="679">
        <f t="shared" si="3"/>
        <v>45837</v>
      </c>
      <c r="R21" s="1217">
        <f t="shared" si="4"/>
        <v>45826</v>
      </c>
      <c r="S21" s="1217">
        <f t="shared" si="5"/>
        <v>45827</v>
      </c>
      <c r="T21" s="937">
        <f t="shared" si="6"/>
        <v>45833</v>
      </c>
      <c r="U21" s="679">
        <f t="shared" si="7"/>
        <v>45842</v>
      </c>
      <c r="V21" s="937">
        <f t="shared" si="8"/>
        <v>45819</v>
      </c>
      <c r="W21" s="679">
        <f t="shared" si="9"/>
        <v>45819</v>
      </c>
      <c r="X21" s="94"/>
    </row>
    <row r="22" spans="1:24" ht="25.5" customHeight="1">
      <c r="A22" s="2810" t="s">
        <v>1361</v>
      </c>
      <c r="B22" s="2809"/>
      <c r="C22" s="1629" t="s">
        <v>1649</v>
      </c>
      <c r="D22" s="2500">
        <f t="shared" ref="D22:D28" si="13">D20+7</f>
        <v>46060</v>
      </c>
      <c r="E22" s="1429" t="s">
        <v>263</v>
      </c>
      <c r="F22" s="1479">
        <f t="shared" si="12"/>
        <v>46061</v>
      </c>
      <c r="G22" s="2503"/>
      <c r="H22" s="1539"/>
      <c r="I22" s="1614"/>
      <c r="J22" s="2500" t="s">
        <v>1451</v>
      </c>
      <c r="K22" s="1428">
        <f>D22-3</f>
        <v>46057</v>
      </c>
      <c r="L22" s="1606">
        <f>D22-2</f>
        <v>46058</v>
      </c>
      <c r="M22" s="1623">
        <f>F22+4</f>
        <v>46065</v>
      </c>
      <c r="N22" s="244">
        <f t="shared" si="0"/>
        <v>46105</v>
      </c>
      <c r="O22" s="421">
        <f t="shared" si="1"/>
        <v>46110</v>
      </c>
      <c r="P22" s="816">
        <f t="shared" si="2"/>
        <v>46106</v>
      </c>
      <c r="Q22" s="421">
        <f t="shared" si="3"/>
        <v>46113</v>
      </c>
      <c r="R22" s="1189">
        <f t="shared" si="4"/>
        <v>46102</v>
      </c>
      <c r="S22" s="1189">
        <f t="shared" si="5"/>
        <v>46103</v>
      </c>
      <c r="T22" s="816">
        <f t="shared" si="6"/>
        <v>46109</v>
      </c>
      <c r="U22" s="421">
        <f t="shared" si="7"/>
        <v>46118</v>
      </c>
      <c r="V22" s="816">
        <f t="shared" si="8"/>
        <v>46095</v>
      </c>
      <c r="W22" s="421">
        <f t="shared" si="9"/>
        <v>46095</v>
      </c>
      <c r="X22" s="94"/>
    </row>
    <row r="23" spans="1:24" ht="26.25" customHeight="1">
      <c r="A23" s="2811"/>
      <c r="B23" s="2812"/>
      <c r="C23" s="1609"/>
      <c r="D23" s="1529">
        <f t="shared" si="13"/>
        <v>45789</v>
      </c>
      <c r="E23" s="1535" t="s">
        <v>263</v>
      </c>
      <c r="F23" s="1529">
        <f t="shared" si="12"/>
        <v>45790</v>
      </c>
      <c r="G23" s="2502"/>
      <c r="H23" s="1535"/>
      <c r="I23" s="1613"/>
      <c r="J23" s="1611">
        <f>C23-3</f>
        <v>-3</v>
      </c>
      <c r="K23" s="1681" t="e">
        <f>E23-3</f>
        <v>#VALUE!</v>
      </c>
      <c r="L23" s="1682">
        <f>F23-3</f>
        <v>45787</v>
      </c>
      <c r="M23" s="1536">
        <f>F23+6</f>
        <v>45796</v>
      </c>
      <c r="N23" s="773">
        <f t="shared" si="0"/>
        <v>45836</v>
      </c>
      <c r="O23" s="679">
        <f t="shared" si="1"/>
        <v>45841</v>
      </c>
      <c r="P23" s="937">
        <f t="shared" si="2"/>
        <v>45837</v>
      </c>
      <c r="Q23" s="679">
        <f t="shared" si="3"/>
        <v>45844</v>
      </c>
      <c r="R23" s="1217">
        <f t="shared" si="4"/>
        <v>45833</v>
      </c>
      <c r="S23" s="1217">
        <f t="shared" si="5"/>
        <v>45834</v>
      </c>
      <c r="T23" s="937">
        <f t="shared" si="6"/>
        <v>45840</v>
      </c>
      <c r="U23" s="679">
        <f t="shared" si="7"/>
        <v>45849</v>
      </c>
      <c r="V23" s="937">
        <f t="shared" si="8"/>
        <v>45826</v>
      </c>
      <c r="W23" s="679">
        <f t="shared" si="9"/>
        <v>45826</v>
      </c>
      <c r="X23" s="94"/>
    </row>
    <row r="24" spans="1:24" ht="26.25" customHeight="1">
      <c r="A24" s="2813" t="s">
        <v>264</v>
      </c>
      <c r="B24" s="2814"/>
      <c r="C24" s="1729"/>
      <c r="D24" s="2504">
        <f t="shared" si="13"/>
        <v>46067</v>
      </c>
      <c r="E24" s="2273" t="s">
        <v>263</v>
      </c>
      <c r="F24" s="2274">
        <f>D24+1</f>
        <v>46068</v>
      </c>
      <c r="G24" s="2505"/>
      <c r="H24" s="2275"/>
      <c r="I24" s="2276"/>
      <c r="J24" s="2504" t="s">
        <v>1454</v>
      </c>
      <c r="K24" s="2506">
        <f>D24-4</f>
        <v>46063</v>
      </c>
      <c r="L24" s="2277">
        <f>D24-2</f>
        <v>46065</v>
      </c>
      <c r="M24" s="2278">
        <f>F24+4</f>
        <v>46072</v>
      </c>
      <c r="N24" s="2528">
        <f t="shared" si="0"/>
        <v>46112</v>
      </c>
      <c r="O24" s="2517">
        <f t="shared" si="1"/>
        <v>46117</v>
      </c>
      <c r="P24" s="2515">
        <f t="shared" si="2"/>
        <v>46113</v>
      </c>
      <c r="Q24" s="2517">
        <f t="shared" si="3"/>
        <v>46120</v>
      </c>
      <c r="R24" s="2524">
        <f t="shared" si="4"/>
        <v>46109</v>
      </c>
      <c r="S24" s="2524">
        <f t="shared" si="5"/>
        <v>46110</v>
      </c>
      <c r="T24" s="2515">
        <f t="shared" si="6"/>
        <v>46116</v>
      </c>
      <c r="U24" s="2517">
        <f t="shared" si="7"/>
        <v>46125</v>
      </c>
      <c r="V24" s="2515">
        <f t="shared" si="8"/>
        <v>46102</v>
      </c>
      <c r="W24" s="2517">
        <f t="shared" si="9"/>
        <v>46102</v>
      </c>
      <c r="X24" s="94"/>
    </row>
    <row r="25" spans="1:24" ht="25.2" customHeight="1">
      <c r="A25" s="2811"/>
      <c r="B25" s="2812"/>
      <c r="C25" s="1609"/>
      <c r="D25" s="1529">
        <f t="shared" si="13"/>
        <v>45796</v>
      </c>
      <c r="E25" s="1535" t="s">
        <v>263</v>
      </c>
      <c r="F25" s="1529">
        <f t="shared" si="12"/>
        <v>45797</v>
      </c>
      <c r="G25" s="2502"/>
      <c r="H25" s="1535"/>
      <c r="I25" s="1529"/>
      <c r="J25" s="2501"/>
      <c r="K25" s="1681" t="e">
        <f>E25-3</f>
        <v>#VALUE!</v>
      </c>
      <c r="L25" s="1682">
        <f>F25-3</f>
        <v>45794</v>
      </c>
      <c r="M25" s="1536">
        <f>F25+6</f>
        <v>45803</v>
      </c>
      <c r="N25" s="773">
        <f t="shared" si="0"/>
        <v>45843</v>
      </c>
      <c r="O25" s="679">
        <f t="shared" si="1"/>
        <v>45848</v>
      </c>
      <c r="P25" s="937">
        <f t="shared" si="2"/>
        <v>45844</v>
      </c>
      <c r="Q25" s="679">
        <f t="shared" si="3"/>
        <v>45851</v>
      </c>
      <c r="R25" s="1217">
        <f t="shared" si="4"/>
        <v>45840</v>
      </c>
      <c r="S25" s="1217">
        <f t="shared" si="5"/>
        <v>45841</v>
      </c>
      <c r="T25" s="937">
        <f t="shared" si="6"/>
        <v>45847</v>
      </c>
      <c r="U25" s="679">
        <f t="shared" si="7"/>
        <v>45856</v>
      </c>
      <c r="V25" s="937">
        <f t="shared" si="8"/>
        <v>45833</v>
      </c>
      <c r="W25" s="679">
        <f t="shared" si="9"/>
        <v>45833</v>
      </c>
    </row>
    <row r="26" spans="1:24" ht="27.6" customHeight="1">
      <c r="A26" s="2810" t="s">
        <v>1650</v>
      </c>
      <c r="B26" s="2809"/>
      <c r="C26" s="1629" t="s">
        <v>1651</v>
      </c>
      <c r="D26" s="2500">
        <f t="shared" si="13"/>
        <v>46074</v>
      </c>
      <c r="E26" s="1429" t="s">
        <v>263</v>
      </c>
      <c r="F26" s="1479">
        <f t="shared" si="12"/>
        <v>46075</v>
      </c>
      <c r="G26" s="2503"/>
      <c r="H26" s="1539"/>
      <c r="I26" s="1538"/>
      <c r="J26" s="2500" t="s">
        <v>1652</v>
      </c>
      <c r="K26" s="1428">
        <f>D26-3</f>
        <v>46071</v>
      </c>
      <c r="L26" s="1606">
        <f>D26-2</f>
        <v>46072</v>
      </c>
      <c r="M26" s="1623">
        <f>F26+4</f>
        <v>46079</v>
      </c>
      <c r="N26" s="244">
        <f>M26+40</f>
        <v>46119</v>
      </c>
      <c r="O26" s="421">
        <f>M26+45</f>
        <v>46124</v>
      </c>
      <c r="P26" s="816">
        <f>M26+41</f>
        <v>46120</v>
      </c>
      <c r="Q26" s="421">
        <f>M26+48</f>
        <v>46127</v>
      </c>
      <c r="R26" s="1569">
        <f>M26+37</f>
        <v>46116</v>
      </c>
      <c r="S26" s="1569">
        <f>M26+38</f>
        <v>46117</v>
      </c>
      <c r="T26" s="816">
        <f>M26+44</f>
        <v>46123</v>
      </c>
      <c r="U26" s="421">
        <f>T26+9</f>
        <v>46132</v>
      </c>
      <c r="V26" s="816">
        <f>M26+30</f>
        <v>46109</v>
      </c>
      <c r="W26" s="421">
        <f>M26+30</f>
        <v>46109</v>
      </c>
    </row>
    <row r="27" spans="1:24" ht="25.95" customHeight="1">
      <c r="A27" s="2811"/>
      <c r="B27" s="2812"/>
      <c r="C27" s="1574"/>
      <c r="D27" s="1529">
        <f t="shared" si="13"/>
        <v>45803</v>
      </c>
      <c r="E27" s="1535" t="s">
        <v>263</v>
      </c>
      <c r="F27" s="1529">
        <f t="shared" si="12"/>
        <v>45804</v>
      </c>
      <c r="G27" s="2502"/>
      <c r="H27" s="1535"/>
      <c r="I27" s="1529"/>
      <c r="J27" s="2501">
        <f>C27-3</f>
        <v>-3</v>
      </c>
      <c r="K27" s="1681" t="e">
        <f>E27-3</f>
        <v>#VALUE!</v>
      </c>
      <c r="L27" s="1682">
        <f>F27-3</f>
        <v>45801</v>
      </c>
      <c r="M27" s="1536">
        <f>F27+6</f>
        <v>45810</v>
      </c>
      <c r="N27" s="773">
        <f>M27+40</f>
        <v>45850</v>
      </c>
      <c r="O27" s="679">
        <f>M27+45</f>
        <v>45855</v>
      </c>
      <c r="P27" s="937">
        <f>M27+41</f>
        <v>45851</v>
      </c>
      <c r="Q27" s="679">
        <f>M27+48</f>
        <v>45858</v>
      </c>
      <c r="R27" s="1217">
        <f>M27+37</f>
        <v>45847</v>
      </c>
      <c r="S27" s="1217">
        <f>M27+38</f>
        <v>45848</v>
      </c>
      <c r="T27" s="937">
        <f>M27+44</f>
        <v>45854</v>
      </c>
      <c r="U27" s="679">
        <f>T27+9</f>
        <v>45863</v>
      </c>
      <c r="V27" s="937">
        <f>M27+30</f>
        <v>45840</v>
      </c>
      <c r="W27" s="679">
        <f>M27+30</f>
        <v>45840</v>
      </c>
    </row>
    <row r="28" spans="1:24" ht="26.25" hidden="1" customHeight="1">
      <c r="A28" s="2815" t="s">
        <v>1653</v>
      </c>
      <c r="B28" s="2816"/>
      <c r="C28" s="1963" t="s">
        <v>1654</v>
      </c>
      <c r="D28" s="2500">
        <f t="shared" si="13"/>
        <v>46081</v>
      </c>
      <c r="E28" s="1429" t="s">
        <v>263</v>
      </c>
      <c r="F28" s="1377">
        <f t="shared" si="12"/>
        <v>46082</v>
      </c>
      <c r="G28" s="2503"/>
      <c r="H28" s="1539"/>
      <c r="I28" s="1538"/>
      <c r="J28" s="2500" t="s">
        <v>1655</v>
      </c>
      <c r="K28" s="1428">
        <f>D28-3</f>
        <v>46078</v>
      </c>
      <c r="L28" s="1606">
        <f>D28-2</f>
        <v>46079</v>
      </c>
      <c r="M28" s="1623">
        <f>F28+4</f>
        <v>46086</v>
      </c>
      <c r="N28" s="244">
        <f t="shared" ref="N28:N33" si="14">M28+40</f>
        <v>46126</v>
      </c>
      <c r="O28" s="421">
        <f t="shared" ref="O28:O33" si="15">M28+45</f>
        <v>46131</v>
      </c>
      <c r="P28" s="816">
        <f t="shared" ref="P28:P33" si="16">M28+41</f>
        <v>46127</v>
      </c>
      <c r="Q28" s="421">
        <f t="shared" ref="Q28:Q33" si="17">M28+48</f>
        <v>46134</v>
      </c>
      <c r="R28" s="1600">
        <f t="shared" ref="R28:R33" si="18">M28+37</f>
        <v>46123</v>
      </c>
      <c r="S28" s="1600">
        <f t="shared" ref="S28:S33" si="19">M28+38</f>
        <v>46124</v>
      </c>
      <c r="T28" s="816">
        <f t="shared" ref="T28:T33" si="20">M28+44</f>
        <v>46130</v>
      </c>
      <c r="U28" s="421">
        <f t="shared" ref="U28:U33" si="21">T28+9</f>
        <v>46139</v>
      </c>
      <c r="V28" s="816">
        <f t="shared" ref="V28:V33" si="22">M28+30</f>
        <v>46116</v>
      </c>
      <c r="W28" s="421">
        <f t="shared" ref="W28:W33" si="23">M28+30</f>
        <v>46116</v>
      </c>
    </row>
    <row r="29" spans="1:24" ht="29.25" hidden="1" customHeight="1">
      <c r="A29" s="2828"/>
      <c r="B29" s="2812"/>
      <c r="C29" s="1574"/>
      <c r="D29" s="1529">
        <f t="shared" ref="D29:D32" si="24">D27+7</f>
        <v>45810</v>
      </c>
      <c r="E29" s="1535" t="s">
        <v>263</v>
      </c>
      <c r="F29" s="1529">
        <f t="shared" ref="F29:F33" si="25">D29+1</f>
        <v>45811</v>
      </c>
      <c r="G29" s="2272"/>
      <c r="H29" s="1535"/>
      <c r="I29" s="1529"/>
      <c r="J29" s="2271">
        <f>C29-3</f>
        <v>-3</v>
      </c>
      <c r="K29" s="1681" t="e">
        <f>E29-3</f>
        <v>#VALUE!</v>
      </c>
      <c r="L29" s="1682">
        <f>F29-3</f>
        <v>45808</v>
      </c>
      <c r="M29" s="1641">
        <f>F29+6</f>
        <v>45817</v>
      </c>
      <c r="N29" s="244">
        <f t="shared" si="14"/>
        <v>45857</v>
      </c>
      <c r="O29" s="421">
        <f t="shared" si="15"/>
        <v>45862</v>
      </c>
      <c r="P29" s="816">
        <f t="shared" si="16"/>
        <v>45858</v>
      </c>
      <c r="Q29" s="421">
        <f t="shared" si="17"/>
        <v>45865</v>
      </c>
      <c r="R29" s="1600">
        <f t="shared" si="18"/>
        <v>45854</v>
      </c>
      <c r="S29" s="1600">
        <f t="shared" si="19"/>
        <v>45855</v>
      </c>
      <c r="T29" s="816">
        <f t="shared" si="20"/>
        <v>45861</v>
      </c>
      <c r="U29" s="421">
        <f t="shared" si="21"/>
        <v>45870</v>
      </c>
      <c r="V29" s="816">
        <f t="shared" si="22"/>
        <v>45847</v>
      </c>
      <c r="W29" s="421">
        <f t="shared" si="23"/>
        <v>45847</v>
      </c>
    </row>
    <row r="30" spans="1:24" ht="29.25" customHeight="1">
      <c r="A30" s="2815" t="s">
        <v>1360</v>
      </c>
      <c r="B30" s="2816"/>
      <c r="C30" s="1963" t="s">
        <v>1656</v>
      </c>
      <c r="D30" s="2500">
        <f>D26+7</f>
        <v>46081</v>
      </c>
      <c r="E30" s="1429" t="s">
        <v>263</v>
      </c>
      <c r="F30" s="1377">
        <f t="shared" si="25"/>
        <v>46082</v>
      </c>
      <c r="G30" s="2503"/>
      <c r="H30" s="1539"/>
      <c r="I30" s="1538"/>
      <c r="J30" s="2500" t="s">
        <v>1459</v>
      </c>
      <c r="K30" s="1428">
        <f>D30-3</f>
        <v>46078</v>
      </c>
      <c r="L30" s="1606">
        <f>D30-2</f>
        <v>46079</v>
      </c>
      <c r="M30" s="1623">
        <f>F30+4</f>
        <v>46086</v>
      </c>
      <c r="N30" s="244">
        <f>M30+40</f>
        <v>46126</v>
      </c>
      <c r="O30" s="421">
        <f>M30+45</f>
        <v>46131</v>
      </c>
      <c r="P30" s="816">
        <f>M30+41</f>
        <v>46127</v>
      </c>
      <c r="Q30" s="421">
        <f>M30+48</f>
        <v>46134</v>
      </c>
      <c r="R30" s="2489">
        <f>M30+37</f>
        <v>46123</v>
      </c>
      <c r="S30" s="2489">
        <f>M30+38</f>
        <v>46124</v>
      </c>
      <c r="T30" s="816">
        <f>M30+44</f>
        <v>46130</v>
      </c>
      <c r="U30" s="421">
        <f>T30+9</f>
        <v>46139</v>
      </c>
      <c r="V30" s="816">
        <f>M30+30</f>
        <v>46116</v>
      </c>
      <c r="W30" s="421">
        <f>M30+30</f>
        <v>46116</v>
      </c>
    </row>
    <row r="31" spans="1:24" ht="25.95" customHeight="1">
      <c r="A31" s="2831"/>
      <c r="B31" s="2832"/>
      <c r="C31" s="1574"/>
      <c r="D31" s="1529">
        <f t="shared" si="24"/>
        <v>45817</v>
      </c>
      <c r="E31" s="1535" t="s">
        <v>263</v>
      </c>
      <c r="F31" s="1529">
        <f t="shared" si="25"/>
        <v>45818</v>
      </c>
      <c r="G31" s="2272"/>
      <c r="H31" s="1535"/>
      <c r="I31" s="1529"/>
      <c r="J31" s="2271">
        <f>C31-3</f>
        <v>-3</v>
      </c>
      <c r="K31" s="1681" t="e">
        <f>E31-3</f>
        <v>#VALUE!</v>
      </c>
      <c r="L31" s="1682">
        <f>F31-3</f>
        <v>45815</v>
      </c>
      <c r="M31" s="1641">
        <f>F31+6</f>
        <v>45824</v>
      </c>
      <c r="N31" s="1696"/>
      <c r="O31" s="1697"/>
      <c r="P31" s="1698"/>
      <c r="Q31" s="1697"/>
      <c r="R31" s="1527"/>
      <c r="S31" s="1527"/>
      <c r="T31" s="1698"/>
      <c r="U31" s="1697"/>
      <c r="V31" s="1698"/>
      <c r="W31" s="1697"/>
    </row>
    <row r="32" spans="1:24" ht="29.25" customHeight="1">
      <c r="A32" s="2833" t="s">
        <v>1360</v>
      </c>
      <c r="B32" s="2834"/>
      <c r="C32" s="2507" t="s">
        <v>1365</v>
      </c>
      <c r="D32" s="2279">
        <f t="shared" si="24"/>
        <v>46088</v>
      </c>
      <c r="E32" s="1539" t="s">
        <v>263</v>
      </c>
      <c r="F32" s="2508">
        <f t="shared" si="25"/>
        <v>46089</v>
      </c>
      <c r="G32" s="2279"/>
      <c r="H32" s="1539"/>
      <c r="I32" s="1538"/>
      <c r="J32" s="2279" t="s">
        <v>1366</v>
      </c>
      <c r="K32" s="2509">
        <f>D32-3</f>
        <v>46085</v>
      </c>
      <c r="L32" s="2510">
        <f>D32-2</f>
        <v>46086</v>
      </c>
      <c r="M32" s="2520">
        <f>F32+4</f>
        <v>46093</v>
      </c>
      <c r="N32" s="773">
        <f t="shared" si="14"/>
        <v>46133</v>
      </c>
      <c r="O32" s="679">
        <f t="shared" si="15"/>
        <v>46138</v>
      </c>
      <c r="P32" s="937">
        <f t="shared" si="16"/>
        <v>46134</v>
      </c>
      <c r="Q32" s="679">
        <f t="shared" si="17"/>
        <v>46141</v>
      </c>
      <c r="R32" s="1217">
        <f t="shared" si="18"/>
        <v>46130</v>
      </c>
      <c r="S32" s="1217">
        <f t="shared" si="19"/>
        <v>46131</v>
      </c>
      <c r="T32" s="937">
        <f t="shared" si="20"/>
        <v>46137</v>
      </c>
      <c r="U32" s="679">
        <f t="shared" si="21"/>
        <v>46146</v>
      </c>
      <c r="V32" s="937">
        <f t="shared" si="22"/>
        <v>46123</v>
      </c>
      <c r="W32" s="679">
        <f t="shared" si="23"/>
        <v>46123</v>
      </c>
    </row>
    <row r="33" spans="1:31" ht="25.95" customHeight="1">
      <c r="A33" s="2835" t="s">
        <v>1203</v>
      </c>
      <c r="B33" s="2832"/>
      <c r="C33" s="1574" t="s">
        <v>1204</v>
      </c>
      <c r="D33" s="1529">
        <f>D29+7</f>
        <v>45817</v>
      </c>
      <c r="E33" s="1535" t="s">
        <v>263</v>
      </c>
      <c r="F33" s="1529">
        <f t="shared" si="25"/>
        <v>45818</v>
      </c>
      <c r="G33" s="1830"/>
      <c r="H33" s="1535"/>
      <c r="I33" s="1529"/>
      <c r="J33" s="1829" t="e">
        <f>C33-3</f>
        <v>#VALUE!</v>
      </c>
      <c r="K33" s="1681" t="e">
        <f>E33-3</f>
        <v>#VALUE!</v>
      </c>
      <c r="L33" s="1682">
        <f>F33-3</f>
        <v>45815</v>
      </c>
      <c r="M33" s="1641">
        <f>F33+6</f>
        <v>45824</v>
      </c>
      <c r="N33" s="773">
        <f t="shared" si="14"/>
        <v>45864</v>
      </c>
      <c r="O33" s="679">
        <f t="shared" si="15"/>
        <v>45869</v>
      </c>
      <c r="P33" s="937">
        <f t="shared" si="16"/>
        <v>45865</v>
      </c>
      <c r="Q33" s="679">
        <f t="shared" si="17"/>
        <v>45872</v>
      </c>
      <c r="R33" s="1217">
        <f t="shared" si="18"/>
        <v>45861</v>
      </c>
      <c r="S33" s="1217">
        <f t="shared" si="19"/>
        <v>45862</v>
      </c>
      <c r="T33" s="937">
        <f t="shared" si="20"/>
        <v>45868</v>
      </c>
      <c r="U33" s="679">
        <f t="shared" si="21"/>
        <v>45877</v>
      </c>
      <c r="V33" s="937">
        <f t="shared" si="22"/>
        <v>45854</v>
      </c>
      <c r="W33" s="679">
        <f t="shared" si="23"/>
        <v>45854</v>
      </c>
    </row>
    <row r="34" spans="1:31" ht="18" customHeight="1">
      <c r="A34" s="5" t="s">
        <v>553</v>
      </c>
      <c r="C34" s="5"/>
      <c r="D34" s="270"/>
      <c r="E34" s="5"/>
      <c r="G34" s="5"/>
      <c r="I34" s="270"/>
      <c r="J34" s="1478"/>
      <c r="U34" s="28"/>
      <c r="V34" s="28"/>
    </row>
    <row r="35" spans="1:31" ht="18" customHeight="1">
      <c r="A35" s="1478"/>
      <c r="B35" s="16"/>
      <c r="F35" s="270"/>
      <c r="U35" s="28"/>
      <c r="V35" s="28"/>
    </row>
    <row r="36" spans="1:31" s="13" customFormat="1" ht="22.35" customHeight="1">
      <c r="A36" s="799"/>
      <c r="B36" s="5"/>
      <c r="C36" s="1"/>
      <c r="D36" s="1"/>
      <c r="E36" s="1"/>
      <c r="F36" s="94"/>
      <c r="G36" s="94"/>
      <c r="H36" s="94"/>
      <c r="I36"/>
      <c r="J36" s="1"/>
      <c r="K36" s="1"/>
      <c r="L36" s="1"/>
      <c r="M36" s="16"/>
      <c r="N36" s="16"/>
      <c r="O36" s="22"/>
      <c r="P36" s="16"/>
      <c r="Q36" s="16"/>
      <c r="R36" s="16"/>
      <c r="S36" s="1"/>
      <c r="T36" s="175"/>
      <c r="U36" s="28"/>
    </row>
    <row r="37" spans="1:31" s="13" customFormat="1" ht="22.35" customHeight="1">
      <c r="A37" s="94" t="s">
        <v>602</v>
      </c>
      <c r="B37" s="94"/>
      <c r="C37" s="94"/>
      <c r="D37" s="94"/>
      <c r="E37" s="94"/>
      <c r="F37" s="94"/>
      <c r="G37" s="94"/>
      <c r="H37" s="1"/>
      <c r="I37" s="1"/>
      <c r="M37" s="273"/>
      <c r="N37" s="273"/>
      <c r="O37" s="273"/>
      <c r="P37" s="273"/>
      <c r="Q37" s="273"/>
      <c r="R37" s="63"/>
      <c r="S37" s="165"/>
    </row>
    <row r="38" spans="1:31" s="13" customFormat="1" ht="22.35" customHeight="1">
      <c r="A38" s="5" t="s">
        <v>615</v>
      </c>
      <c r="B38" s="1"/>
      <c r="C38" s="1"/>
      <c r="D38" s="1"/>
      <c r="E38" s="1"/>
      <c r="F38" s="16"/>
      <c r="G38" s="16"/>
      <c r="H38" s="22"/>
      <c r="I38" s="16"/>
      <c r="L38" s="165" t="s">
        <v>372</v>
      </c>
      <c r="M38" s="273"/>
      <c r="N38" s="273"/>
      <c r="O38" s="273"/>
      <c r="P38" s="273"/>
      <c r="Q38" s="273"/>
      <c r="R38" s="63"/>
      <c r="S38" s="165"/>
      <c r="V38" s="36"/>
      <c r="W38" s="36"/>
      <c r="X38" s="36"/>
      <c r="Y38" s="36"/>
      <c r="Z38" s="36"/>
      <c r="AA38" s="36"/>
      <c r="AB38" s="36"/>
      <c r="AC38" s="36"/>
      <c r="AD38" s="36"/>
      <c r="AE38" s="36"/>
    </row>
    <row r="39" spans="1:31" s="13" customFormat="1" ht="21.75" customHeight="1">
      <c r="A39" s="1568" t="s">
        <v>504</v>
      </c>
      <c r="B39" s="1"/>
      <c r="C39" s="1"/>
      <c r="D39" s="1"/>
      <c r="E39" s="1"/>
      <c r="F39" s="16"/>
      <c r="G39" s="16"/>
      <c r="H39" s="22"/>
      <c r="I39" s="16"/>
      <c r="L39" s="165" t="s">
        <v>268</v>
      </c>
      <c r="M39" s="273"/>
      <c r="N39" s="273"/>
      <c r="O39" s="273"/>
      <c r="P39" s="273"/>
      <c r="Q39" s="273"/>
      <c r="R39" s="63"/>
      <c r="S39" s="94" t="s">
        <v>690</v>
      </c>
    </row>
    <row r="40" spans="1:31" s="13" customFormat="1" ht="21.75" customHeight="1">
      <c r="L40" s="165" t="s">
        <v>229</v>
      </c>
      <c r="M40" s="273"/>
      <c r="N40" s="273"/>
      <c r="O40" s="273"/>
      <c r="P40" s="273"/>
      <c r="Q40" s="273"/>
      <c r="R40" s="63"/>
      <c r="S40" s="61" t="s">
        <v>555</v>
      </c>
      <c r="V40" s="10"/>
      <c r="W40" s="10"/>
      <c r="X40" s="10"/>
    </row>
    <row r="41" spans="1:31" s="13" customFormat="1" ht="21.75" customHeight="1">
      <c r="A41" s="79" t="s">
        <v>379</v>
      </c>
      <c r="J41" s="205"/>
      <c r="L41" s="767" t="s">
        <v>523</v>
      </c>
      <c r="M41" s="273"/>
      <c r="N41" s="273"/>
      <c r="O41" s="273"/>
      <c r="P41" s="273"/>
      <c r="Q41" s="273"/>
      <c r="R41" s="172"/>
      <c r="S41" s="29" t="s">
        <v>556</v>
      </c>
      <c r="V41" s="10"/>
      <c r="W41" s="10"/>
      <c r="X41" s="10"/>
    </row>
    <row r="42" spans="1:31" s="13" customFormat="1" ht="21.75" customHeight="1">
      <c r="A42" s="1218" t="s">
        <v>380</v>
      </c>
      <c r="B42" s="2793" t="s">
        <v>558</v>
      </c>
      <c r="C42" s="2964"/>
      <c r="D42" s="2964"/>
      <c r="E42" s="2964"/>
      <c r="F42" s="2964"/>
      <c r="G42" s="2964"/>
      <c r="H42" s="2964"/>
      <c r="I42" s="2964"/>
      <c r="J42" s="2794"/>
      <c r="M42" s="273"/>
      <c r="N42" s="273"/>
      <c r="O42" s="273"/>
      <c r="P42" s="273"/>
      <c r="Q42" s="273"/>
      <c r="R42" s="10"/>
      <c r="S42" s="228"/>
    </row>
    <row r="43" spans="1:31" s="13" customFormat="1" ht="21.75" customHeight="1">
      <c r="A43" s="219"/>
      <c r="B43" s="2911" t="s">
        <v>604</v>
      </c>
      <c r="C43" s="2965"/>
      <c r="D43" s="2965"/>
      <c r="E43" s="2965"/>
      <c r="F43" s="2965"/>
      <c r="G43" s="2965"/>
      <c r="H43" s="2965"/>
      <c r="I43" s="2965"/>
      <c r="J43" s="2966"/>
      <c r="L43" s="779" t="s">
        <v>557</v>
      </c>
      <c r="M43" s="11"/>
      <c r="N43" s="11"/>
      <c r="O43" s="11"/>
      <c r="P43" s="11"/>
      <c r="Q43" s="11"/>
      <c r="R43" s="11"/>
      <c r="S43" s="20"/>
    </row>
    <row r="44" spans="1:31" s="8" customFormat="1" ht="21.75" customHeight="1">
      <c r="A44" s="1218" t="s">
        <v>385</v>
      </c>
      <c r="B44" s="2793" t="s">
        <v>560</v>
      </c>
      <c r="C44" s="2964"/>
      <c r="D44" s="2964"/>
      <c r="E44" s="2964"/>
      <c r="F44" s="2964"/>
      <c r="G44" s="2964"/>
      <c r="H44" s="2964"/>
      <c r="I44" s="2964"/>
      <c r="J44" s="2794"/>
      <c r="K44" s="13"/>
      <c r="L44" s="779" t="s">
        <v>546</v>
      </c>
      <c r="M44" s="13"/>
      <c r="N44" s="13"/>
      <c r="O44" s="13"/>
      <c r="P44" s="13"/>
    </row>
    <row r="45" spans="1:31" s="8" customFormat="1" ht="21.75" customHeight="1">
      <c r="A45" s="1219"/>
      <c r="B45" s="2911" t="s">
        <v>605</v>
      </c>
      <c r="C45" s="2965"/>
      <c r="D45" s="2965"/>
      <c r="E45" s="2965"/>
      <c r="F45" s="2965"/>
      <c r="G45" s="2965"/>
      <c r="H45" s="2965"/>
      <c r="I45" s="2965"/>
      <c r="J45" s="2966"/>
      <c r="L45" s="779" t="s">
        <v>513</v>
      </c>
      <c r="M45" s="13"/>
      <c r="N45" s="13"/>
      <c r="O45" s="13"/>
      <c r="P45" s="13"/>
    </row>
    <row r="46" spans="1:31" s="8" customFormat="1" ht="21.75" customHeight="1">
      <c r="A46" s="1218" t="s">
        <v>362</v>
      </c>
      <c r="B46" s="2793" t="s">
        <v>390</v>
      </c>
      <c r="C46" s="2964"/>
      <c r="D46" s="2964"/>
      <c r="E46" s="2964"/>
      <c r="F46" s="2964"/>
      <c r="G46" s="2964"/>
      <c r="H46" s="2964"/>
      <c r="I46" s="2964"/>
      <c r="J46" s="2794"/>
      <c r="K46" s="13"/>
      <c r="L46" s="786" t="s">
        <v>514</v>
      </c>
      <c r="M46" s="14"/>
      <c r="N46" s="14"/>
      <c r="O46" s="14"/>
      <c r="P46" s="14"/>
      <c r="Q46" s="9"/>
      <c r="R46" s="9"/>
      <c r="S46" s="9"/>
      <c r="T46" s="9"/>
    </row>
    <row r="47" spans="1:31" s="8" customFormat="1" ht="21.75" customHeight="1">
      <c r="A47" s="1220"/>
      <c r="B47" s="2911" t="s">
        <v>391</v>
      </c>
      <c r="C47" s="2965"/>
      <c r="D47" s="2965"/>
      <c r="E47" s="2965"/>
      <c r="F47" s="2965"/>
      <c r="G47" s="2965"/>
      <c r="H47" s="2965"/>
      <c r="I47" s="2965"/>
      <c r="J47" s="2966"/>
      <c r="K47" s="13"/>
      <c r="L47" s="779" t="s">
        <v>515</v>
      </c>
      <c r="M47" s="13"/>
      <c r="N47" s="1"/>
      <c r="O47" s="1"/>
      <c r="P47" s="1"/>
      <c r="Q47" s="1"/>
      <c r="R47" s="1"/>
      <c r="S47" s="1"/>
      <c r="T47" s="1"/>
      <c r="U47" s="1"/>
    </row>
    <row r="48" spans="1:31" s="8" customFormat="1" ht="13.2">
      <c r="C48" s="13"/>
      <c r="D48" s="13"/>
      <c r="E48" s="13"/>
      <c r="F48" s="13"/>
      <c r="G48" s="13"/>
      <c r="H48" s="13"/>
      <c r="I48" s="13"/>
      <c r="J48" s="13"/>
      <c r="K48" s="13"/>
      <c r="L48" s="13"/>
      <c r="M48" s="13"/>
      <c r="N48" s="1"/>
      <c r="O48" s="1"/>
      <c r="P48" s="1"/>
      <c r="Q48" s="1"/>
      <c r="R48" s="1"/>
      <c r="S48" s="1"/>
      <c r="T48" s="1"/>
      <c r="U48" s="1"/>
      <c r="V48" s="1"/>
    </row>
    <row r="54" spans="1:2" ht="15" customHeight="1">
      <c r="A54" s="20"/>
      <c r="B54" s="20"/>
    </row>
    <row r="55" spans="1:2" ht="15" customHeight="1">
      <c r="A55" s="19"/>
      <c r="B55" s="19"/>
    </row>
    <row r="56" spans="1:2" ht="15" customHeight="1">
      <c r="A56" s="19"/>
      <c r="B56" s="19"/>
    </row>
  </sheetData>
  <sheetProtection selectLockedCells="1" selectUnlockedCells="1"/>
  <mergeCells count="39">
    <mergeCell ref="A13:B13"/>
    <mergeCell ref="B47:J47"/>
    <mergeCell ref="B45:J45"/>
    <mergeCell ref="B46:J46"/>
    <mergeCell ref="B42:J42"/>
    <mergeCell ref="B43:J43"/>
    <mergeCell ref="B44:J44"/>
    <mergeCell ref="A28:B28"/>
    <mergeCell ref="A24:B24"/>
    <mergeCell ref="A20:B20"/>
    <mergeCell ref="A21:B21"/>
    <mergeCell ref="A22:B22"/>
    <mergeCell ref="A23:B23"/>
    <mergeCell ref="A26:B26"/>
    <mergeCell ref="A25:B25"/>
    <mergeCell ref="A32:B32"/>
    <mergeCell ref="A7:Z7"/>
    <mergeCell ref="A9:Z9"/>
    <mergeCell ref="P11:Q11"/>
    <mergeCell ref="V11:W11"/>
    <mergeCell ref="T11:U11"/>
    <mergeCell ref="N11:O11"/>
    <mergeCell ref="A11:B12"/>
    <mergeCell ref="C11:C12"/>
    <mergeCell ref="D11:F12"/>
    <mergeCell ref="G11:I12"/>
    <mergeCell ref="J11:L11"/>
    <mergeCell ref="M11:M12"/>
    <mergeCell ref="A33:B33"/>
    <mergeCell ref="A14:B14"/>
    <mergeCell ref="A15:B15"/>
    <mergeCell ref="A16:B16"/>
    <mergeCell ref="A17:B17"/>
    <mergeCell ref="A19:B19"/>
    <mergeCell ref="A29:B29"/>
    <mergeCell ref="A27:B27"/>
    <mergeCell ref="A18:B18"/>
    <mergeCell ref="A30:B30"/>
    <mergeCell ref="A31:B31"/>
  </mergeCells>
  <phoneticPr fontId="38"/>
  <pageMargins left="0.17" right="0.17" top="0.42" bottom="0.17" header="0.17" footer="0.17"/>
  <pageSetup paperSize="9" scale="57"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AQ100"/>
  <sheetViews>
    <sheetView view="pageBreakPreview" zoomScale="70" zoomScaleNormal="60" zoomScaleSheetLayoutView="70" workbookViewId="0">
      <selection activeCell="AG21" sqref="AG21:AG22"/>
    </sheetView>
  </sheetViews>
  <sheetFormatPr defaultRowHeight="13.2"/>
  <cols>
    <col min="1" max="1" width="32.44140625" customWidth="1"/>
    <col min="2" max="2" width="13" customWidth="1"/>
    <col min="3" max="3" width="11.6640625" style="95" customWidth="1"/>
    <col min="4" max="4" width="2.6640625" style="95" customWidth="1"/>
    <col min="5" max="5" width="9.44140625" style="95" customWidth="1"/>
    <col min="6" max="6" width="12.88671875" style="95" customWidth="1"/>
    <col min="7" max="8" width="6.44140625" style="95" customWidth="1"/>
    <col min="9" max="9" width="11.6640625" style="95" customWidth="1"/>
    <col min="10" max="10" width="2.6640625" style="95" customWidth="1"/>
    <col min="11" max="11" width="9.44140625" style="95" customWidth="1"/>
    <col min="12" max="13" width="7.109375" style="95" customWidth="1"/>
    <col min="14" max="14" width="9.6640625" style="95" hidden="1" customWidth="1"/>
    <col min="15" max="16" width="7.33203125" style="95" hidden="1" customWidth="1"/>
    <col min="17" max="18" width="4" style="95" hidden="1" customWidth="1"/>
    <col min="19" max="19" width="10.33203125" customWidth="1"/>
    <col min="20" max="26" width="10.6640625" customWidth="1"/>
    <col min="27" max="27" width="4.33203125" customWidth="1"/>
    <col min="28" max="28" width="20.6640625" customWidth="1"/>
    <col min="29" max="29" width="8.6640625" customWidth="1"/>
    <col min="30" max="30" width="20.6640625" customWidth="1"/>
    <col min="31" max="31" width="8.6640625" customWidth="1"/>
    <col min="32" max="32" width="20.6640625" customWidth="1"/>
    <col min="33" max="33" width="8.6640625" customWidth="1"/>
    <col min="34" max="34" width="20.6640625" customWidth="1"/>
    <col min="35" max="35" width="8.6640625" customWidth="1"/>
    <col min="36" max="36" width="20.6640625" customWidth="1"/>
    <col min="37" max="37" width="8.6640625" customWidth="1"/>
    <col min="38" max="38" width="20.6640625" customWidth="1"/>
    <col min="39" max="39" width="8.6640625" customWidth="1"/>
    <col min="40" max="40" width="20.6640625" customWidth="1"/>
    <col min="41" max="41" width="8.6640625" customWidth="1"/>
    <col min="43" max="43" width="9.109375" customWidth="1"/>
    <col min="49" max="49" width="2.44140625" customWidth="1"/>
  </cols>
  <sheetData>
    <row r="1" spans="1:41" ht="14.1" customHeight="1"/>
    <row r="2" spans="1:41" ht="14.1" customHeight="1">
      <c r="C2" s="158"/>
      <c r="D2" s="158"/>
      <c r="E2" s="8" t="s">
        <v>606</v>
      </c>
      <c r="F2" s="8"/>
      <c r="G2" s="158"/>
      <c r="H2" s="158"/>
      <c r="J2" s="158"/>
      <c r="K2" s="805" t="s">
        <v>1</v>
      </c>
      <c r="L2" s="158"/>
      <c r="M2" s="158"/>
      <c r="N2" s="158"/>
      <c r="P2" s="8"/>
      <c r="Q2" s="158"/>
      <c r="R2" s="158"/>
    </row>
    <row r="3" spans="1:41" ht="14.1" customHeight="1">
      <c r="C3" s="158"/>
      <c r="D3" s="158"/>
      <c r="E3" t="s">
        <v>691</v>
      </c>
      <c r="F3" s="8"/>
      <c r="G3" s="158"/>
      <c r="H3" s="158"/>
      <c r="J3" s="158"/>
      <c r="K3" s="805" t="s">
        <v>3</v>
      </c>
      <c r="L3" s="158"/>
      <c r="M3" s="158"/>
      <c r="N3" s="158"/>
      <c r="P3" s="8"/>
      <c r="Q3" s="158"/>
      <c r="R3" s="158"/>
    </row>
    <row r="4" spans="1:41" ht="14.1" customHeight="1">
      <c r="C4" s="158"/>
      <c r="D4" s="158"/>
      <c r="E4" t="s">
        <v>692</v>
      </c>
      <c r="F4" s="8"/>
      <c r="G4" s="158"/>
      <c r="H4" s="158"/>
      <c r="J4" s="158"/>
      <c r="K4" s="805" t="s">
        <v>5</v>
      </c>
      <c r="L4" s="158"/>
      <c r="M4" s="158"/>
      <c r="N4" s="158"/>
      <c r="P4" s="8"/>
      <c r="Q4" s="158"/>
      <c r="R4" s="158"/>
    </row>
    <row r="5" spans="1:41" ht="14.1" customHeight="1">
      <c r="C5" s="158"/>
      <c r="D5" s="158"/>
      <c r="E5" t="s">
        <v>693</v>
      </c>
      <c r="F5" s="8"/>
      <c r="G5" s="158"/>
      <c r="H5" s="158"/>
      <c r="J5" s="158"/>
      <c r="K5" s="805" t="s">
        <v>7</v>
      </c>
      <c r="L5" s="158"/>
      <c r="M5" s="158"/>
      <c r="N5" s="158"/>
      <c r="P5" s="8"/>
      <c r="Q5" s="158"/>
      <c r="R5" s="158"/>
    </row>
    <row r="6" spans="1:41" ht="14.1" customHeight="1" thickBot="1">
      <c r="B6" s="186"/>
      <c r="S6" s="707"/>
      <c r="T6" s="707"/>
    </row>
    <row r="7" spans="1:41" ht="14.1" customHeight="1" thickTop="1">
      <c r="AB7" s="3211" t="s">
        <v>694</v>
      </c>
      <c r="AC7" s="3212"/>
      <c r="AD7" s="3212"/>
      <c r="AE7" s="3212"/>
      <c r="AF7" s="3212"/>
      <c r="AG7" s="3212"/>
      <c r="AH7" s="3212"/>
      <c r="AI7" s="3212"/>
      <c r="AJ7" s="3212"/>
      <c r="AK7" s="3212"/>
      <c r="AL7" s="3212"/>
      <c r="AM7" s="3212"/>
      <c r="AN7" s="3212"/>
      <c r="AO7" s="3213"/>
    </row>
    <row r="8" spans="1:41" ht="13.35" customHeight="1" thickBot="1">
      <c r="AB8" s="3214"/>
      <c r="AC8" s="3215"/>
      <c r="AD8" s="3215"/>
      <c r="AE8" s="3215"/>
      <c r="AF8" s="3215"/>
      <c r="AG8" s="3215"/>
      <c r="AH8" s="3215"/>
      <c r="AI8" s="3215"/>
      <c r="AJ8" s="3215"/>
      <c r="AK8" s="3215"/>
      <c r="AL8" s="3215"/>
      <c r="AM8" s="3215"/>
      <c r="AN8" s="3215"/>
      <c r="AO8" s="3216"/>
    </row>
    <row r="9" spans="1:41" ht="5.0999999999999996" customHeight="1" thickTop="1">
      <c r="A9" s="3168" t="s">
        <v>695</v>
      </c>
      <c r="B9" s="3169"/>
      <c r="C9" s="3169"/>
      <c r="D9" s="3169"/>
      <c r="E9" s="3169"/>
      <c r="F9" s="3169"/>
      <c r="G9" s="3169"/>
      <c r="H9" s="3169"/>
      <c r="I9" s="3169"/>
      <c r="J9" s="3169"/>
      <c r="K9" s="3169"/>
      <c r="L9" s="3169"/>
      <c r="M9" s="3169"/>
      <c r="N9" s="3169"/>
      <c r="O9" s="3169"/>
      <c r="P9" s="3169"/>
      <c r="Q9" s="3169"/>
      <c r="R9" s="3169"/>
      <c r="S9" s="3169"/>
      <c r="T9" s="3169"/>
      <c r="U9" s="3169"/>
      <c r="V9" s="3169"/>
      <c r="W9" s="3169"/>
      <c r="X9" s="3169"/>
      <c r="Y9" s="3169"/>
      <c r="Z9" s="3170"/>
    </row>
    <row r="10" spans="1:41" ht="21" customHeight="1" thickBot="1">
      <c r="A10" s="3171"/>
      <c r="B10" s="3172"/>
      <c r="C10" s="3172"/>
      <c r="D10" s="3172"/>
      <c r="E10" s="3172"/>
      <c r="F10" s="3172"/>
      <c r="G10" s="3172"/>
      <c r="H10" s="3172"/>
      <c r="I10" s="3172"/>
      <c r="J10" s="3172"/>
      <c r="K10" s="3172"/>
      <c r="L10" s="3172"/>
      <c r="M10" s="3172"/>
      <c r="N10" s="3172"/>
      <c r="O10" s="3172"/>
      <c r="P10" s="3172"/>
      <c r="Q10" s="3172"/>
      <c r="R10" s="3172"/>
      <c r="S10" s="3172"/>
      <c r="T10" s="3172"/>
      <c r="U10" s="3172"/>
      <c r="V10" s="3172"/>
      <c r="W10" s="3172"/>
      <c r="X10" s="3172"/>
      <c r="Y10" s="3172"/>
      <c r="Z10" s="3173"/>
    </row>
    <row r="11" spans="1:41" s="1" customFormat="1" ht="5.0999999999999996" customHeight="1" thickTop="1">
      <c r="A11" s="708"/>
    </row>
    <row r="12" spans="1:41" s="1" customFormat="1" ht="10.35" customHeight="1">
      <c r="A12" s="199"/>
      <c r="V12" s="709"/>
      <c r="W12" s="709"/>
      <c r="X12" s="709"/>
      <c r="Y12" s="709"/>
      <c r="Z12" s="709"/>
    </row>
    <row r="13" spans="1:41" s="1" customFormat="1" ht="19.5" customHeight="1">
      <c r="A13"/>
      <c r="B13"/>
      <c r="C13"/>
      <c r="D13"/>
      <c r="E13"/>
      <c r="F13"/>
      <c r="G13"/>
      <c r="H13"/>
      <c r="I13"/>
      <c r="J13"/>
      <c r="K13"/>
      <c r="L13"/>
      <c r="M13"/>
      <c r="N13"/>
      <c r="O13"/>
      <c r="P13"/>
      <c r="Q13"/>
      <c r="R13"/>
      <c r="S13" s="3178"/>
      <c r="T13" s="3178"/>
      <c r="U13" s="3178"/>
      <c r="V13" s="3178"/>
      <c r="W13" s="3178"/>
      <c r="X13" s="3178"/>
      <c r="Y13" s="3178"/>
      <c r="Z13" s="3178"/>
      <c r="AA13" s="3178"/>
    </row>
    <row r="14" spans="1:41" s="1" customFormat="1" ht="23.1" customHeight="1">
      <c r="A14" s="1913" t="s">
        <v>1213</v>
      </c>
      <c r="B14" s="1914"/>
      <c r="C14" s="1914"/>
      <c r="D14" s="1914"/>
      <c r="E14" s="1914"/>
      <c r="F14" s="1914"/>
      <c r="G14" s="1914"/>
      <c r="H14" s="1914"/>
      <c r="I14" s="1914"/>
      <c r="J14" s="1914"/>
      <c r="K14" s="1914"/>
      <c r="L14" s="1914"/>
      <c r="M14" s="1914"/>
      <c r="N14" s="1914"/>
      <c r="O14" s="1914"/>
      <c r="P14" s="1914"/>
      <c r="Q14" s="1914"/>
      <c r="R14" s="1914"/>
      <c r="S14" s="1915"/>
      <c r="T14" s="1916"/>
      <c r="U14" s="1916"/>
      <c r="V14" s="1916"/>
      <c r="W14" s="1916"/>
      <c r="X14" s="1916"/>
      <c r="Y14" s="3179">
        <f ca="1">TODAY()</f>
        <v>46038</v>
      </c>
      <c r="Z14" s="3179"/>
    </row>
    <row r="15" spans="1:41" s="1" customFormat="1" ht="16.5" customHeight="1" thickBot="1">
      <c r="A15" s="1031"/>
      <c r="B15" s="1488"/>
      <c r="C15" s="1488"/>
      <c r="D15" s="1488"/>
      <c r="E15" s="1488"/>
      <c r="F15" s="1488"/>
      <c r="G15" s="1488"/>
      <c r="H15" s="1488"/>
      <c r="I15" s="1488"/>
      <c r="J15" s="1488"/>
      <c r="K15" s="1488"/>
      <c r="L15" s="1488"/>
      <c r="M15" s="1488"/>
      <c r="N15" s="1488"/>
      <c r="O15" s="1488"/>
      <c r="P15" s="1488"/>
      <c r="Q15" s="1488"/>
      <c r="R15" s="1488"/>
      <c r="S15" s="732"/>
      <c r="T15" s="709"/>
      <c r="U15" s="709"/>
      <c r="V15" s="709"/>
      <c r="W15" s="709"/>
      <c r="X15" s="709"/>
      <c r="Y15" s="709"/>
      <c r="Z15" s="709"/>
    </row>
    <row r="16" spans="1:41" s="1" customFormat="1" ht="16.5" customHeight="1">
      <c r="A16" s="1504"/>
      <c r="B16" s="1488"/>
      <c r="C16" s="1488"/>
      <c r="D16" s="1488"/>
      <c r="E16" s="1488"/>
      <c r="F16" s="1488"/>
      <c r="G16" s="1488"/>
      <c r="H16" s="1488"/>
      <c r="I16" s="1488"/>
      <c r="J16" s="1488"/>
      <c r="K16" s="1488"/>
      <c r="L16" s="1488"/>
      <c r="M16" s="1488"/>
      <c r="N16" s="1488"/>
      <c r="O16" s="1488"/>
      <c r="P16" s="1488"/>
      <c r="Q16" s="1488"/>
      <c r="R16" s="1488"/>
      <c r="S16" s="711" t="s">
        <v>912</v>
      </c>
      <c r="T16" s="712"/>
      <c r="U16" s="712"/>
      <c r="V16" s="713"/>
      <c r="W16" s="713"/>
      <c r="X16" s="713"/>
      <c r="Y16" s="713"/>
      <c r="Z16" s="714"/>
    </row>
    <row r="17" spans="1:43" s="1" customFormat="1" ht="16.5" customHeight="1" thickBot="1">
      <c r="A17" s="1504"/>
      <c r="B17" s="1488"/>
      <c r="C17" s="1488"/>
      <c r="D17" s="1488"/>
      <c r="E17" s="1488"/>
      <c r="F17" s="1488"/>
      <c r="G17" s="1488"/>
      <c r="H17" s="1488"/>
      <c r="I17" s="1488"/>
      <c r="J17" s="1488"/>
      <c r="K17" s="1488"/>
      <c r="L17" s="1488"/>
      <c r="M17" s="1488"/>
      <c r="N17" s="1488"/>
      <c r="O17" s="1488"/>
      <c r="P17" s="1488"/>
      <c r="Q17" s="1488"/>
      <c r="R17" s="1488"/>
      <c r="S17" s="715" t="s">
        <v>913</v>
      </c>
      <c r="T17" s="716"/>
      <c r="U17" s="716"/>
      <c r="V17" s="717"/>
      <c r="W17" s="717"/>
      <c r="X17" s="717"/>
      <c r="Y17" s="717"/>
      <c r="Z17" s="718"/>
      <c r="AA17"/>
      <c r="AB17"/>
      <c r="AC17"/>
      <c r="AD17"/>
      <c r="AE17"/>
      <c r="AF17"/>
      <c r="AG17"/>
      <c r="AH17"/>
      <c r="AI17"/>
      <c r="AJ17"/>
      <c r="AK17"/>
      <c r="AL17"/>
      <c r="AM17"/>
      <c r="AN17"/>
      <c r="AO17"/>
      <c r="AP17"/>
      <c r="AQ17"/>
    </row>
    <row r="18" spans="1:43" ht="10.35" customHeight="1">
      <c r="A18" s="719"/>
      <c r="B18" s="1488"/>
      <c r="C18" s="1488"/>
      <c r="D18" s="1488"/>
      <c r="E18" s="1488"/>
      <c r="F18" s="1488"/>
      <c r="G18" s="1488"/>
      <c r="H18" s="1488"/>
      <c r="I18" s="1488"/>
      <c r="J18" s="1488"/>
      <c r="K18" s="1488"/>
      <c r="L18" s="1488"/>
      <c r="M18" s="1488"/>
      <c r="N18" s="1488"/>
      <c r="O18" s="1488"/>
      <c r="P18" s="1488"/>
      <c r="Q18" s="1488"/>
      <c r="R18" s="1488"/>
      <c r="S18" s="1488"/>
      <c r="T18" s="1488"/>
      <c r="U18" s="1488"/>
      <c r="V18" s="2257"/>
      <c r="W18" s="2257"/>
      <c r="X18" s="2257"/>
      <c r="Y18" s="2257"/>
      <c r="Z18" s="2257"/>
    </row>
    <row r="19" spans="1:43" ht="15" customHeight="1">
      <c r="A19" s="3180" t="s">
        <v>1577</v>
      </c>
      <c r="B19" s="3182" t="s">
        <v>1578</v>
      </c>
      <c r="C19" s="3184" t="s">
        <v>1579</v>
      </c>
      <c r="D19" s="3185"/>
      <c r="E19" s="3186"/>
      <c r="F19" s="3187" t="s">
        <v>1580</v>
      </c>
      <c r="G19" s="2903"/>
      <c r="H19" s="3152"/>
      <c r="I19" s="3184" t="s">
        <v>1579</v>
      </c>
      <c r="J19" s="3185"/>
      <c r="K19" s="3186"/>
      <c r="L19" s="3188" t="s">
        <v>1580</v>
      </c>
      <c r="M19" s="3189"/>
      <c r="N19" s="811" t="s">
        <v>1579</v>
      </c>
      <c r="O19" s="3151" t="s">
        <v>1580</v>
      </c>
      <c r="P19" s="2903"/>
      <c r="Q19" s="2903"/>
      <c r="R19" s="3152"/>
      <c r="S19" s="3193" t="s">
        <v>1581</v>
      </c>
      <c r="T19" s="3195" t="s">
        <v>1582</v>
      </c>
      <c r="U19" s="3174" t="s">
        <v>1583</v>
      </c>
      <c r="V19" s="3174" t="s">
        <v>1584</v>
      </c>
      <c r="W19" s="3174" t="s">
        <v>1585</v>
      </c>
      <c r="X19" s="3174" t="s">
        <v>1586</v>
      </c>
      <c r="Y19" s="3174" t="s">
        <v>1587</v>
      </c>
      <c r="Z19" s="3176" t="s">
        <v>1588</v>
      </c>
      <c r="AB19" s="3184" t="s">
        <v>703</v>
      </c>
      <c r="AC19" s="3217"/>
      <c r="AD19" s="3184" t="s">
        <v>704</v>
      </c>
      <c r="AE19" s="3217"/>
      <c r="AF19" s="3184" t="s">
        <v>705</v>
      </c>
      <c r="AG19" s="3217"/>
      <c r="AH19" s="3184" t="s">
        <v>706</v>
      </c>
      <c r="AI19" s="3217"/>
      <c r="AJ19" s="3184" t="s">
        <v>707</v>
      </c>
      <c r="AK19" s="3217"/>
      <c r="AL19" s="3184" t="s">
        <v>708</v>
      </c>
      <c r="AM19" s="3217"/>
      <c r="AN19" s="3184" t="s">
        <v>709</v>
      </c>
      <c r="AO19" s="3217"/>
    </row>
    <row r="20" spans="1:43" ht="14.4">
      <c r="A20" s="3181"/>
      <c r="B20" s="3183"/>
      <c r="C20" s="3190" t="s">
        <v>1589</v>
      </c>
      <c r="D20" s="3191"/>
      <c r="E20" s="3192"/>
      <c r="F20" s="1584" t="s">
        <v>1590</v>
      </c>
      <c r="G20" s="3153" t="s">
        <v>1591</v>
      </c>
      <c r="H20" s="3152"/>
      <c r="I20" s="3148" t="s">
        <v>1592</v>
      </c>
      <c r="J20" s="3149"/>
      <c r="K20" s="3150"/>
      <c r="L20" s="3151" t="s">
        <v>1593</v>
      </c>
      <c r="M20" s="3152"/>
      <c r="N20" s="1082" t="s">
        <v>1594</v>
      </c>
      <c r="O20" s="1584" t="s">
        <v>1595</v>
      </c>
      <c r="P20" s="2478" t="s">
        <v>1596</v>
      </c>
      <c r="Q20" s="3153" t="s">
        <v>1597</v>
      </c>
      <c r="R20" s="3152"/>
      <c r="S20" s="3194"/>
      <c r="T20" s="3196"/>
      <c r="U20" s="3175"/>
      <c r="V20" s="3175"/>
      <c r="W20" s="3175"/>
      <c r="X20" s="3175"/>
      <c r="Y20" s="3175"/>
      <c r="Z20" s="3177"/>
      <c r="AB20" s="3218"/>
      <c r="AC20" s="3219"/>
      <c r="AD20" s="3218"/>
      <c r="AE20" s="3219"/>
      <c r="AF20" s="3218"/>
      <c r="AG20" s="3219"/>
      <c r="AH20" s="3218"/>
      <c r="AI20" s="3219"/>
      <c r="AJ20" s="3218"/>
      <c r="AK20" s="3219"/>
      <c r="AL20" s="3218"/>
      <c r="AM20" s="3219"/>
      <c r="AN20" s="3218"/>
      <c r="AO20" s="3219"/>
    </row>
    <row r="21" spans="1:43" ht="18">
      <c r="A21" s="3138" t="s">
        <v>1598</v>
      </c>
      <c r="B21" s="3140"/>
      <c r="C21" s="3154">
        <v>46024</v>
      </c>
      <c r="D21" s="3156" t="s">
        <v>1599</v>
      </c>
      <c r="E21" s="3158">
        <v>46026</v>
      </c>
      <c r="F21" s="3160">
        <f>C21-7</f>
        <v>46017</v>
      </c>
      <c r="G21" s="3162">
        <f>C21-4</f>
        <v>46020</v>
      </c>
      <c r="H21" s="3163"/>
      <c r="I21" s="3154">
        <f>C21+3</f>
        <v>46027</v>
      </c>
      <c r="J21" s="3156" t="s">
        <v>1599</v>
      </c>
      <c r="K21" s="3158">
        <v>46028</v>
      </c>
      <c r="L21" s="3166">
        <f>I21-6</f>
        <v>46021</v>
      </c>
      <c r="M21" s="3163"/>
      <c r="N21" s="2071"/>
      <c r="O21" s="2072"/>
      <c r="P21" s="2073"/>
      <c r="Q21" s="2074"/>
      <c r="R21" s="2075"/>
      <c r="S21" s="3144">
        <f>C21+19</f>
        <v>46043</v>
      </c>
      <c r="T21" s="3146">
        <f t="shared" ref="T21" si="0">S21+6</f>
        <v>46049</v>
      </c>
      <c r="U21" s="3126">
        <f t="shared" ref="U21" si="1">S21+7</f>
        <v>46050</v>
      </c>
      <c r="V21" s="3126">
        <f t="shared" ref="V21" si="2">S21+9</f>
        <v>46052</v>
      </c>
      <c r="W21" s="3126">
        <f t="shared" ref="W21" si="3">S21+12</f>
        <v>46055</v>
      </c>
      <c r="X21" s="3126">
        <f t="shared" ref="X21" si="4">S21+14</f>
        <v>46057</v>
      </c>
      <c r="Y21" s="3126">
        <f t="shared" ref="Y21" si="5">S21+16</f>
        <v>46059</v>
      </c>
      <c r="Z21" s="3142">
        <f t="shared" ref="Z21" si="6">S21+18</f>
        <v>46061</v>
      </c>
      <c r="AB21" s="3132" t="s">
        <v>712</v>
      </c>
      <c r="AC21" s="3134" t="s">
        <v>713</v>
      </c>
      <c r="AD21" s="3132" t="s">
        <v>714</v>
      </c>
      <c r="AE21" s="3134" t="s">
        <v>713</v>
      </c>
      <c r="AF21" s="3132" t="s">
        <v>715</v>
      </c>
      <c r="AG21" s="3134" t="s">
        <v>713</v>
      </c>
      <c r="AH21" s="3132" t="s">
        <v>716</v>
      </c>
      <c r="AI21" s="3134" t="s">
        <v>713</v>
      </c>
      <c r="AJ21" s="3132" t="s">
        <v>717</v>
      </c>
      <c r="AK21" s="3134" t="s">
        <v>713</v>
      </c>
      <c r="AL21" s="3132" t="s">
        <v>718</v>
      </c>
      <c r="AM21" s="3134" t="s">
        <v>713</v>
      </c>
      <c r="AN21" s="3132" t="s">
        <v>719</v>
      </c>
      <c r="AO21" s="3134" t="s">
        <v>713</v>
      </c>
    </row>
    <row r="22" spans="1:43" ht="18" customHeight="1">
      <c r="A22" s="3139"/>
      <c r="B22" s="3141"/>
      <c r="C22" s="3155"/>
      <c r="D22" s="3157"/>
      <c r="E22" s="3159"/>
      <c r="F22" s="3161"/>
      <c r="G22" s="3164"/>
      <c r="H22" s="3165"/>
      <c r="I22" s="3155"/>
      <c r="J22" s="3157"/>
      <c r="K22" s="3159"/>
      <c r="L22" s="3167"/>
      <c r="M22" s="3165"/>
      <c r="N22" s="2076"/>
      <c r="O22" s="2077"/>
      <c r="P22" s="2078"/>
      <c r="Q22" s="2079"/>
      <c r="R22" s="2080"/>
      <c r="S22" s="3145"/>
      <c r="T22" s="3147"/>
      <c r="U22" s="3127"/>
      <c r="V22" s="3127"/>
      <c r="W22" s="3127"/>
      <c r="X22" s="3127"/>
      <c r="Y22" s="3127"/>
      <c r="Z22" s="3143"/>
      <c r="AB22" s="3133"/>
      <c r="AC22" s="3135"/>
      <c r="AD22" s="3133"/>
      <c r="AE22" s="3135"/>
      <c r="AF22" s="3133"/>
      <c r="AG22" s="3135"/>
      <c r="AH22" s="3133"/>
      <c r="AI22" s="3135"/>
      <c r="AJ22" s="3133"/>
      <c r="AK22" s="3135"/>
      <c r="AL22" s="3133"/>
      <c r="AM22" s="3135"/>
      <c r="AN22" s="3133"/>
      <c r="AO22" s="3135"/>
    </row>
    <row r="23" spans="1:43" ht="18" customHeight="1">
      <c r="A23" s="3050" t="s">
        <v>1600</v>
      </c>
      <c r="B23" s="3052" t="s">
        <v>1601</v>
      </c>
      <c r="C23" s="3116">
        <f>C21+7</f>
        <v>46031</v>
      </c>
      <c r="D23" s="3118" t="s">
        <v>1599</v>
      </c>
      <c r="E23" s="3120">
        <f t="shared" ref="E23" si="7">E21+7</f>
        <v>46033</v>
      </c>
      <c r="F23" s="3124">
        <v>46017</v>
      </c>
      <c r="G23" s="3090">
        <v>45662</v>
      </c>
      <c r="H23" s="3091"/>
      <c r="I23" s="3116">
        <f>C23+3</f>
        <v>46034</v>
      </c>
      <c r="J23" s="3118" t="s">
        <v>1599</v>
      </c>
      <c r="K23" s="3120">
        <f t="shared" ref="K23" si="8">K21+7</f>
        <v>46035</v>
      </c>
      <c r="L23" s="3100">
        <v>45663</v>
      </c>
      <c r="M23" s="3101"/>
      <c r="N23" s="1490"/>
      <c r="O23" s="1491"/>
      <c r="P23" s="1492"/>
      <c r="Q23" s="1493"/>
      <c r="R23" s="1826"/>
      <c r="S23" s="3104">
        <f>C23+19</f>
        <v>46050</v>
      </c>
      <c r="T23" s="3108">
        <f t="shared" ref="T23" si="9">S23+6</f>
        <v>46056</v>
      </c>
      <c r="U23" s="3110">
        <f t="shared" ref="U23" si="10">S23+7</f>
        <v>46057</v>
      </c>
      <c r="V23" s="3110">
        <f t="shared" ref="V23" si="11">S23+9</f>
        <v>46059</v>
      </c>
      <c r="W23" s="3110">
        <f t="shared" ref="W23" si="12">S23+12</f>
        <v>46062</v>
      </c>
      <c r="X23" s="3110">
        <f t="shared" ref="X23" si="13">S23+14</f>
        <v>46064</v>
      </c>
      <c r="Y23" s="3110">
        <f t="shared" ref="Y23" si="14">S23+16</f>
        <v>46066</v>
      </c>
      <c r="Z23" s="3106">
        <f t="shared" ref="Z23" si="15">S23+18</f>
        <v>46068</v>
      </c>
      <c r="AB23" s="3128" t="s">
        <v>720</v>
      </c>
      <c r="AC23" s="3130" t="s">
        <v>721</v>
      </c>
      <c r="AD23" s="3128" t="s">
        <v>722</v>
      </c>
      <c r="AE23" s="3130" t="s">
        <v>723</v>
      </c>
      <c r="AF23" s="3128" t="s">
        <v>724</v>
      </c>
      <c r="AG23" s="3130" t="s">
        <v>725</v>
      </c>
      <c r="AH23" s="3128" t="s">
        <v>726</v>
      </c>
      <c r="AI23" s="3130" t="s">
        <v>727</v>
      </c>
      <c r="AJ23" s="3128" t="s">
        <v>728</v>
      </c>
      <c r="AK23" s="3130" t="s">
        <v>729</v>
      </c>
      <c r="AL23" s="3128" t="s">
        <v>730</v>
      </c>
      <c r="AM23" s="3130" t="s">
        <v>725</v>
      </c>
      <c r="AN23" s="3128" t="s">
        <v>731</v>
      </c>
      <c r="AO23" s="3130" t="s">
        <v>732</v>
      </c>
    </row>
    <row r="24" spans="1:43" ht="18" customHeight="1">
      <c r="A24" s="3051"/>
      <c r="B24" s="3053"/>
      <c r="C24" s="3117"/>
      <c r="D24" s="3119"/>
      <c r="E24" s="3121"/>
      <c r="F24" s="3125"/>
      <c r="G24" s="3092"/>
      <c r="H24" s="3093"/>
      <c r="I24" s="3117"/>
      <c r="J24" s="3119"/>
      <c r="K24" s="3121"/>
      <c r="L24" s="3102"/>
      <c r="M24" s="3103"/>
      <c r="N24" s="1494"/>
      <c r="O24" s="1586"/>
      <c r="P24" s="1495"/>
      <c r="Q24" s="1496"/>
      <c r="R24" s="1587"/>
      <c r="S24" s="3105"/>
      <c r="T24" s="3109"/>
      <c r="U24" s="3111"/>
      <c r="V24" s="3111"/>
      <c r="W24" s="3111"/>
      <c r="X24" s="3111"/>
      <c r="Y24" s="3111"/>
      <c r="Z24" s="3107"/>
      <c r="AB24" s="3129"/>
      <c r="AC24" s="3131"/>
      <c r="AD24" s="3129"/>
      <c r="AE24" s="3131"/>
      <c r="AF24" s="3129"/>
      <c r="AG24" s="3131"/>
      <c r="AH24" s="3129"/>
      <c r="AI24" s="3131"/>
      <c r="AJ24" s="3129"/>
      <c r="AK24" s="3131"/>
      <c r="AL24" s="3129"/>
      <c r="AM24" s="3131"/>
      <c r="AN24" s="3129"/>
      <c r="AO24" s="3131"/>
    </row>
    <row r="25" spans="1:43" ht="18" customHeight="1">
      <c r="A25" s="3098" t="s">
        <v>1602</v>
      </c>
      <c r="B25" s="3082" t="s">
        <v>1603</v>
      </c>
      <c r="C25" s="3084">
        <f>C23+7</f>
        <v>46038</v>
      </c>
      <c r="D25" s="3086" t="s">
        <v>1599</v>
      </c>
      <c r="E25" s="3072">
        <f t="shared" ref="E25" si="16">E23+7</f>
        <v>46040</v>
      </c>
      <c r="F25" s="3088">
        <f>C25-8</f>
        <v>46030</v>
      </c>
      <c r="G25" s="3090">
        <f>C25-7</f>
        <v>46031</v>
      </c>
      <c r="H25" s="3091"/>
      <c r="I25" s="3084">
        <f>C25+3</f>
        <v>46041</v>
      </c>
      <c r="J25" s="3086" t="s">
        <v>1599</v>
      </c>
      <c r="K25" s="3072">
        <f t="shared" ref="K25" si="17">K23+7</f>
        <v>46042</v>
      </c>
      <c r="L25" s="3074">
        <f>I25-6</f>
        <v>46035</v>
      </c>
      <c r="M25" s="3075"/>
      <c r="N25" s="1553"/>
      <c r="O25" s="1554"/>
      <c r="P25" s="1555"/>
      <c r="Q25" s="1556"/>
      <c r="R25" s="1827"/>
      <c r="S25" s="3078">
        <f>C25+19</f>
        <v>46057</v>
      </c>
      <c r="T25" s="3080">
        <f t="shared" ref="T25" si="18">S25+6</f>
        <v>46063</v>
      </c>
      <c r="U25" s="3068">
        <f t="shared" ref="U25" si="19">S25+7</f>
        <v>46064</v>
      </c>
      <c r="V25" s="3068">
        <f t="shared" ref="V25" si="20">S25+9</f>
        <v>46066</v>
      </c>
      <c r="W25" s="3068">
        <f t="shared" ref="W25" si="21">S25+12</f>
        <v>46069</v>
      </c>
      <c r="X25" s="3068">
        <f t="shared" ref="X25" si="22">S25+14</f>
        <v>46071</v>
      </c>
      <c r="Y25" s="3068">
        <f t="shared" ref="Y25" si="23">S25+16</f>
        <v>46073</v>
      </c>
      <c r="Z25" s="3070">
        <f t="shared" ref="Z25" si="24">S25+18</f>
        <v>46075</v>
      </c>
      <c r="AB25" s="3132" t="s">
        <v>733</v>
      </c>
      <c r="AC25" s="3134" t="s">
        <v>721</v>
      </c>
      <c r="AD25" s="3132" t="s">
        <v>734</v>
      </c>
      <c r="AE25" s="3134" t="s">
        <v>735</v>
      </c>
      <c r="AF25" s="3132" t="s">
        <v>736</v>
      </c>
      <c r="AG25" s="3134" t="s">
        <v>735</v>
      </c>
      <c r="AH25" s="3132" t="s">
        <v>737</v>
      </c>
      <c r="AI25" s="3134" t="s">
        <v>727</v>
      </c>
      <c r="AJ25" s="3132" t="s">
        <v>738</v>
      </c>
      <c r="AK25" s="3134" t="s">
        <v>739</v>
      </c>
      <c r="AL25" s="3132" t="s">
        <v>740</v>
      </c>
      <c r="AM25" s="3134" t="s">
        <v>741</v>
      </c>
      <c r="AN25" s="3132" t="s">
        <v>742</v>
      </c>
      <c r="AO25" s="3134" t="s">
        <v>732</v>
      </c>
    </row>
    <row r="26" spans="1:43" ht="18" customHeight="1">
      <c r="A26" s="3099"/>
      <c r="B26" s="3083"/>
      <c r="C26" s="3085"/>
      <c r="D26" s="3087"/>
      <c r="E26" s="3073"/>
      <c r="F26" s="3089"/>
      <c r="G26" s="3092"/>
      <c r="H26" s="3093"/>
      <c r="I26" s="3085"/>
      <c r="J26" s="3087"/>
      <c r="K26" s="3073"/>
      <c r="L26" s="3076"/>
      <c r="M26" s="3077"/>
      <c r="N26" s="1557"/>
      <c r="O26" s="1588"/>
      <c r="P26" s="1558"/>
      <c r="Q26" s="1559"/>
      <c r="R26" s="1589"/>
      <c r="S26" s="3079"/>
      <c r="T26" s="3081"/>
      <c r="U26" s="3069"/>
      <c r="V26" s="3069"/>
      <c r="W26" s="3069"/>
      <c r="X26" s="3069"/>
      <c r="Y26" s="3069"/>
      <c r="Z26" s="3071"/>
      <c r="AB26" s="3133"/>
      <c r="AC26" s="3135"/>
      <c r="AD26" s="3133"/>
      <c r="AE26" s="3135"/>
      <c r="AF26" s="3133"/>
      <c r="AG26" s="3135"/>
      <c r="AH26" s="3133"/>
      <c r="AI26" s="3135"/>
      <c r="AJ26" s="3133"/>
      <c r="AK26" s="3135"/>
      <c r="AL26" s="3133"/>
      <c r="AM26" s="3135"/>
      <c r="AN26" s="3133"/>
      <c r="AO26" s="3135"/>
    </row>
    <row r="27" spans="1:43" ht="18" customHeight="1">
      <c r="A27" s="3050" t="s">
        <v>1604</v>
      </c>
      <c r="B27" s="3052" t="s">
        <v>1603</v>
      </c>
      <c r="C27" s="3116">
        <f>C25+7</f>
        <v>46045</v>
      </c>
      <c r="D27" s="3118" t="s">
        <v>1599</v>
      </c>
      <c r="E27" s="3120">
        <f t="shared" ref="E27" si="25">E25+7</f>
        <v>46047</v>
      </c>
      <c r="F27" s="3122">
        <f>C27-7</f>
        <v>46038</v>
      </c>
      <c r="G27" s="3112">
        <f>C27-4</f>
        <v>46041</v>
      </c>
      <c r="H27" s="3113"/>
      <c r="I27" s="3116">
        <f>C27+3</f>
        <v>46048</v>
      </c>
      <c r="J27" s="3118" t="s">
        <v>1599</v>
      </c>
      <c r="K27" s="3120">
        <f t="shared" ref="K27" si="26">K25+7</f>
        <v>46049</v>
      </c>
      <c r="L27" s="3100">
        <f>I27-6</f>
        <v>46042</v>
      </c>
      <c r="M27" s="3101"/>
      <c r="N27" s="1490"/>
      <c r="O27" s="1491"/>
      <c r="P27" s="1492"/>
      <c r="Q27" s="1493"/>
      <c r="R27" s="1826"/>
      <c r="S27" s="3104">
        <f>C27+19</f>
        <v>46064</v>
      </c>
      <c r="T27" s="3108">
        <f t="shared" ref="T27" si="27">S27+6</f>
        <v>46070</v>
      </c>
      <c r="U27" s="3110">
        <f t="shared" ref="U27" si="28">S27+7</f>
        <v>46071</v>
      </c>
      <c r="V27" s="3110">
        <f t="shared" ref="V27" si="29">S27+9</f>
        <v>46073</v>
      </c>
      <c r="W27" s="3110">
        <f t="shared" ref="W27" si="30">S27+12</f>
        <v>46076</v>
      </c>
      <c r="X27" s="3110">
        <f t="shared" ref="X27" si="31">S27+14</f>
        <v>46078</v>
      </c>
      <c r="Y27" s="3110">
        <f t="shared" ref="Y27" si="32">S27+16</f>
        <v>46080</v>
      </c>
      <c r="Z27" s="3106">
        <f t="shared" ref="Z27" si="33">S27+18</f>
        <v>46082</v>
      </c>
      <c r="AB27" s="3128" t="s">
        <v>743</v>
      </c>
      <c r="AC27" s="3130" t="s">
        <v>721</v>
      </c>
      <c r="AD27" s="3128" t="s">
        <v>744</v>
      </c>
      <c r="AE27" s="3130" t="s">
        <v>745</v>
      </c>
      <c r="AF27" s="3128" t="s">
        <v>746</v>
      </c>
      <c r="AG27" s="3130" t="s">
        <v>747</v>
      </c>
      <c r="AH27" s="3128" t="s">
        <v>748</v>
      </c>
      <c r="AI27" s="3130" t="s">
        <v>727</v>
      </c>
      <c r="AJ27" s="3128" t="s">
        <v>749</v>
      </c>
      <c r="AK27" s="3130" t="s">
        <v>750</v>
      </c>
      <c r="AL27" s="3128" t="s">
        <v>751</v>
      </c>
      <c r="AM27" s="3130" t="s">
        <v>752</v>
      </c>
      <c r="AN27" s="3128" t="s">
        <v>753</v>
      </c>
      <c r="AO27" s="3130" t="s">
        <v>732</v>
      </c>
    </row>
    <row r="28" spans="1:43" ht="18" customHeight="1">
      <c r="A28" s="3051"/>
      <c r="B28" s="3053"/>
      <c r="C28" s="3117"/>
      <c r="D28" s="3119"/>
      <c r="E28" s="3121"/>
      <c r="F28" s="3123"/>
      <c r="G28" s="3114"/>
      <c r="H28" s="3115"/>
      <c r="I28" s="3117"/>
      <c r="J28" s="3119"/>
      <c r="K28" s="3121"/>
      <c r="L28" s="3102"/>
      <c r="M28" s="3103"/>
      <c r="N28" s="1494"/>
      <c r="O28" s="1586"/>
      <c r="P28" s="1495"/>
      <c r="Q28" s="1496"/>
      <c r="R28" s="1587"/>
      <c r="S28" s="3105"/>
      <c r="T28" s="3109"/>
      <c r="U28" s="3111"/>
      <c r="V28" s="3111"/>
      <c r="W28" s="3111"/>
      <c r="X28" s="3111"/>
      <c r="Y28" s="3111"/>
      <c r="Z28" s="3107"/>
      <c r="AB28" s="3129"/>
      <c r="AC28" s="3131"/>
      <c r="AD28" s="3129"/>
      <c r="AE28" s="3131"/>
      <c r="AF28" s="3129"/>
      <c r="AG28" s="3131"/>
      <c r="AH28" s="3129"/>
      <c r="AI28" s="3131"/>
      <c r="AJ28" s="3129"/>
      <c r="AK28" s="3131"/>
      <c r="AL28" s="3129"/>
      <c r="AM28" s="3131"/>
      <c r="AN28" s="3129"/>
      <c r="AO28" s="3131"/>
    </row>
    <row r="29" spans="1:43" ht="18" customHeight="1">
      <c r="A29" s="3098" t="s">
        <v>1605</v>
      </c>
      <c r="B29" s="3082" t="s">
        <v>1606</v>
      </c>
      <c r="C29" s="3084">
        <f>C27+7</f>
        <v>46052</v>
      </c>
      <c r="D29" s="3086" t="s">
        <v>1599</v>
      </c>
      <c r="E29" s="3072">
        <f t="shared" ref="E29" si="34">E27+7</f>
        <v>46054</v>
      </c>
      <c r="F29" s="3136">
        <f>C29-7</f>
        <v>46045</v>
      </c>
      <c r="G29" s="3094">
        <f>C29-4</f>
        <v>46048</v>
      </c>
      <c r="H29" s="3095"/>
      <c r="I29" s="3084">
        <f>C29+3</f>
        <v>46055</v>
      </c>
      <c r="J29" s="3086" t="s">
        <v>1599</v>
      </c>
      <c r="K29" s="3072">
        <f t="shared" ref="K29" si="35">K27+7</f>
        <v>46056</v>
      </c>
      <c r="L29" s="3074">
        <f>I29-6</f>
        <v>46049</v>
      </c>
      <c r="M29" s="3075"/>
      <c r="N29" s="1553"/>
      <c r="O29" s="1554"/>
      <c r="P29" s="1555"/>
      <c r="Q29" s="1556"/>
      <c r="R29" s="1827"/>
      <c r="S29" s="3078">
        <f>C29+19</f>
        <v>46071</v>
      </c>
      <c r="T29" s="3080">
        <f t="shared" ref="T29" si="36">S29+6</f>
        <v>46077</v>
      </c>
      <c r="U29" s="3068">
        <f t="shared" ref="U29" si="37">S29+7</f>
        <v>46078</v>
      </c>
      <c r="V29" s="3068">
        <f t="shared" ref="V29" si="38">S29+9</f>
        <v>46080</v>
      </c>
      <c r="W29" s="3068">
        <f t="shared" ref="W29" si="39">S29+12</f>
        <v>46083</v>
      </c>
      <c r="X29" s="3068">
        <f t="shared" ref="X29" si="40">S29+14</f>
        <v>46085</v>
      </c>
      <c r="Y29" s="3068">
        <f t="shared" ref="Y29" si="41">S29+16</f>
        <v>46087</v>
      </c>
      <c r="Z29" s="3070">
        <f t="shared" ref="Z29" si="42">S29+18</f>
        <v>46089</v>
      </c>
      <c r="AB29" s="3132"/>
      <c r="AC29" s="3134"/>
      <c r="AD29" s="3132" t="s">
        <v>754</v>
      </c>
      <c r="AE29" s="3134" t="s">
        <v>755</v>
      </c>
      <c r="AF29" s="3132" t="s">
        <v>756</v>
      </c>
      <c r="AG29" s="3134" t="s">
        <v>735</v>
      </c>
      <c r="AH29" s="3132" t="s">
        <v>757</v>
      </c>
      <c r="AI29" s="3134" t="s">
        <v>727</v>
      </c>
      <c r="AJ29" s="3132" t="s">
        <v>758</v>
      </c>
      <c r="AK29" s="3134" t="s">
        <v>759</v>
      </c>
      <c r="AL29" s="3132" t="s">
        <v>760</v>
      </c>
      <c r="AM29" s="3134" t="s">
        <v>761</v>
      </c>
      <c r="AN29" s="3132" t="s">
        <v>762</v>
      </c>
      <c r="AO29" s="3134" t="s">
        <v>752</v>
      </c>
    </row>
    <row r="30" spans="1:43" ht="18" customHeight="1">
      <c r="A30" s="3099"/>
      <c r="B30" s="3083"/>
      <c r="C30" s="3085"/>
      <c r="D30" s="3087"/>
      <c r="E30" s="3073"/>
      <c r="F30" s="3137"/>
      <c r="G30" s="3096"/>
      <c r="H30" s="3097"/>
      <c r="I30" s="3085"/>
      <c r="J30" s="3087"/>
      <c r="K30" s="3073"/>
      <c r="L30" s="3076"/>
      <c r="M30" s="3077"/>
      <c r="N30" s="1557"/>
      <c r="O30" s="1588"/>
      <c r="P30" s="1558"/>
      <c r="Q30" s="1559"/>
      <c r="R30" s="1589"/>
      <c r="S30" s="3079"/>
      <c r="T30" s="3081"/>
      <c r="U30" s="3069"/>
      <c r="V30" s="3069"/>
      <c r="W30" s="3069"/>
      <c r="X30" s="3069"/>
      <c r="Y30" s="3069"/>
      <c r="Z30" s="3071"/>
      <c r="AB30" s="3133"/>
      <c r="AC30" s="3135"/>
      <c r="AD30" s="3133"/>
      <c r="AE30" s="3135"/>
      <c r="AF30" s="3133"/>
      <c r="AG30" s="3135"/>
      <c r="AH30" s="3133"/>
      <c r="AI30" s="3135"/>
      <c r="AJ30" s="3133"/>
      <c r="AK30" s="3135"/>
      <c r="AL30" s="3133"/>
      <c r="AM30" s="3135"/>
      <c r="AN30" s="3133"/>
      <c r="AO30" s="3135"/>
    </row>
    <row r="31" spans="1:43" ht="18" customHeight="1">
      <c r="A31" s="3050" t="s">
        <v>1607</v>
      </c>
      <c r="B31" s="3052" t="s">
        <v>1608</v>
      </c>
      <c r="C31" s="3116">
        <f>C29+7</f>
        <v>46059</v>
      </c>
      <c r="D31" s="3118" t="s">
        <v>1599</v>
      </c>
      <c r="E31" s="3120">
        <f t="shared" ref="E31" si="43">E29+7</f>
        <v>46061</v>
      </c>
      <c r="F31" s="3122">
        <f>C31-7</f>
        <v>46052</v>
      </c>
      <c r="G31" s="3112">
        <f>C31-4</f>
        <v>46055</v>
      </c>
      <c r="H31" s="3113"/>
      <c r="I31" s="3116">
        <f>C31+3</f>
        <v>46062</v>
      </c>
      <c r="J31" s="3118" t="s">
        <v>1599</v>
      </c>
      <c r="K31" s="3120">
        <f t="shared" ref="K31" si="44">K29+7</f>
        <v>46063</v>
      </c>
      <c r="L31" s="3100">
        <f>I31-6</f>
        <v>46056</v>
      </c>
      <c r="M31" s="3101"/>
      <c r="N31" s="1490"/>
      <c r="O31" s="1491"/>
      <c r="P31" s="1492"/>
      <c r="Q31" s="1493"/>
      <c r="R31" s="1826"/>
      <c r="S31" s="3104">
        <f>C31+19</f>
        <v>46078</v>
      </c>
      <c r="T31" s="3108">
        <f t="shared" ref="T31" si="45">S31+6</f>
        <v>46084</v>
      </c>
      <c r="U31" s="3110">
        <f t="shared" ref="U31" si="46">S31+7</f>
        <v>46085</v>
      </c>
      <c r="V31" s="3110">
        <f t="shared" ref="V31" si="47">S31+9</f>
        <v>46087</v>
      </c>
      <c r="W31" s="3110">
        <f t="shared" ref="W31" si="48">S31+12</f>
        <v>46090</v>
      </c>
      <c r="X31" s="3110">
        <f t="shared" ref="X31" si="49">S31+14</f>
        <v>46092</v>
      </c>
      <c r="Y31" s="3110">
        <f t="shared" ref="Y31" si="50">S31+16</f>
        <v>46094</v>
      </c>
      <c r="Z31" s="3106">
        <f t="shared" ref="Z31" si="51">S31+18</f>
        <v>46096</v>
      </c>
      <c r="AB31" s="963"/>
      <c r="AC31" s="964"/>
      <c r="AD31" s="3128" t="s">
        <v>763</v>
      </c>
      <c r="AE31" s="3130" t="s">
        <v>735</v>
      </c>
      <c r="AF31" s="3128" t="s">
        <v>764</v>
      </c>
      <c r="AG31" s="3130" t="s">
        <v>765</v>
      </c>
      <c r="AH31" s="3128" t="s">
        <v>766</v>
      </c>
      <c r="AI31" s="3130" t="s">
        <v>767</v>
      </c>
      <c r="AJ31" s="3128" t="s">
        <v>768</v>
      </c>
      <c r="AK31" s="3130" t="s">
        <v>761</v>
      </c>
      <c r="AL31" s="3128" t="s">
        <v>769</v>
      </c>
      <c r="AM31" s="3130" t="s">
        <v>739</v>
      </c>
      <c r="AN31" s="3128" t="s">
        <v>770</v>
      </c>
      <c r="AO31" s="3130" t="s">
        <v>725</v>
      </c>
    </row>
    <row r="32" spans="1:43" ht="18" customHeight="1">
      <c r="A32" s="3051"/>
      <c r="B32" s="3053"/>
      <c r="C32" s="3117"/>
      <c r="D32" s="3119"/>
      <c r="E32" s="3121"/>
      <c r="F32" s="3123"/>
      <c r="G32" s="3114"/>
      <c r="H32" s="3115"/>
      <c r="I32" s="3117"/>
      <c r="J32" s="3119"/>
      <c r="K32" s="3121"/>
      <c r="L32" s="3102"/>
      <c r="M32" s="3103"/>
      <c r="N32" s="1494"/>
      <c r="O32" s="1586"/>
      <c r="P32" s="1495"/>
      <c r="Q32" s="1496"/>
      <c r="R32" s="1587"/>
      <c r="S32" s="3105"/>
      <c r="T32" s="3109"/>
      <c r="U32" s="3111"/>
      <c r="V32" s="3111"/>
      <c r="W32" s="3111"/>
      <c r="X32" s="3111"/>
      <c r="Y32" s="3111"/>
      <c r="Z32" s="3107"/>
      <c r="AB32" s="741"/>
      <c r="AC32" s="740"/>
      <c r="AD32" s="3129"/>
      <c r="AE32" s="3131"/>
      <c r="AF32" s="3129"/>
      <c r="AG32" s="3131"/>
      <c r="AH32" s="3129"/>
      <c r="AI32" s="3131"/>
      <c r="AJ32" s="3129"/>
      <c r="AK32" s="3131"/>
      <c r="AL32" s="3129"/>
      <c r="AM32" s="3131"/>
      <c r="AN32" s="3129"/>
      <c r="AO32" s="3131"/>
    </row>
    <row r="33" spans="1:41" ht="18" customHeight="1">
      <c r="A33" s="3098" t="s">
        <v>1609</v>
      </c>
      <c r="B33" s="3082" t="s">
        <v>1610</v>
      </c>
      <c r="C33" s="3084">
        <f>C31+7</f>
        <v>46066</v>
      </c>
      <c r="D33" s="3086" t="s">
        <v>1599</v>
      </c>
      <c r="E33" s="3072">
        <f t="shared" ref="E33" si="52">E31+7</f>
        <v>46068</v>
      </c>
      <c r="F33" s="3088">
        <f>C33-8</f>
        <v>46058</v>
      </c>
      <c r="G33" s="3090">
        <f>C33-7</f>
        <v>46059</v>
      </c>
      <c r="H33" s="3091"/>
      <c r="I33" s="3084">
        <f>C33+3</f>
        <v>46069</v>
      </c>
      <c r="J33" s="3086" t="s">
        <v>1599</v>
      </c>
      <c r="K33" s="3072">
        <f t="shared" ref="K33" si="53">K31+7</f>
        <v>46070</v>
      </c>
      <c r="L33" s="3197">
        <f>I33-7</f>
        <v>46062</v>
      </c>
      <c r="M33" s="3198"/>
      <c r="N33" s="1553"/>
      <c r="O33" s="1554"/>
      <c r="P33" s="1555"/>
      <c r="Q33" s="1556"/>
      <c r="R33" s="1827"/>
      <c r="S33" s="3078">
        <f>C33+19</f>
        <v>46085</v>
      </c>
      <c r="T33" s="3080">
        <f t="shared" ref="T33" si="54">S33+6</f>
        <v>46091</v>
      </c>
      <c r="U33" s="3068">
        <f t="shared" ref="U33" si="55">S33+7</f>
        <v>46092</v>
      </c>
      <c r="V33" s="3068">
        <f t="shared" ref="V33" si="56">S33+9</f>
        <v>46094</v>
      </c>
      <c r="W33" s="3068">
        <f t="shared" ref="W33" si="57">S33+12</f>
        <v>46097</v>
      </c>
      <c r="X33" s="3068">
        <f t="shared" ref="X33" si="58">S33+14</f>
        <v>46099</v>
      </c>
      <c r="Y33" s="3068">
        <f t="shared" ref="Y33" si="59">S33+16</f>
        <v>46101</v>
      </c>
      <c r="Z33" s="3070">
        <f t="shared" ref="Z33" si="60">S33+18</f>
        <v>46103</v>
      </c>
      <c r="AB33" s="3132"/>
      <c r="AC33" s="3134"/>
      <c r="AD33" s="3132" t="s">
        <v>771</v>
      </c>
      <c r="AE33" s="3134" t="s">
        <v>772</v>
      </c>
      <c r="AF33" s="3132" t="s">
        <v>773</v>
      </c>
      <c r="AG33" s="3134" t="s">
        <v>735</v>
      </c>
      <c r="AH33" s="3132" t="s">
        <v>774</v>
      </c>
      <c r="AI33" s="3134" t="s">
        <v>775</v>
      </c>
      <c r="AJ33" s="3132" t="s">
        <v>776</v>
      </c>
      <c r="AK33" s="3134" t="s">
        <v>752</v>
      </c>
      <c r="AL33" s="3132" t="s">
        <v>777</v>
      </c>
      <c r="AM33" s="3134" t="s">
        <v>778</v>
      </c>
      <c r="AN33" s="3132" t="s">
        <v>779</v>
      </c>
      <c r="AO33" s="3134" t="s">
        <v>780</v>
      </c>
    </row>
    <row r="34" spans="1:41" ht="18" customHeight="1">
      <c r="A34" s="3099"/>
      <c r="B34" s="3083"/>
      <c r="C34" s="3085"/>
      <c r="D34" s="3087"/>
      <c r="E34" s="3073"/>
      <c r="F34" s="3089"/>
      <c r="G34" s="3092"/>
      <c r="H34" s="3093"/>
      <c r="I34" s="3085"/>
      <c r="J34" s="3087"/>
      <c r="K34" s="3073"/>
      <c r="L34" s="3199"/>
      <c r="M34" s="3200"/>
      <c r="N34" s="1557"/>
      <c r="O34" s="1588"/>
      <c r="P34" s="1558"/>
      <c r="Q34" s="1559"/>
      <c r="R34" s="1589"/>
      <c r="S34" s="3079"/>
      <c r="T34" s="3081"/>
      <c r="U34" s="3069"/>
      <c r="V34" s="3069"/>
      <c r="W34" s="3069"/>
      <c r="X34" s="3069"/>
      <c r="Y34" s="3069"/>
      <c r="Z34" s="3071"/>
      <c r="AB34" s="3133"/>
      <c r="AC34" s="3135"/>
      <c r="AD34" s="3133"/>
      <c r="AE34" s="3135"/>
      <c r="AF34" s="3133"/>
      <c r="AG34" s="3135"/>
      <c r="AH34" s="3133"/>
      <c r="AI34" s="3135"/>
      <c r="AJ34" s="3133"/>
      <c r="AK34" s="3135"/>
      <c r="AL34" s="3133"/>
      <c r="AM34" s="3135"/>
      <c r="AN34" s="3133"/>
      <c r="AO34" s="3135"/>
    </row>
    <row r="35" spans="1:41" ht="18" customHeight="1">
      <c r="A35" s="3050" t="s">
        <v>1611</v>
      </c>
      <c r="B35" s="3052" t="s">
        <v>1612</v>
      </c>
      <c r="C35" s="3116">
        <f>C33+7</f>
        <v>46073</v>
      </c>
      <c r="D35" s="3118" t="s">
        <v>1599</v>
      </c>
      <c r="E35" s="3120">
        <f t="shared" ref="E35" si="61">E33+7</f>
        <v>46075</v>
      </c>
      <c r="F35" s="3122">
        <f>C35-7</f>
        <v>46066</v>
      </c>
      <c r="G35" s="3094">
        <f>C35-4</f>
        <v>46069</v>
      </c>
      <c r="H35" s="3095"/>
      <c r="I35" s="3116">
        <f>C35+3</f>
        <v>46076</v>
      </c>
      <c r="J35" s="3118" t="s">
        <v>1599</v>
      </c>
      <c r="K35" s="3120">
        <f t="shared" ref="K35" si="62">K33+7</f>
        <v>46077</v>
      </c>
      <c r="L35" s="3100">
        <f>I35-6</f>
        <v>46070</v>
      </c>
      <c r="M35" s="3101"/>
      <c r="N35" s="2479"/>
      <c r="O35" s="2480"/>
      <c r="P35" s="2481"/>
      <c r="Q35" s="2482"/>
      <c r="R35" s="2483"/>
      <c r="S35" s="3104">
        <f>C35+19</f>
        <v>46092</v>
      </c>
      <c r="T35" s="3108">
        <f t="shared" ref="T35" si="63">S35+6</f>
        <v>46098</v>
      </c>
      <c r="U35" s="3110">
        <f t="shared" ref="U35" si="64">S35+7</f>
        <v>46099</v>
      </c>
      <c r="V35" s="3110">
        <f t="shared" ref="V35" si="65">S35+9</f>
        <v>46101</v>
      </c>
      <c r="W35" s="3110">
        <f t="shared" ref="W35" si="66">S35+12</f>
        <v>46104</v>
      </c>
      <c r="X35" s="3110">
        <f t="shared" ref="X35" si="67">S35+14</f>
        <v>46106</v>
      </c>
      <c r="Y35" s="3110">
        <f t="shared" ref="Y35" si="68">S35+16</f>
        <v>46108</v>
      </c>
      <c r="Z35" s="3106">
        <f t="shared" ref="Z35" si="69">S35+18</f>
        <v>46110</v>
      </c>
      <c r="AB35" s="963"/>
      <c r="AC35" s="964"/>
      <c r="AD35" s="3128" t="s">
        <v>781</v>
      </c>
      <c r="AE35" s="3130" t="s">
        <v>778</v>
      </c>
      <c r="AF35" s="3128" t="s">
        <v>782</v>
      </c>
      <c r="AG35" s="3130" t="s">
        <v>735</v>
      </c>
      <c r="AH35" s="3128" t="s">
        <v>783</v>
      </c>
      <c r="AI35" s="3130" t="s">
        <v>784</v>
      </c>
      <c r="AJ35" s="3128" t="s">
        <v>785</v>
      </c>
      <c r="AK35" s="3130" t="s">
        <v>765</v>
      </c>
      <c r="AL35" s="3128" t="s">
        <v>786</v>
      </c>
      <c r="AM35" s="3130" t="s">
        <v>787</v>
      </c>
      <c r="AN35" s="3128" t="s">
        <v>788</v>
      </c>
      <c r="AO35" s="3130" t="s">
        <v>732</v>
      </c>
    </row>
    <row r="36" spans="1:41" ht="18" customHeight="1">
      <c r="A36" s="3051"/>
      <c r="B36" s="3053"/>
      <c r="C36" s="3117"/>
      <c r="D36" s="3119"/>
      <c r="E36" s="3121"/>
      <c r="F36" s="3123"/>
      <c r="G36" s="3096"/>
      <c r="H36" s="3097"/>
      <c r="I36" s="3117"/>
      <c r="J36" s="3119"/>
      <c r="K36" s="3121"/>
      <c r="L36" s="3102"/>
      <c r="M36" s="3103"/>
      <c r="N36" s="2484"/>
      <c r="O36" s="2485"/>
      <c r="P36" s="2486"/>
      <c r="Q36" s="2487"/>
      <c r="R36" s="2488"/>
      <c r="S36" s="3105"/>
      <c r="T36" s="3109"/>
      <c r="U36" s="3111"/>
      <c r="V36" s="3111"/>
      <c r="W36" s="3111"/>
      <c r="X36" s="3111"/>
      <c r="Y36" s="3111"/>
      <c r="Z36" s="3107"/>
      <c r="AB36" s="741"/>
      <c r="AC36" s="740"/>
      <c r="AD36" s="3129"/>
      <c r="AE36" s="3131"/>
      <c r="AF36" s="3129"/>
      <c r="AG36" s="3131"/>
      <c r="AH36" s="3129"/>
      <c r="AI36" s="3131"/>
      <c r="AJ36" s="3129"/>
      <c r="AK36" s="3131"/>
      <c r="AL36" s="3129"/>
      <c r="AM36" s="3131"/>
      <c r="AN36" s="3129"/>
      <c r="AO36" s="3131"/>
    </row>
    <row r="37" spans="1:41" ht="18" customHeight="1">
      <c r="A37" s="3098" t="s">
        <v>1613</v>
      </c>
      <c r="B37" s="3082" t="s">
        <v>1614</v>
      </c>
      <c r="C37" s="3084">
        <f>C35+7</f>
        <v>46080</v>
      </c>
      <c r="D37" s="3086" t="s">
        <v>1599</v>
      </c>
      <c r="E37" s="3072">
        <f t="shared" ref="E37" si="70">E35+7</f>
        <v>46082</v>
      </c>
      <c r="F37" s="3088">
        <f>C37-8</f>
        <v>46072</v>
      </c>
      <c r="G37" s="3090">
        <f>C37-7</f>
        <v>46073</v>
      </c>
      <c r="H37" s="3091"/>
      <c r="I37" s="3084">
        <f>C37+3</f>
        <v>46083</v>
      </c>
      <c r="J37" s="3086" t="s">
        <v>1599</v>
      </c>
      <c r="K37" s="3072">
        <f t="shared" ref="K37" si="71">K35+7</f>
        <v>46084</v>
      </c>
      <c r="L37" s="3074">
        <f>I37-6</f>
        <v>46077</v>
      </c>
      <c r="M37" s="3075"/>
      <c r="N37" s="1553"/>
      <c r="O37" s="1554"/>
      <c r="P37" s="1555"/>
      <c r="Q37" s="1556"/>
      <c r="R37" s="1827"/>
      <c r="S37" s="3078">
        <f>C37+19</f>
        <v>46099</v>
      </c>
      <c r="T37" s="3080">
        <f t="shared" ref="T37" si="72">S37+6</f>
        <v>46105</v>
      </c>
      <c r="U37" s="3068">
        <f t="shared" ref="U37" si="73">S37+7</f>
        <v>46106</v>
      </c>
      <c r="V37" s="3068">
        <f t="shared" ref="V37" si="74">S37+9</f>
        <v>46108</v>
      </c>
      <c r="W37" s="3068">
        <f t="shared" ref="W37" si="75">S37+12</f>
        <v>46111</v>
      </c>
      <c r="X37" s="3068">
        <f t="shared" ref="X37" si="76">S37+14</f>
        <v>46113</v>
      </c>
      <c r="Y37" s="3068">
        <f t="shared" ref="Y37" si="77">S37+16</f>
        <v>46115</v>
      </c>
      <c r="Z37" s="3070">
        <f t="shared" ref="Z37" si="78">S37+18</f>
        <v>46117</v>
      </c>
      <c r="AB37" s="3132"/>
      <c r="AC37" s="3134"/>
      <c r="AD37" s="3132" t="s">
        <v>789</v>
      </c>
      <c r="AE37" s="3134" t="s">
        <v>790</v>
      </c>
      <c r="AF37" s="3132" t="s">
        <v>791</v>
      </c>
      <c r="AG37" s="3134" t="s">
        <v>778</v>
      </c>
      <c r="AH37" s="3132" t="s">
        <v>792</v>
      </c>
      <c r="AI37" s="3134" t="s">
        <v>793</v>
      </c>
      <c r="AJ37" s="3132" t="s">
        <v>794</v>
      </c>
      <c r="AK37" s="3134" t="s">
        <v>795</v>
      </c>
      <c r="AL37" s="3132" t="s">
        <v>796</v>
      </c>
      <c r="AM37" s="3134" t="s">
        <v>739</v>
      </c>
      <c r="AN37" s="3132" t="s">
        <v>797</v>
      </c>
      <c r="AO37" s="3134" t="s">
        <v>752</v>
      </c>
    </row>
    <row r="38" spans="1:41" ht="18" customHeight="1">
      <c r="A38" s="3099"/>
      <c r="B38" s="3083"/>
      <c r="C38" s="3085"/>
      <c r="D38" s="3087"/>
      <c r="E38" s="3073"/>
      <c r="F38" s="3089"/>
      <c r="G38" s="3092"/>
      <c r="H38" s="3093"/>
      <c r="I38" s="3085"/>
      <c r="J38" s="3087"/>
      <c r="K38" s="3073"/>
      <c r="L38" s="3076"/>
      <c r="M38" s="3077"/>
      <c r="N38" s="1557"/>
      <c r="O38" s="1588"/>
      <c r="P38" s="1558"/>
      <c r="Q38" s="1559"/>
      <c r="R38" s="1589"/>
      <c r="S38" s="3079"/>
      <c r="T38" s="3081"/>
      <c r="U38" s="3069"/>
      <c r="V38" s="3069"/>
      <c r="W38" s="3069"/>
      <c r="X38" s="3069"/>
      <c r="Y38" s="3069"/>
      <c r="Z38" s="3071"/>
      <c r="AB38" s="3133"/>
      <c r="AC38" s="3135"/>
      <c r="AD38" s="3133"/>
      <c r="AE38" s="3135"/>
      <c r="AF38" s="3133"/>
      <c r="AG38" s="3135"/>
      <c r="AH38" s="3133"/>
      <c r="AI38" s="3135"/>
      <c r="AJ38" s="3133"/>
      <c r="AK38" s="3135"/>
      <c r="AL38" s="3133"/>
      <c r="AM38" s="3135"/>
      <c r="AN38" s="3133"/>
      <c r="AO38" s="3135"/>
    </row>
    <row r="39" spans="1:41" ht="18" customHeight="1">
      <c r="A39" s="3050"/>
      <c r="B39" s="3052"/>
      <c r="C39" s="3054">
        <f t="shared" ref="C39" si="79">C37+7</f>
        <v>46087</v>
      </c>
      <c r="D39" s="3056" t="s">
        <v>1599</v>
      </c>
      <c r="E39" s="3058">
        <f t="shared" ref="E39:E43" si="80">E37+7</f>
        <v>46089</v>
      </c>
      <c r="F39" s="3060">
        <f t="shared" ref="F39" si="81">C39-7</f>
        <v>46080</v>
      </c>
      <c r="G39" s="3062">
        <f t="shared" ref="G39" si="82">C39-4</f>
        <v>46083</v>
      </c>
      <c r="H39" s="3063"/>
      <c r="I39" s="3054">
        <f t="shared" ref="I39" si="83">C39+3</f>
        <v>46090</v>
      </c>
      <c r="J39" s="3056" t="s">
        <v>1599</v>
      </c>
      <c r="K39" s="3058">
        <f t="shared" ref="K39:K43" si="84">K37+7</f>
        <v>46091</v>
      </c>
      <c r="L39" s="3066">
        <f t="shared" ref="L39" si="85">I39-6</f>
        <v>46084</v>
      </c>
      <c r="M39" s="3063"/>
      <c r="N39" s="1497"/>
      <c r="O39" s="1498"/>
      <c r="P39" s="1499"/>
      <c r="Q39" s="1500"/>
      <c r="R39" s="1828"/>
      <c r="S39" s="3038">
        <f t="shared" ref="S39" si="86">C39+19</f>
        <v>46106</v>
      </c>
      <c r="T39" s="3040">
        <f t="shared" ref="T39" si="87">S39+6</f>
        <v>46112</v>
      </c>
      <c r="U39" s="3042">
        <f t="shared" ref="U39" si="88">S39+7</f>
        <v>46113</v>
      </c>
      <c r="V39" s="3042">
        <f t="shared" ref="V39" si="89">S39+9</f>
        <v>46115</v>
      </c>
      <c r="W39" s="3042">
        <f t="shared" ref="W39" si="90">S39+12</f>
        <v>46118</v>
      </c>
      <c r="X39" s="3042">
        <f t="shared" ref="X39" si="91">S39+14</f>
        <v>46120</v>
      </c>
      <c r="Y39" s="3042">
        <f t="shared" ref="Y39" si="92">S39+16</f>
        <v>46122</v>
      </c>
      <c r="Z39" s="3044">
        <f t="shared" ref="Z39" si="93">S39+18</f>
        <v>46124</v>
      </c>
      <c r="AB39" s="963"/>
      <c r="AC39" s="964"/>
      <c r="AD39" s="3128" t="s">
        <v>798</v>
      </c>
      <c r="AE39" s="3130" t="s">
        <v>799</v>
      </c>
      <c r="AF39" s="3128" t="s">
        <v>800</v>
      </c>
      <c r="AG39" s="3130" t="s">
        <v>790</v>
      </c>
      <c r="AH39" s="3128" t="s">
        <v>801</v>
      </c>
      <c r="AI39" s="3130" t="s">
        <v>759</v>
      </c>
      <c r="AJ39" s="3128" t="s">
        <v>334</v>
      </c>
      <c r="AK39" s="3130" t="s">
        <v>802</v>
      </c>
      <c r="AL39" s="3128" t="s">
        <v>803</v>
      </c>
      <c r="AM39" s="3130" t="s">
        <v>780</v>
      </c>
      <c r="AN39" s="3128"/>
      <c r="AO39" s="3130"/>
    </row>
    <row r="40" spans="1:41" ht="18" customHeight="1">
      <c r="A40" s="3051"/>
      <c r="B40" s="3053"/>
      <c r="C40" s="3055"/>
      <c r="D40" s="3057"/>
      <c r="E40" s="3059"/>
      <c r="F40" s="3061"/>
      <c r="G40" s="3064"/>
      <c r="H40" s="3065"/>
      <c r="I40" s="3055"/>
      <c r="J40" s="3057"/>
      <c r="K40" s="3059"/>
      <c r="L40" s="3067"/>
      <c r="M40" s="3065"/>
      <c r="N40" s="1501"/>
      <c r="O40" s="1590"/>
      <c r="P40" s="1502"/>
      <c r="Q40" s="1503"/>
      <c r="R40" s="1591"/>
      <c r="S40" s="3039"/>
      <c r="T40" s="3041"/>
      <c r="U40" s="3043"/>
      <c r="V40" s="3043"/>
      <c r="W40" s="3043"/>
      <c r="X40" s="3043"/>
      <c r="Y40" s="3043"/>
      <c r="Z40" s="3045"/>
      <c r="AB40" s="741"/>
      <c r="AC40" s="740"/>
      <c r="AD40" s="3129"/>
      <c r="AE40" s="3131"/>
      <c r="AF40" s="3129"/>
      <c r="AG40" s="3131"/>
      <c r="AH40" s="3129"/>
      <c r="AI40" s="3131"/>
      <c r="AJ40" s="3129"/>
      <c r="AK40" s="3131"/>
      <c r="AL40" s="3129"/>
      <c r="AM40" s="3131"/>
      <c r="AN40" s="3129"/>
      <c r="AO40" s="3131"/>
    </row>
    <row r="41" spans="1:41" ht="18" customHeight="1">
      <c r="A41" s="3098"/>
      <c r="B41" s="3082"/>
      <c r="C41" s="3084"/>
      <c r="D41" s="3086"/>
      <c r="E41" s="3072"/>
      <c r="F41" s="3136"/>
      <c r="G41" s="3207"/>
      <c r="H41" s="3208"/>
      <c r="I41" s="3084"/>
      <c r="J41" s="3086"/>
      <c r="K41" s="3072"/>
      <c r="L41" s="3074"/>
      <c r="M41" s="3075"/>
      <c r="N41" s="1553"/>
      <c r="O41" s="1554"/>
      <c r="P41" s="1555"/>
      <c r="Q41" s="1556"/>
      <c r="R41" s="1827"/>
      <c r="S41" s="3078"/>
      <c r="T41" s="3080"/>
      <c r="U41" s="3068"/>
      <c r="V41" s="3068"/>
      <c r="W41" s="3068"/>
      <c r="X41" s="3068"/>
      <c r="Y41" s="3068"/>
      <c r="Z41" s="3070"/>
      <c r="AB41" s="3132"/>
      <c r="AC41" s="3134"/>
      <c r="AD41" s="3132"/>
      <c r="AE41" s="3134"/>
      <c r="AF41" s="3132" t="s">
        <v>804</v>
      </c>
      <c r="AG41" s="3134" t="s">
        <v>805</v>
      </c>
      <c r="AH41" s="3132" t="s">
        <v>806</v>
      </c>
      <c r="AI41" s="3134" t="s">
        <v>807</v>
      </c>
      <c r="AJ41" s="3132" t="s">
        <v>808</v>
      </c>
      <c r="AK41" s="3134" t="s">
        <v>807</v>
      </c>
      <c r="AL41" s="3132" t="s">
        <v>809</v>
      </c>
      <c r="AM41" s="3134" t="s">
        <v>727</v>
      </c>
      <c r="AN41" s="3132"/>
      <c r="AO41" s="3134"/>
    </row>
    <row r="42" spans="1:41" ht="18" customHeight="1">
      <c r="A42" s="3099"/>
      <c r="B42" s="3083"/>
      <c r="C42" s="3085"/>
      <c r="D42" s="3087"/>
      <c r="E42" s="3073"/>
      <c r="F42" s="3137"/>
      <c r="G42" s="3209"/>
      <c r="H42" s="3210"/>
      <c r="I42" s="3085"/>
      <c r="J42" s="3087"/>
      <c r="K42" s="3073"/>
      <c r="L42" s="3076"/>
      <c r="M42" s="3077"/>
      <c r="N42" s="1557"/>
      <c r="O42" s="1588"/>
      <c r="P42" s="1558"/>
      <c r="Q42" s="1559"/>
      <c r="R42" s="1589"/>
      <c r="S42" s="3079"/>
      <c r="T42" s="3081"/>
      <c r="U42" s="3069"/>
      <c r="V42" s="3069"/>
      <c r="W42" s="3069"/>
      <c r="X42" s="3069"/>
      <c r="Y42" s="3069"/>
      <c r="Z42" s="3071"/>
      <c r="AB42" s="3133"/>
      <c r="AC42" s="3135"/>
      <c r="AD42" s="3133"/>
      <c r="AE42" s="3135"/>
      <c r="AF42" s="3133"/>
      <c r="AG42" s="3135"/>
      <c r="AH42" s="3133"/>
      <c r="AI42" s="3135"/>
      <c r="AJ42" s="3133"/>
      <c r="AK42" s="3135"/>
      <c r="AL42" s="3133"/>
      <c r="AM42" s="3135"/>
      <c r="AN42" s="3133"/>
      <c r="AO42" s="3135"/>
    </row>
    <row r="43" spans="1:41" ht="18" customHeight="1">
      <c r="A43" s="3050"/>
      <c r="B43" s="3052"/>
      <c r="C43" s="3054">
        <f t="shared" ref="C43" si="94">C41+7</f>
        <v>7</v>
      </c>
      <c r="D43" s="3056" t="s">
        <v>1599</v>
      </c>
      <c r="E43" s="3058">
        <f t="shared" si="80"/>
        <v>7</v>
      </c>
      <c r="F43" s="3060">
        <f t="shared" ref="F43" si="95">C43-7</f>
        <v>0</v>
      </c>
      <c r="G43" s="3062">
        <f t="shared" ref="G43" si="96">C43-4</f>
        <v>3</v>
      </c>
      <c r="H43" s="3063"/>
      <c r="I43" s="3054">
        <f t="shared" ref="I43" si="97">C43+3</f>
        <v>10</v>
      </c>
      <c r="J43" s="3056" t="s">
        <v>1599</v>
      </c>
      <c r="K43" s="3058">
        <f t="shared" si="84"/>
        <v>7</v>
      </c>
      <c r="L43" s="3066">
        <f t="shared" ref="L43" si="98">I43-6</f>
        <v>4</v>
      </c>
      <c r="M43" s="3063"/>
      <c r="N43" s="1497"/>
      <c r="O43" s="1498"/>
      <c r="P43" s="1499"/>
      <c r="Q43" s="1500"/>
      <c r="R43" s="1828"/>
      <c r="S43" s="3038">
        <f t="shared" ref="S43" si="99">C43+19</f>
        <v>26</v>
      </c>
      <c r="T43" s="3040">
        <f t="shared" ref="T43" si="100">S43+6</f>
        <v>32</v>
      </c>
      <c r="U43" s="3042">
        <f t="shared" ref="U43" si="101">S43+7</f>
        <v>33</v>
      </c>
      <c r="V43" s="3042">
        <f t="shared" ref="V43" si="102">S43+9</f>
        <v>35</v>
      </c>
      <c r="W43" s="3042">
        <f t="shared" ref="W43" si="103">S43+12</f>
        <v>38</v>
      </c>
      <c r="X43" s="3042">
        <f t="shared" ref="X43" si="104">S43+14</f>
        <v>40</v>
      </c>
      <c r="Y43" s="3042">
        <f t="shared" ref="Y43" si="105">S43+16</f>
        <v>42</v>
      </c>
      <c r="Z43" s="3044">
        <f t="shared" ref="Z43" si="106">S43+18</f>
        <v>44</v>
      </c>
      <c r="AB43" s="963"/>
      <c r="AC43" s="964"/>
      <c r="AD43" s="3128"/>
      <c r="AE43" s="3130"/>
      <c r="AF43" s="3128" t="s">
        <v>810</v>
      </c>
      <c r="AG43" s="3130" t="s">
        <v>811</v>
      </c>
      <c r="AH43" s="3128" t="s">
        <v>812</v>
      </c>
      <c r="AI43" s="3130" t="s">
        <v>813</v>
      </c>
      <c r="AJ43" s="3128" t="s">
        <v>814</v>
      </c>
      <c r="AK43" s="3130" t="s">
        <v>802</v>
      </c>
      <c r="AL43" s="3128"/>
      <c r="AM43" s="3130"/>
      <c r="AN43" s="3128"/>
      <c r="AO43" s="3130"/>
    </row>
    <row r="44" spans="1:41" ht="18" customHeight="1">
      <c r="A44" s="3051"/>
      <c r="B44" s="3053"/>
      <c r="C44" s="3055"/>
      <c r="D44" s="3057"/>
      <c r="E44" s="3059"/>
      <c r="F44" s="3061"/>
      <c r="G44" s="3064"/>
      <c r="H44" s="3065"/>
      <c r="I44" s="3055"/>
      <c r="J44" s="3057"/>
      <c r="K44" s="3059"/>
      <c r="L44" s="3067"/>
      <c r="M44" s="3065"/>
      <c r="N44" s="1501"/>
      <c r="O44" s="1590"/>
      <c r="P44" s="1502"/>
      <c r="Q44" s="1503"/>
      <c r="R44" s="1591"/>
      <c r="S44" s="3039"/>
      <c r="T44" s="3041"/>
      <c r="U44" s="3043"/>
      <c r="V44" s="3043"/>
      <c r="W44" s="3043"/>
      <c r="X44" s="3043"/>
      <c r="Y44" s="3043"/>
      <c r="Z44" s="3045"/>
      <c r="AB44" s="741"/>
      <c r="AC44" s="740"/>
      <c r="AD44" s="3129"/>
      <c r="AE44" s="3131"/>
      <c r="AF44" s="3129"/>
      <c r="AG44" s="3131"/>
      <c r="AH44" s="3129"/>
      <c r="AI44" s="3131"/>
      <c r="AJ44" s="3129"/>
      <c r="AK44" s="3131"/>
      <c r="AL44" s="3129"/>
      <c r="AM44" s="3131"/>
      <c r="AN44" s="3129"/>
      <c r="AO44" s="3131"/>
    </row>
    <row r="45" spans="1:41" ht="16.350000000000001" customHeight="1">
      <c r="A45" s="733" t="s">
        <v>1615</v>
      </c>
      <c r="B45" s="2255"/>
      <c r="C45" s="2255"/>
      <c r="D45" s="2255"/>
      <c r="E45" s="2255"/>
      <c r="F45" s="2255"/>
      <c r="G45" s="2255"/>
      <c r="H45" s="2255"/>
      <c r="I45" s="2255"/>
      <c r="J45" s="2255"/>
      <c r="K45" s="2254"/>
      <c r="L45" s="2255"/>
      <c r="M45" s="1489"/>
      <c r="N45" s="1489"/>
      <c r="O45" s="1489"/>
      <c r="P45" s="1488"/>
      <c r="Q45" s="1488"/>
      <c r="R45" s="1488"/>
      <c r="S45" s="1488"/>
      <c r="T45" s="1488"/>
      <c r="U45" s="1488"/>
      <c r="V45" s="1488"/>
      <c r="W45" s="1488"/>
      <c r="X45" s="1488"/>
      <c r="Y45" s="1489"/>
      <c r="Z45" s="1489"/>
      <c r="AB45" s="3132"/>
      <c r="AC45" s="3134"/>
      <c r="AD45" s="3132"/>
      <c r="AE45" s="3134"/>
      <c r="AF45" s="3132" t="s">
        <v>815</v>
      </c>
      <c r="AG45" s="3134" t="s">
        <v>816</v>
      </c>
      <c r="AH45" s="3132" t="s">
        <v>817</v>
      </c>
      <c r="AI45" s="3134" t="s">
        <v>795</v>
      </c>
      <c r="AJ45" s="3132"/>
      <c r="AK45" s="3134"/>
      <c r="AL45" s="3132"/>
      <c r="AM45" s="3134"/>
      <c r="AN45" s="3132"/>
      <c r="AO45" s="3134"/>
    </row>
    <row r="46" spans="1:41" ht="16.350000000000001" customHeight="1">
      <c r="A46" s="733"/>
      <c r="B46" s="2255"/>
      <c r="C46" s="2255"/>
      <c r="D46" s="2255"/>
      <c r="E46" s="2255"/>
      <c r="F46" s="2255"/>
      <c r="G46" s="2255"/>
      <c r="H46" s="2255"/>
      <c r="I46" s="2255"/>
      <c r="J46" s="2255"/>
      <c r="K46" s="23"/>
      <c r="L46" s="2255"/>
      <c r="M46" s="1489"/>
      <c r="N46" s="1489"/>
      <c r="O46" s="1489"/>
      <c r="P46" s="1488"/>
      <c r="Q46" s="1488"/>
      <c r="R46" s="1488"/>
      <c r="S46" s="1488"/>
      <c r="T46" s="1488"/>
      <c r="U46" s="1488"/>
      <c r="V46" s="1488"/>
      <c r="W46" s="1488"/>
      <c r="X46" s="1488"/>
      <c r="Y46" s="1489"/>
      <c r="Z46" s="1489"/>
      <c r="AB46" s="3133"/>
      <c r="AC46" s="3135"/>
      <c r="AD46" s="3133"/>
      <c r="AE46" s="3135"/>
      <c r="AF46" s="3133"/>
      <c r="AG46" s="3135"/>
      <c r="AH46" s="3133"/>
      <c r="AI46" s="3135"/>
      <c r="AJ46" s="3133"/>
      <c r="AK46" s="3135"/>
      <c r="AL46" s="3133"/>
      <c r="AM46" s="3135"/>
      <c r="AN46" s="3133"/>
      <c r="AO46" s="3135"/>
    </row>
    <row r="47" spans="1:41" ht="16.350000000000001" customHeight="1">
      <c r="A47" s="733"/>
      <c r="B47" s="2255"/>
      <c r="C47" s="2255"/>
      <c r="D47" s="2255"/>
      <c r="E47" s="2255"/>
      <c r="F47" s="2255"/>
      <c r="G47" s="2255"/>
      <c r="H47" s="2255"/>
      <c r="I47" s="2255"/>
      <c r="J47" s="2255"/>
      <c r="K47" s="23" t="s">
        <v>1340</v>
      </c>
      <c r="L47" s="2255"/>
      <c r="M47" s="1489"/>
      <c r="N47" s="1489"/>
      <c r="O47" s="1489"/>
      <c r="P47" s="1488"/>
      <c r="Q47" s="1488"/>
      <c r="R47" s="1488"/>
      <c r="S47" s="1488"/>
      <c r="T47" s="1488"/>
      <c r="U47" s="1488"/>
      <c r="V47" s="1488"/>
      <c r="W47" s="1488"/>
      <c r="X47" s="1488"/>
      <c r="Y47" s="1489"/>
      <c r="Z47" s="1489"/>
      <c r="AB47" s="963"/>
      <c r="AC47" s="964"/>
      <c r="AD47" s="963"/>
      <c r="AE47" s="964"/>
      <c r="AF47" s="3128" t="s">
        <v>818</v>
      </c>
      <c r="AG47" s="3130" t="s">
        <v>735</v>
      </c>
      <c r="AH47" s="3128" t="s">
        <v>819</v>
      </c>
      <c r="AI47" s="3130" t="s">
        <v>795</v>
      </c>
      <c r="AJ47" s="963"/>
      <c r="AK47" s="964"/>
      <c r="AL47" s="963"/>
      <c r="AM47" s="964"/>
      <c r="AN47" s="963"/>
      <c r="AO47" s="964"/>
    </row>
    <row r="48" spans="1:41" ht="16.350000000000001" customHeight="1">
      <c r="A48" s="23" t="s">
        <v>820</v>
      </c>
      <c r="B48" s="16"/>
      <c r="C48" s="16"/>
      <c r="D48" s="16"/>
      <c r="E48" s="16"/>
      <c r="F48" s="16"/>
      <c r="G48" s="16"/>
      <c r="H48" s="16"/>
      <c r="I48" s="16"/>
      <c r="J48" s="16"/>
      <c r="K48" s="23" t="s">
        <v>1341</v>
      </c>
      <c r="L48" s="16"/>
      <c r="M48" s="16"/>
      <c r="N48" s="16"/>
      <c r="O48" s="16"/>
      <c r="P48" s="1488"/>
      <c r="Q48" s="1488"/>
      <c r="R48" s="1488"/>
      <c r="S48" s="1488"/>
      <c r="T48" s="1488"/>
      <c r="U48" s="1488"/>
      <c r="V48" s="1488"/>
      <c r="W48" s="1488"/>
      <c r="X48" s="1488"/>
      <c r="Y48" s="1489"/>
      <c r="Z48" s="1489"/>
      <c r="AB48" s="741"/>
      <c r="AC48" s="740"/>
      <c r="AD48" s="741"/>
      <c r="AE48" s="740"/>
      <c r="AF48" s="3129"/>
      <c r="AG48" s="3131"/>
      <c r="AH48" s="3129"/>
      <c r="AI48" s="3131"/>
      <c r="AJ48" s="741"/>
      <c r="AK48" s="740"/>
      <c r="AL48" s="741"/>
      <c r="AM48" s="740"/>
      <c r="AN48" s="741"/>
      <c r="AO48" s="740"/>
    </row>
    <row r="49" spans="1:43" ht="16.350000000000001" customHeight="1">
      <c r="A49" s="2255" t="s">
        <v>824</v>
      </c>
      <c r="B49" s="16"/>
      <c r="C49" s="16"/>
      <c r="D49" s="16"/>
      <c r="E49" s="16"/>
      <c r="F49" s="16"/>
      <c r="G49" s="16"/>
      <c r="H49" s="16"/>
      <c r="I49" s="16"/>
      <c r="J49" s="16"/>
      <c r="K49" s="23" t="s">
        <v>1342</v>
      </c>
      <c r="L49" s="16"/>
      <c r="M49" s="728"/>
      <c r="N49" s="728"/>
      <c r="O49" s="728"/>
      <c r="P49" s="1488"/>
      <c r="Q49" s="1488"/>
      <c r="R49" s="13"/>
      <c r="S49" s="13"/>
      <c r="T49" s="13"/>
      <c r="U49" s="13"/>
      <c r="V49" s="13"/>
      <c r="W49" s="13"/>
      <c r="X49" s="13"/>
      <c r="Y49" s="1488"/>
      <c r="Z49" s="1488"/>
      <c r="AB49" s="3132"/>
      <c r="AC49" s="3134"/>
      <c r="AD49" s="3132"/>
      <c r="AE49" s="3134"/>
      <c r="AF49" s="3132" t="s">
        <v>821</v>
      </c>
      <c r="AG49" s="3134" t="s">
        <v>790</v>
      </c>
      <c r="AH49" s="3132" t="s">
        <v>822</v>
      </c>
      <c r="AI49" s="3134" t="s">
        <v>823</v>
      </c>
      <c r="AJ49" s="3132"/>
      <c r="AK49" s="3134"/>
      <c r="AL49" s="3132"/>
      <c r="AM49" s="3134"/>
      <c r="AN49" s="3132"/>
      <c r="AO49" s="3134"/>
    </row>
    <row r="50" spans="1:43" ht="16.350000000000001" customHeight="1">
      <c r="A50" s="23" t="s">
        <v>1343</v>
      </c>
      <c r="B50" s="13"/>
      <c r="C50" s="13"/>
      <c r="D50" s="13"/>
      <c r="E50" s="13"/>
      <c r="F50" s="727"/>
      <c r="G50" s="727"/>
      <c r="H50" s="727"/>
      <c r="I50" s="727"/>
      <c r="J50" s="13"/>
      <c r="K50" s="23" t="s">
        <v>1344</v>
      </c>
      <c r="L50" s="727"/>
      <c r="M50" s="5"/>
      <c r="N50" s="2253"/>
      <c r="O50" s="2253"/>
      <c r="P50" s="727"/>
      <c r="Q50" s="13"/>
      <c r="R50" s="13"/>
      <c r="S50" s="13"/>
      <c r="T50" s="729"/>
      <c r="U50" s="729"/>
      <c r="V50" s="729"/>
      <c r="W50" s="729"/>
      <c r="X50" s="729"/>
      <c r="Y50" s="1488"/>
      <c r="Z50" s="1488"/>
      <c r="AB50" s="3133"/>
      <c r="AC50" s="3135"/>
      <c r="AD50" s="3133"/>
      <c r="AE50" s="3135"/>
      <c r="AF50" s="3133"/>
      <c r="AG50" s="3135"/>
      <c r="AH50" s="3133"/>
      <c r="AI50" s="3135"/>
      <c r="AJ50" s="3133"/>
      <c r="AK50" s="3135"/>
      <c r="AL50" s="3133"/>
      <c r="AM50" s="3135"/>
      <c r="AN50" s="3133"/>
      <c r="AO50" s="3135"/>
    </row>
    <row r="51" spans="1:43" ht="16.350000000000001" customHeight="1">
      <c r="A51" s="734" t="s">
        <v>826</v>
      </c>
      <c r="B51" s="2255"/>
      <c r="C51" s="2255"/>
      <c r="D51" s="2255"/>
      <c r="E51" s="2255"/>
      <c r="F51" s="2255"/>
      <c r="G51" s="2255"/>
      <c r="H51" s="2255"/>
      <c r="I51" s="2255"/>
      <c r="J51" s="2255"/>
      <c r="K51" s="2255"/>
      <c r="L51" s="2255"/>
      <c r="M51" s="5"/>
      <c r="N51" s="2253"/>
      <c r="O51" s="2253"/>
      <c r="P51" s="2253"/>
      <c r="Q51" s="16"/>
      <c r="R51" s="16"/>
      <c r="S51" s="16"/>
      <c r="T51" s="13"/>
      <c r="U51" s="13"/>
      <c r="V51" s="13"/>
      <c r="W51" s="13"/>
      <c r="X51" s="13"/>
      <c r="Y51" s="13"/>
      <c r="Z51" s="13"/>
      <c r="AB51" s="963"/>
      <c r="AC51" s="964"/>
      <c r="AD51" s="963"/>
      <c r="AE51" s="964"/>
      <c r="AF51" s="3128" t="s">
        <v>825</v>
      </c>
      <c r="AG51" s="3130" t="s">
        <v>805</v>
      </c>
      <c r="AH51" s="963"/>
      <c r="AI51" s="964"/>
      <c r="AJ51" s="963"/>
      <c r="AK51" s="964"/>
      <c r="AL51" s="963"/>
      <c r="AM51" s="964"/>
      <c r="AN51" s="963"/>
      <c r="AO51" s="964"/>
    </row>
    <row r="52" spans="1:43" ht="16.350000000000001" customHeight="1">
      <c r="A52" s="16" t="s">
        <v>827</v>
      </c>
      <c r="B52" s="2255"/>
      <c r="C52" s="2255"/>
      <c r="D52" s="2255"/>
      <c r="E52" s="2255"/>
      <c r="F52" s="2255"/>
      <c r="G52" s="2255"/>
      <c r="H52" s="2255"/>
      <c r="I52" s="2255"/>
      <c r="J52" s="2255"/>
      <c r="K52" s="2255"/>
      <c r="L52" s="2255"/>
      <c r="M52" s="730"/>
      <c r="N52" s="731"/>
      <c r="O52" s="13"/>
      <c r="P52" s="13"/>
      <c r="Q52" s="13"/>
      <c r="R52" s="13"/>
      <c r="S52" s="731" t="s">
        <v>1345</v>
      </c>
      <c r="T52" s="611"/>
      <c r="U52" s="611"/>
      <c r="V52" s="611"/>
      <c r="W52" s="611"/>
      <c r="X52" s="13"/>
      <c r="Y52" s="729"/>
      <c r="Z52" s="729"/>
      <c r="AB52" s="741"/>
      <c r="AC52" s="740"/>
      <c r="AD52" s="741"/>
      <c r="AE52" s="740"/>
      <c r="AF52" s="3129"/>
      <c r="AG52" s="3131"/>
      <c r="AH52" s="741"/>
      <c r="AI52" s="740"/>
      <c r="AJ52" s="741"/>
      <c r="AK52" s="740"/>
      <c r="AL52" s="741"/>
      <c r="AM52" s="740"/>
      <c r="AN52" s="741"/>
      <c r="AO52" s="740"/>
    </row>
    <row r="53" spans="1:43" ht="16.350000000000001" customHeight="1">
      <c r="A53" s="3046" t="s">
        <v>1346</v>
      </c>
      <c r="B53" s="3047"/>
      <c r="C53" s="2261" t="s">
        <v>828</v>
      </c>
      <c r="D53" s="2262"/>
      <c r="E53" s="2262"/>
      <c r="F53" s="2262"/>
      <c r="G53" s="2262"/>
      <c r="H53" s="2262" t="s">
        <v>829</v>
      </c>
      <c r="I53" s="2263"/>
      <c r="J53" s="2262"/>
      <c r="K53" s="2262"/>
      <c r="L53" s="2262"/>
      <c r="M53" s="2264" t="s">
        <v>830</v>
      </c>
      <c r="N53" s="2263"/>
      <c r="O53" s="2262"/>
      <c r="P53" s="2265" t="s">
        <v>831</v>
      </c>
      <c r="Q53" s="2265"/>
      <c r="R53" s="2266"/>
      <c r="S53" s="2264"/>
      <c r="T53" s="2267"/>
      <c r="U53" s="2267"/>
      <c r="V53" s="2267"/>
      <c r="W53" s="2268"/>
      <c r="X53" s="1488"/>
      <c r="Y53" s="13"/>
      <c r="Z53" s="13"/>
    </row>
    <row r="54" spans="1:43" ht="16.350000000000001" customHeight="1">
      <c r="A54" s="3048"/>
      <c r="B54" s="3049"/>
      <c r="C54" s="1900" t="s">
        <v>1347</v>
      </c>
      <c r="D54" s="1901"/>
      <c r="E54" s="1901"/>
      <c r="F54" s="1902" t="s">
        <v>1348</v>
      </c>
      <c r="G54" s="1902"/>
      <c r="H54" s="1902"/>
      <c r="I54" s="1902" t="s">
        <v>1349</v>
      </c>
      <c r="J54" s="1901"/>
      <c r="K54" s="1901"/>
      <c r="L54" s="1901"/>
      <c r="M54" s="1903" t="s">
        <v>1350</v>
      </c>
      <c r="N54" s="1901"/>
      <c r="O54" s="1901"/>
      <c r="P54" s="1904" t="s">
        <v>1351</v>
      </c>
      <c r="Q54" s="1905"/>
      <c r="R54" s="1906"/>
      <c r="S54" s="1903"/>
      <c r="T54" s="1907"/>
      <c r="U54" s="1907"/>
      <c r="V54" s="1907"/>
      <c r="W54" s="1908"/>
      <c r="X54" s="1488"/>
      <c r="Y54" s="13"/>
      <c r="Z54" s="13"/>
    </row>
    <row r="55" spans="1:43" ht="16.350000000000001" customHeight="1">
      <c r="A55" s="3046" t="s">
        <v>1352</v>
      </c>
      <c r="B55" s="3047"/>
      <c r="C55" s="2261" t="s">
        <v>832</v>
      </c>
      <c r="D55" s="2263"/>
      <c r="E55" s="2263"/>
      <c r="F55" s="2262"/>
      <c r="G55" s="2262"/>
      <c r="H55" s="2269"/>
      <c r="I55" s="2269"/>
      <c r="J55" s="2262" t="s">
        <v>833</v>
      </c>
      <c r="K55" s="2263"/>
      <c r="L55" s="2269"/>
      <c r="M55" s="2263"/>
      <c r="N55" s="2263"/>
      <c r="O55" s="2263"/>
      <c r="P55" s="2263"/>
      <c r="Q55" s="2262"/>
      <c r="R55" s="2263"/>
      <c r="S55" s="2267"/>
      <c r="T55" s="2267"/>
      <c r="U55" s="2267"/>
      <c r="V55" s="2267"/>
      <c r="W55" s="2268"/>
      <c r="X55" s="1488"/>
      <c r="Y55" s="1488"/>
      <c r="Z55" s="1488"/>
    </row>
    <row r="56" spans="1:43" ht="16.350000000000001" customHeight="1">
      <c r="A56" s="3048"/>
      <c r="B56" s="3049"/>
      <c r="C56" s="1900" t="s">
        <v>1353</v>
      </c>
      <c r="D56" s="1901"/>
      <c r="E56" s="1901"/>
      <c r="F56" s="1902" t="s">
        <v>1354</v>
      </c>
      <c r="G56" s="1902"/>
      <c r="H56" s="1909"/>
      <c r="I56" s="1909"/>
      <c r="J56" s="1901"/>
      <c r="K56" s="1902"/>
      <c r="L56" s="1902" t="s">
        <v>1355</v>
      </c>
      <c r="M56" s="1902"/>
      <c r="N56" s="1901"/>
      <c r="O56" s="1901"/>
      <c r="P56" s="1901"/>
      <c r="Q56" s="1902"/>
      <c r="R56" s="1901"/>
      <c r="S56" s="1907"/>
      <c r="T56" s="1907"/>
      <c r="U56" s="1907"/>
      <c r="V56" s="1907"/>
      <c r="W56" s="1908"/>
      <c r="X56" s="1488"/>
      <c r="Y56" s="1488"/>
      <c r="Z56" s="1488"/>
    </row>
    <row r="57" spans="1:43" ht="16.350000000000001" customHeight="1">
      <c r="A57" s="3202" t="s">
        <v>1208</v>
      </c>
      <c r="B57" s="3203"/>
      <c r="C57" s="2261" t="s">
        <v>1209</v>
      </c>
      <c r="D57" s="2262"/>
      <c r="E57" s="2262"/>
      <c r="F57" s="2262"/>
      <c r="G57" s="2262"/>
      <c r="H57" s="2269"/>
      <c r="I57" s="2269"/>
      <c r="J57" s="2262" t="s">
        <v>1210</v>
      </c>
      <c r="K57" s="2263"/>
      <c r="L57" s="2263"/>
      <c r="M57" s="2263"/>
      <c r="N57" s="1910" t="s">
        <v>1211</v>
      </c>
      <c r="O57" s="2262"/>
      <c r="P57" s="2262"/>
      <c r="Q57" s="2262"/>
      <c r="R57" s="2263"/>
      <c r="S57" s="2267"/>
      <c r="T57" s="2267"/>
      <c r="U57" s="2267"/>
      <c r="V57" s="2267"/>
      <c r="W57" s="2268"/>
      <c r="X57" s="2252"/>
      <c r="Y57" s="1488"/>
      <c r="Z57" s="1488"/>
      <c r="AB57" s="13"/>
      <c r="AC57" s="13"/>
      <c r="AF57" s="13"/>
      <c r="AG57" s="13"/>
      <c r="AH57" s="13"/>
      <c r="AI57" s="13"/>
      <c r="AJ57" s="13"/>
      <c r="AK57" s="13"/>
      <c r="AL57" s="13"/>
      <c r="AM57" s="13"/>
      <c r="AN57" s="13"/>
      <c r="AO57" s="13"/>
    </row>
    <row r="58" spans="1:43" ht="16.350000000000001" customHeight="1">
      <c r="A58" s="3204"/>
      <c r="B58" s="3205"/>
      <c r="C58" s="1900" t="s">
        <v>1356</v>
      </c>
      <c r="D58" s="1901"/>
      <c r="E58" s="1901"/>
      <c r="F58" s="1902"/>
      <c r="G58" s="1911" t="s">
        <v>1357</v>
      </c>
      <c r="H58" s="1909"/>
      <c r="I58" s="1909"/>
      <c r="J58" s="1901"/>
      <c r="K58" s="1902"/>
      <c r="L58" s="1902" t="s">
        <v>1358</v>
      </c>
      <c r="M58" s="1902"/>
      <c r="N58" s="1912" t="s">
        <v>1359</v>
      </c>
      <c r="O58" s="1901"/>
      <c r="P58" s="1901"/>
      <c r="Q58" s="1902"/>
      <c r="R58" s="1901"/>
      <c r="S58" s="1907"/>
      <c r="T58" s="1907" t="s">
        <v>1359</v>
      </c>
      <c r="U58" s="1907"/>
      <c r="V58" s="1907"/>
      <c r="W58" s="1908"/>
      <c r="X58" s="2256"/>
      <c r="Y58" s="1488"/>
      <c r="Z58" s="1488"/>
      <c r="AB58" s="13"/>
      <c r="AC58" s="13"/>
      <c r="AF58" s="13"/>
      <c r="AG58" s="13"/>
      <c r="AH58" s="13"/>
      <c r="AI58" s="13"/>
      <c r="AJ58" s="13"/>
      <c r="AK58" s="13"/>
      <c r="AL58" s="13"/>
      <c r="AM58" s="13"/>
      <c r="AN58" s="13"/>
      <c r="AO58" s="13"/>
    </row>
    <row r="59" spans="1:43" ht="16.350000000000001" customHeight="1">
      <c r="A59" s="3201"/>
      <c r="B59" s="3201"/>
      <c r="C59" s="3201"/>
      <c r="D59" s="3201"/>
      <c r="E59" s="3201"/>
      <c r="F59" s="3201"/>
      <c r="G59" s="3201"/>
      <c r="H59" s="3201"/>
      <c r="I59" s="3201"/>
      <c r="J59" s="3201"/>
      <c r="K59" s="3201"/>
      <c r="L59" s="3201"/>
      <c r="M59" s="3201"/>
      <c r="N59" s="3201"/>
      <c r="O59" s="3201"/>
      <c r="P59" s="3201"/>
      <c r="Q59" s="3201"/>
      <c r="R59" s="3201"/>
      <c r="S59" s="3201"/>
      <c r="T59" s="3201"/>
      <c r="U59" s="3201"/>
      <c r="V59" s="3201"/>
      <c r="W59" s="3201"/>
      <c r="X59" s="3201"/>
      <c r="Y59" s="3201"/>
      <c r="Z59" s="3201"/>
      <c r="AB59" s="13"/>
      <c r="AC59" s="13"/>
      <c r="AD59" s="13"/>
      <c r="AE59" s="13"/>
      <c r="AF59" s="13"/>
      <c r="AG59" s="13"/>
      <c r="AH59" s="13"/>
      <c r="AI59" s="13"/>
      <c r="AJ59" s="13"/>
      <c r="AK59" s="13"/>
      <c r="AL59" s="13"/>
      <c r="AM59" s="13"/>
      <c r="AN59" s="13"/>
      <c r="AO59" s="13"/>
    </row>
    <row r="60" spans="1:43" ht="16.350000000000001" customHeight="1">
      <c r="A60" s="3201"/>
      <c r="B60" s="3201"/>
      <c r="C60" s="3201"/>
      <c r="D60" s="3201"/>
      <c r="E60" s="3201"/>
      <c r="F60" s="3201"/>
      <c r="G60" s="3201"/>
      <c r="H60" s="3201"/>
      <c r="I60" s="3201"/>
      <c r="J60" s="3201"/>
      <c r="K60" s="3201"/>
      <c r="L60" s="3201"/>
      <c r="M60" s="3201"/>
      <c r="N60" s="3201"/>
      <c r="O60" s="3201"/>
      <c r="P60" s="3201"/>
      <c r="Q60" s="3201"/>
      <c r="R60" s="3201"/>
      <c r="S60" s="3201"/>
      <c r="T60" s="3201"/>
      <c r="U60" s="3201"/>
      <c r="V60" s="3201"/>
      <c r="W60" s="3201"/>
      <c r="X60" s="3201"/>
      <c r="Y60" s="3201"/>
      <c r="Z60" s="3201"/>
      <c r="AB60" s="13"/>
      <c r="AC60" s="13"/>
      <c r="AD60" s="13"/>
      <c r="AE60" s="13"/>
      <c r="AF60" s="13"/>
      <c r="AG60" s="13"/>
      <c r="AH60" s="13"/>
      <c r="AI60" s="13"/>
      <c r="AJ60" s="13"/>
      <c r="AK60" s="13"/>
      <c r="AL60" s="13"/>
      <c r="AM60" s="13"/>
      <c r="AN60" s="13"/>
      <c r="AO60" s="13"/>
    </row>
    <row r="61" spans="1:43" s="13" customFormat="1" ht="7.5" hidden="1" customHeight="1">
      <c r="A61" s="3206" t="s">
        <v>1212</v>
      </c>
      <c r="B61" s="2656"/>
      <c r="C61" s="2656"/>
      <c r="D61" s="2656"/>
      <c r="E61" s="2656"/>
      <c r="F61" s="2656"/>
      <c r="G61" s="2656"/>
      <c r="H61" s="2656"/>
      <c r="I61" s="2656"/>
      <c r="J61" s="2656"/>
      <c r="K61" s="2656"/>
      <c r="L61" s="2656"/>
      <c r="M61" s="2656"/>
      <c r="N61" s="2656"/>
      <c r="O61" s="2656"/>
      <c r="P61" s="2656"/>
      <c r="Q61" s="2656"/>
      <c r="R61" s="2656"/>
      <c r="S61" s="2656"/>
      <c r="T61" s="2656"/>
      <c r="U61" s="2656"/>
      <c r="V61" s="2656"/>
      <c r="W61" s="2656"/>
      <c r="X61" s="2656"/>
      <c r="Y61" s="2656"/>
      <c r="Z61" s="2656"/>
      <c r="AA61"/>
      <c r="AP61"/>
      <c r="AQ61"/>
    </row>
    <row r="62" spans="1:43" s="13" customFormat="1" ht="14.1" customHeight="1">
      <c r="A62" s="3201"/>
      <c r="B62" s="3201"/>
      <c r="C62" s="3201"/>
      <c r="D62" s="3201"/>
      <c r="E62" s="3201"/>
      <c r="F62" s="3201"/>
      <c r="G62" s="3201"/>
      <c r="H62" s="3201"/>
      <c r="I62" s="3201"/>
      <c r="J62" s="3201"/>
      <c r="K62" s="3201"/>
      <c r="L62" s="3201"/>
      <c r="M62" s="3201"/>
      <c r="N62" s="3201"/>
      <c r="O62" s="3201"/>
      <c r="P62" s="3201"/>
      <c r="Q62" s="3201"/>
      <c r="R62" s="3201"/>
      <c r="S62" s="3201"/>
      <c r="T62" s="3201"/>
      <c r="U62" s="3201"/>
      <c r="V62" s="3201"/>
      <c r="W62" s="3201"/>
      <c r="X62" s="3201"/>
      <c r="Y62" s="3201"/>
      <c r="Z62" s="3201"/>
      <c r="AB62"/>
      <c r="AC62"/>
      <c r="AD62"/>
      <c r="AE62"/>
      <c r="AF62"/>
      <c r="AG62"/>
      <c r="AH62"/>
      <c r="AI62"/>
      <c r="AJ62"/>
      <c r="AK62"/>
      <c r="AL62"/>
      <c r="AM62"/>
      <c r="AN62"/>
      <c r="AO62"/>
    </row>
    <row r="63" spans="1:43" s="13" customFormat="1" ht="14.1" customHeight="1">
      <c r="A63"/>
      <c r="B63"/>
      <c r="C63" s="95"/>
      <c r="D63" s="95"/>
      <c r="E63" s="95"/>
      <c r="F63" s="95"/>
      <c r="G63" s="95"/>
      <c r="H63" s="95"/>
      <c r="I63" s="95"/>
      <c r="J63" s="95"/>
      <c r="K63" s="95"/>
      <c r="L63" s="95"/>
      <c r="M63" s="95"/>
      <c r="N63" s="95"/>
      <c r="O63" s="95"/>
      <c r="P63" s="95"/>
      <c r="Q63" s="95"/>
      <c r="R63" s="95"/>
      <c r="S63"/>
      <c r="T63"/>
      <c r="U63"/>
      <c r="V63"/>
      <c r="W63"/>
      <c r="X63"/>
      <c r="Y63"/>
      <c r="Z63"/>
      <c r="AB63"/>
      <c r="AC63"/>
      <c r="AD63"/>
      <c r="AE63"/>
      <c r="AF63"/>
      <c r="AG63"/>
      <c r="AH63"/>
      <c r="AI63"/>
      <c r="AJ63"/>
      <c r="AK63"/>
      <c r="AL63"/>
      <c r="AM63"/>
      <c r="AN63"/>
      <c r="AO63"/>
    </row>
    <row r="64" spans="1:43" s="13" customFormat="1" ht="14.1" customHeight="1">
      <c r="A64"/>
      <c r="B64"/>
      <c r="C64" s="95"/>
      <c r="D64" s="95"/>
      <c r="E64" s="95"/>
      <c r="F64" s="95"/>
      <c r="G64" s="95"/>
      <c r="H64" s="95"/>
      <c r="I64" s="95"/>
      <c r="J64" s="95"/>
      <c r="K64" s="95"/>
      <c r="L64" s="95"/>
      <c r="M64" s="95"/>
      <c r="N64" s="95"/>
      <c r="O64" s="95"/>
      <c r="P64" s="95"/>
      <c r="Q64" s="95"/>
      <c r="R64" s="95"/>
      <c r="S64"/>
      <c r="T64"/>
      <c r="U64"/>
      <c r="V64"/>
      <c r="W64"/>
      <c r="X64"/>
      <c r="AA64"/>
      <c r="AB64"/>
      <c r="AC64"/>
      <c r="AD64"/>
      <c r="AE64"/>
      <c r="AF64"/>
      <c r="AG64"/>
      <c r="AH64"/>
      <c r="AI64"/>
      <c r="AJ64"/>
      <c r="AK64"/>
      <c r="AL64"/>
      <c r="AM64"/>
      <c r="AN64"/>
      <c r="AO64"/>
      <c r="AP64"/>
      <c r="AQ64"/>
    </row>
    <row r="65" spans="1:43" s="13" customFormat="1" ht="17.25" customHeight="1">
      <c r="A65"/>
      <c r="B65"/>
      <c r="C65" s="95"/>
      <c r="D65" s="95"/>
      <c r="E65" s="95"/>
      <c r="F65" s="95"/>
      <c r="G65" s="95"/>
      <c r="H65" s="95"/>
      <c r="I65" s="95"/>
      <c r="J65" s="95"/>
      <c r="K65" s="95"/>
      <c r="L65" s="95"/>
      <c r="M65" s="95"/>
      <c r="N65" s="95"/>
      <c r="O65" s="95"/>
      <c r="P65" s="95"/>
      <c r="Q65" s="95"/>
      <c r="R65" s="95"/>
      <c r="S65"/>
      <c r="T65"/>
      <c r="U65"/>
      <c r="V65"/>
      <c r="W65"/>
      <c r="X65"/>
      <c r="Y65"/>
      <c r="Z65"/>
      <c r="AA65"/>
      <c r="AB65"/>
      <c r="AC65"/>
      <c r="AD65"/>
      <c r="AE65"/>
      <c r="AF65"/>
      <c r="AG65"/>
      <c r="AH65"/>
      <c r="AI65"/>
      <c r="AJ65"/>
      <c r="AK65"/>
      <c r="AL65"/>
      <c r="AM65"/>
      <c r="AN65"/>
      <c r="AO65"/>
      <c r="AP65"/>
      <c r="AQ65"/>
    </row>
    <row r="66" spans="1:43" s="13" customFormat="1" ht="17.25" customHeight="1">
      <c r="A66"/>
      <c r="B66"/>
      <c r="C66" s="95"/>
      <c r="D66" s="95"/>
      <c r="E66" s="95"/>
      <c r="F66" s="95"/>
      <c r="G66" s="95"/>
      <c r="H66" s="95"/>
      <c r="I66" s="95"/>
      <c r="J66" s="95"/>
      <c r="K66" s="95"/>
      <c r="L66" s="95"/>
      <c r="M66" s="95"/>
      <c r="N66" s="95"/>
      <c r="O66" s="95"/>
      <c r="P66" s="95"/>
      <c r="Q66" s="95"/>
      <c r="R66" s="95"/>
      <c r="S66"/>
      <c r="T66"/>
      <c r="U66"/>
      <c r="V66"/>
      <c r="W66"/>
      <c r="X66"/>
      <c r="Y66"/>
      <c r="Z66"/>
      <c r="AA66"/>
      <c r="AB66"/>
      <c r="AC66"/>
      <c r="AD66"/>
      <c r="AE66"/>
      <c r="AF66"/>
      <c r="AG66"/>
      <c r="AH66"/>
      <c r="AI66"/>
      <c r="AJ66"/>
      <c r="AK66"/>
      <c r="AL66"/>
      <c r="AM66"/>
      <c r="AN66"/>
      <c r="AO66"/>
      <c r="AP66"/>
      <c r="AQ66"/>
    </row>
    <row r="67" spans="1:43" ht="17.25" customHeight="1">
      <c r="AP67" s="13"/>
      <c r="AQ67" s="13"/>
    </row>
    <row r="68" spans="1:43" ht="17.25" customHeight="1">
      <c r="AA68" s="13"/>
    </row>
    <row r="69" spans="1:43" ht="17.25" customHeight="1">
      <c r="AA69" s="13"/>
    </row>
    <row r="70" spans="1:43" ht="16.5" customHeight="1"/>
    <row r="71" spans="1:43" ht="16.5" customHeight="1"/>
    <row r="72" spans="1:43" ht="16.5" customHeight="1">
      <c r="C72"/>
      <c r="D72"/>
      <c r="E72"/>
      <c r="F72"/>
      <c r="G72"/>
      <c r="H72"/>
      <c r="I72"/>
      <c r="J72"/>
      <c r="K72"/>
      <c r="L72"/>
      <c r="M72"/>
      <c r="N72"/>
      <c r="O72"/>
      <c r="P72"/>
      <c r="Q72"/>
      <c r="R72"/>
      <c r="AB72" s="13"/>
      <c r="AC72" s="13"/>
      <c r="AD72" s="13"/>
      <c r="AE72" s="13"/>
      <c r="AF72" s="13"/>
      <c r="AG72" s="13"/>
      <c r="AH72" s="13"/>
      <c r="AI72" s="13"/>
      <c r="AJ72" s="13"/>
      <c r="AK72" s="13"/>
      <c r="AL72" s="13"/>
      <c r="AM72" s="13"/>
      <c r="AN72" s="13"/>
      <c r="AO72" s="13"/>
    </row>
    <row r="73" spans="1:43" ht="16.5" customHeight="1">
      <c r="C73"/>
      <c r="D73"/>
      <c r="E73"/>
      <c r="F73"/>
      <c r="G73"/>
      <c r="H73"/>
      <c r="I73"/>
      <c r="J73"/>
      <c r="K73"/>
      <c r="L73"/>
      <c r="M73"/>
      <c r="N73"/>
      <c r="O73"/>
      <c r="P73"/>
      <c r="Q73"/>
      <c r="R73"/>
    </row>
    <row r="74" spans="1:43" s="13" customFormat="1" ht="14.1"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row>
    <row r="75" spans="1:43" ht="14.1" customHeight="1"/>
    <row r="76" spans="1:43">
      <c r="C76"/>
      <c r="D76"/>
      <c r="E76"/>
      <c r="F76"/>
      <c r="G76"/>
      <c r="H76"/>
      <c r="I76"/>
      <c r="J76"/>
      <c r="K76"/>
      <c r="L76"/>
      <c r="M76"/>
      <c r="N76"/>
      <c r="O76"/>
      <c r="P76"/>
      <c r="Q76"/>
      <c r="R76"/>
    </row>
    <row r="77" spans="1:43">
      <c r="C77"/>
      <c r="D77"/>
      <c r="E77"/>
      <c r="F77"/>
      <c r="G77"/>
      <c r="H77"/>
      <c r="I77"/>
      <c r="J77"/>
      <c r="K77"/>
      <c r="L77"/>
      <c r="M77"/>
      <c r="N77"/>
      <c r="O77"/>
      <c r="P77"/>
      <c r="Q77"/>
      <c r="R77"/>
    </row>
    <row r="79" spans="1:43">
      <c r="AP79" s="13"/>
      <c r="AQ79" s="13"/>
    </row>
    <row r="81" spans="3:43">
      <c r="AA81" s="13"/>
      <c r="AP81" s="13"/>
      <c r="AQ81" s="13"/>
    </row>
    <row r="82" spans="3:43">
      <c r="AP82" s="13"/>
      <c r="AQ82" s="13"/>
    </row>
    <row r="83" spans="3:43">
      <c r="AA83" s="13"/>
    </row>
    <row r="84" spans="3:43">
      <c r="AA84" s="13"/>
    </row>
    <row r="85" spans="3:43">
      <c r="C85"/>
      <c r="D85"/>
      <c r="E85"/>
      <c r="F85"/>
      <c r="G85"/>
      <c r="H85"/>
      <c r="I85"/>
      <c r="J85"/>
      <c r="K85"/>
      <c r="L85"/>
      <c r="M85"/>
      <c r="N85"/>
      <c r="O85"/>
      <c r="P85"/>
      <c r="Q85"/>
      <c r="R85"/>
    </row>
    <row r="89" spans="3:43">
      <c r="C89"/>
      <c r="D89"/>
      <c r="E89"/>
      <c r="F89"/>
      <c r="G89"/>
      <c r="H89"/>
      <c r="I89"/>
      <c r="J89"/>
      <c r="K89"/>
      <c r="L89"/>
      <c r="M89"/>
      <c r="N89"/>
      <c r="O89"/>
      <c r="P89"/>
      <c r="Q89"/>
      <c r="R89"/>
    </row>
    <row r="94" spans="3:43">
      <c r="AP94" s="13"/>
      <c r="AQ94" s="13"/>
    </row>
    <row r="95" spans="3:43">
      <c r="C95"/>
      <c r="D95"/>
      <c r="E95"/>
      <c r="F95"/>
      <c r="G95"/>
      <c r="H95"/>
      <c r="I95"/>
      <c r="J95"/>
      <c r="K95"/>
      <c r="L95"/>
      <c r="M95"/>
      <c r="N95"/>
      <c r="O95"/>
      <c r="P95"/>
      <c r="Q95"/>
      <c r="R95"/>
    </row>
    <row r="96" spans="3:43">
      <c r="C96"/>
      <c r="D96"/>
      <c r="E96"/>
      <c r="F96"/>
      <c r="G96"/>
      <c r="H96"/>
      <c r="I96"/>
      <c r="J96"/>
      <c r="K96"/>
      <c r="L96"/>
      <c r="M96"/>
      <c r="N96"/>
      <c r="O96"/>
      <c r="P96"/>
      <c r="Q96"/>
      <c r="R96"/>
      <c r="AA96" s="13"/>
    </row>
    <row r="97" spans="3:18">
      <c r="C97"/>
      <c r="D97"/>
      <c r="E97"/>
      <c r="F97"/>
      <c r="G97"/>
      <c r="H97"/>
      <c r="I97"/>
      <c r="J97"/>
      <c r="K97"/>
      <c r="L97"/>
      <c r="M97"/>
      <c r="N97"/>
      <c r="O97"/>
      <c r="P97"/>
      <c r="Q97"/>
      <c r="R97"/>
    </row>
    <row r="98" spans="3:18">
      <c r="C98"/>
      <c r="D98"/>
      <c r="E98"/>
      <c r="F98"/>
      <c r="G98"/>
      <c r="H98"/>
      <c r="I98"/>
      <c r="J98"/>
      <c r="K98"/>
      <c r="L98"/>
      <c r="M98"/>
      <c r="N98"/>
      <c r="O98"/>
      <c r="P98"/>
      <c r="Q98"/>
      <c r="R98"/>
    </row>
    <row r="99" spans="3:18">
      <c r="C99"/>
      <c r="D99"/>
      <c r="E99"/>
      <c r="F99"/>
      <c r="G99"/>
      <c r="H99"/>
      <c r="I99"/>
      <c r="J99"/>
      <c r="K99"/>
      <c r="L99"/>
      <c r="M99"/>
      <c r="N99"/>
      <c r="O99"/>
      <c r="P99"/>
      <c r="Q99"/>
      <c r="R99"/>
    </row>
    <row r="100" spans="3:18">
      <c r="C100"/>
      <c r="D100"/>
      <c r="E100"/>
      <c r="F100"/>
      <c r="G100"/>
      <c r="H100"/>
      <c r="I100"/>
      <c r="J100"/>
      <c r="K100"/>
      <c r="L100"/>
      <c r="M100"/>
      <c r="N100"/>
      <c r="O100"/>
      <c r="P100"/>
      <c r="Q100"/>
      <c r="R100"/>
    </row>
  </sheetData>
  <sheetProtection selectLockedCells="1" selectUnlockedCells="1"/>
  <mergeCells count="460">
    <mergeCell ref="A59:Z59"/>
    <mergeCell ref="A60:Z60"/>
    <mergeCell ref="I35:I36"/>
    <mergeCell ref="J35:J36"/>
    <mergeCell ref="Z33:Z34"/>
    <mergeCell ref="K33:K34"/>
    <mergeCell ref="AJ49:AJ50"/>
    <mergeCell ref="AK49:AK50"/>
    <mergeCell ref="AL49:AL50"/>
    <mergeCell ref="AJ37:AJ38"/>
    <mergeCell ref="AB45:AB46"/>
    <mergeCell ref="AC45:AC46"/>
    <mergeCell ref="AD45:AD46"/>
    <mergeCell ref="AG45:AG46"/>
    <mergeCell ref="AH45:AH46"/>
    <mergeCell ref="AI45:AI46"/>
    <mergeCell ref="AJ45:AJ46"/>
    <mergeCell ref="AC41:AC42"/>
    <mergeCell ref="AD43:AD44"/>
    <mergeCell ref="AD41:AD42"/>
    <mergeCell ref="AJ39:AJ40"/>
    <mergeCell ref="AF39:AF40"/>
    <mergeCell ref="AG39:AG40"/>
    <mergeCell ref="AG43:AG44"/>
    <mergeCell ref="AM49:AM50"/>
    <mergeCell ref="AN49:AN50"/>
    <mergeCell ref="AO49:AO50"/>
    <mergeCell ref="AF51:AF52"/>
    <mergeCell ref="AG51:AG52"/>
    <mergeCell ref="AF47:AF48"/>
    <mergeCell ref="AG47:AG48"/>
    <mergeCell ref="AH47:AH48"/>
    <mergeCell ref="AI47:AI48"/>
    <mergeCell ref="AE43:AE44"/>
    <mergeCell ref="AN43:AN44"/>
    <mergeCell ref="AO43:AO44"/>
    <mergeCell ref="AK45:AK46"/>
    <mergeCell ref="AL45:AL46"/>
    <mergeCell ref="AM45:AM46"/>
    <mergeCell ref="AN45:AN46"/>
    <mergeCell ref="AO45:AO46"/>
    <mergeCell ref="AH41:AH42"/>
    <mergeCell ref="AE41:AE42"/>
    <mergeCell ref="AF41:AF42"/>
    <mergeCell ref="AJ41:AJ42"/>
    <mergeCell ref="AN41:AN42"/>
    <mergeCell ref="AJ43:AJ44"/>
    <mergeCell ref="AL41:AL42"/>
    <mergeCell ref="AM41:AM42"/>
    <mergeCell ref="AL43:AL44"/>
    <mergeCell ref="AK41:AK42"/>
    <mergeCell ref="AM43:AM44"/>
    <mergeCell ref="AF43:AF44"/>
    <mergeCell ref="AK43:AK44"/>
    <mergeCell ref="AE45:AE46"/>
    <mergeCell ref="AF45:AF46"/>
    <mergeCell ref="AH43:AH44"/>
    <mergeCell ref="AI43:AI44"/>
    <mergeCell ref="AI41:AI42"/>
    <mergeCell ref="AO39:AO40"/>
    <mergeCell ref="AM39:AM40"/>
    <mergeCell ref="AG37:AG38"/>
    <mergeCell ref="AM33:AM34"/>
    <mergeCell ref="AF33:AF34"/>
    <mergeCell ref="AG33:AG34"/>
    <mergeCell ref="AH33:AH34"/>
    <mergeCell ref="AI33:AI34"/>
    <mergeCell ref="AF35:AF36"/>
    <mergeCell ref="AG35:AG36"/>
    <mergeCell ref="AO33:AO34"/>
    <mergeCell ref="AN39:AN40"/>
    <mergeCell ref="AO41:AO42"/>
    <mergeCell ref="AO29:AO30"/>
    <mergeCell ref="AH39:AH40"/>
    <mergeCell ref="AI39:AI40"/>
    <mergeCell ref="AK39:AK40"/>
    <mergeCell ref="AL39:AL40"/>
    <mergeCell ref="AH37:AH38"/>
    <mergeCell ref="AI37:AI38"/>
    <mergeCell ref="AN37:AN38"/>
    <mergeCell ref="AO37:AO38"/>
    <mergeCell ref="AK35:AK36"/>
    <mergeCell ref="AK37:AK38"/>
    <mergeCell ref="AL37:AL38"/>
    <mergeCell ref="AM37:AM38"/>
    <mergeCell ref="AL35:AL36"/>
    <mergeCell ref="AM35:AM36"/>
    <mergeCell ref="AO35:AO36"/>
    <mergeCell ref="AH35:AH36"/>
    <mergeCell ref="AI35:AI36"/>
    <mergeCell ref="AJ35:AJ36"/>
    <mergeCell ref="AK33:AK34"/>
    <mergeCell ref="AH31:AH32"/>
    <mergeCell ref="AI31:AI32"/>
    <mergeCell ref="AJ31:AJ32"/>
    <mergeCell ref="AL29:AL30"/>
    <mergeCell ref="AB7:AO8"/>
    <mergeCell ref="AB19:AC20"/>
    <mergeCell ref="AD19:AE20"/>
    <mergeCell ref="AF19:AG20"/>
    <mergeCell ref="AH19:AI20"/>
    <mergeCell ref="AJ19:AK20"/>
    <mergeCell ref="AL19:AM20"/>
    <mergeCell ref="AN19:AO20"/>
    <mergeCell ref="AB21:AB22"/>
    <mergeCell ref="AN21:AN22"/>
    <mergeCell ref="AO21:AO22"/>
    <mergeCell ref="AF21:AF22"/>
    <mergeCell ref="AG21:AG22"/>
    <mergeCell ref="AH21:AH22"/>
    <mergeCell ref="AM21:AM22"/>
    <mergeCell ref="AE21:AE22"/>
    <mergeCell ref="AI21:AI22"/>
    <mergeCell ref="AK21:AK22"/>
    <mergeCell ref="AD21:AD22"/>
    <mergeCell ref="AC21:AC22"/>
    <mergeCell ref="AJ21:AJ22"/>
    <mergeCell ref="AD49:AD50"/>
    <mergeCell ref="AE49:AE50"/>
    <mergeCell ref="AF49:AF50"/>
    <mergeCell ref="AG49:AG50"/>
    <mergeCell ref="AH49:AH50"/>
    <mergeCell ref="AI49:AI50"/>
    <mergeCell ref="AB41:AB42"/>
    <mergeCell ref="AG41:AG42"/>
    <mergeCell ref="AE29:AE30"/>
    <mergeCell ref="AE31:AE32"/>
    <mergeCell ref="AG29:AG30"/>
    <mergeCell ref="AH29:AH30"/>
    <mergeCell ref="AI29:AI30"/>
    <mergeCell ref="AD29:AD30"/>
    <mergeCell ref="AD31:AD32"/>
    <mergeCell ref="AD35:AD36"/>
    <mergeCell ref="AE35:AE36"/>
    <mergeCell ref="AD37:AD38"/>
    <mergeCell ref="AE37:AE38"/>
    <mergeCell ref="AF37:AF38"/>
    <mergeCell ref="AC33:AC34"/>
    <mergeCell ref="AD33:AD34"/>
    <mergeCell ref="AE33:AE34"/>
    <mergeCell ref="AB33:AB34"/>
    <mergeCell ref="A62:Z62"/>
    <mergeCell ref="A57:B58"/>
    <mergeCell ref="A61:Z61"/>
    <mergeCell ref="A55:B56"/>
    <mergeCell ref="AB37:AB38"/>
    <mergeCell ref="AC37:AC38"/>
    <mergeCell ref="AB49:AB50"/>
    <mergeCell ref="AC49:AC50"/>
    <mergeCell ref="A41:A42"/>
    <mergeCell ref="B41:B42"/>
    <mergeCell ref="C41:C42"/>
    <mergeCell ref="D41:D42"/>
    <mergeCell ref="E41:E42"/>
    <mergeCell ref="F41:F42"/>
    <mergeCell ref="G41:H42"/>
    <mergeCell ref="I41:I42"/>
    <mergeCell ref="J41:J42"/>
    <mergeCell ref="Z39:Z40"/>
    <mergeCell ref="A39:A40"/>
    <mergeCell ref="B39:B40"/>
    <mergeCell ref="C39:C40"/>
    <mergeCell ref="D39:D40"/>
    <mergeCell ref="E39:E40"/>
    <mergeCell ref="A37:A38"/>
    <mergeCell ref="L33:M34"/>
    <mergeCell ref="S33:S34"/>
    <mergeCell ref="T33:T34"/>
    <mergeCell ref="U33:U34"/>
    <mergeCell ref="V33:V34"/>
    <mergeCell ref="V35:V36"/>
    <mergeCell ref="W35:W36"/>
    <mergeCell ref="X35:X36"/>
    <mergeCell ref="Y35:Y36"/>
    <mergeCell ref="K35:K36"/>
    <mergeCell ref="W33:W34"/>
    <mergeCell ref="X33:X34"/>
    <mergeCell ref="Y33:Y34"/>
    <mergeCell ref="AF29:AF30"/>
    <mergeCell ref="AO31:AO32"/>
    <mergeCell ref="AN23:AN24"/>
    <mergeCell ref="AO23:AO24"/>
    <mergeCell ref="AH23:AH24"/>
    <mergeCell ref="AK23:AK24"/>
    <mergeCell ref="AN27:AN28"/>
    <mergeCell ref="AO27:AO28"/>
    <mergeCell ref="AM29:AM30"/>
    <mergeCell ref="AK31:AK32"/>
    <mergeCell ref="AM27:AM28"/>
    <mergeCell ref="AK27:AK28"/>
    <mergeCell ref="AG25:AG26"/>
    <mergeCell ref="AH25:AH26"/>
    <mergeCell ref="AL27:AL28"/>
    <mergeCell ref="AO25:AO26"/>
    <mergeCell ref="AC25:AC26"/>
    <mergeCell ref="AI25:AI26"/>
    <mergeCell ref="AJ25:AJ26"/>
    <mergeCell ref="AF25:AF26"/>
    <mergeCell ref="AL23:AL24"/>
    <mergeCell ref="AM23:AM24"/>
    <mergeCell ref="AK25:AK26"/>
    <mergeCell ref="A9:Z10"/>
    <mergeCell ref="X19:X20"/>
    <mergeCell ref="Y19:Y20"/>
    <mergeCell ref="Z19:Z20"/>
    <mergeCell ref="S13:AA13"/>
    <mergeCell ref="Y14:Z14"/>
    <mergeCell ref="A19:A20"/>
    <mergeCell ref="B19:B20"/>
    <mergeCell ref="C19:E19"/>
    <mergeCell ref="F19:H19"/>
    <mergeCell ref="I19:K19"/>
    <mergeCell ref="L19:M19"/>
    <mergeCell ref="O19:R19"/>
    <mergeCell ref="C20:E20"/>
    <mergeCell ref="G20:H20"/>
    <mergeCell ref="S19:S20"/>
    <mergeCell ref="T19:T20"/>
    <mergeCell ref="U19:U20"/>
    <mergeCell ref="V19:V20"/>
    <mergeCell ref="W19:W20"/>
    <mergeCell ref="AL21:AL22"/>
    <mergeCell ref="I20:K20"/>
    <mergeCell ref="L20:M20"/>
    <mergeCell ref="Q20:R20"/>
    <mergeCell ref="C21:C22"/>
    <mergeCell ref="D21:D22"/>
    <mergeCell ref="E21:E22"/>
    <mergeCell ref="F21:F22"/>
    <mergeCell ref="G21:H22"/>
    <mergeCell ref="I21:I22"/>
    <mergeCell ref="J21:J22"/>
    <mergeCell ref="K21:K22"/>
    <mergeCell ref="L21:M22"/>
    <mergeCell ref="A21:A22"/>
    <mergeCell ref="B21:B22"/>
    <mergeCell ref="Y21:Y22"/>
    <mergeCell ref="Z21:Z22"/>
    <mergeCell ref="S21:S22"/>
    <mergeCell ref="T21:T22"/>
    <mergeCell ref="AB23:AB24"/>
    <mergeCell ref="A29:A30"/>
    <mergeCell ref="B29:B30"/>
    <mergeCell ref="G27:H28"/>
    <mergeCell ref="I27:I28"/>
    <mergeCell ref="U21:U22"/>
    <mergeCell ref="V21:V22"/>
    <mergeCell ref="V23:V24"/>
    <mergeCell ref="G23:H24"/>
    <mergeCell ref="I23:I24"/>
    <mergeCell ref="J23:J24"/>
    <mergeCell ref="K23:K24"/>
    <mergeCell ref="L23:M24"/>
    <mergeCell ref="S23:S24"/>
    <mergeCell ref="I25:I26"/>
    <mergeCell ref="J25:J26"/>
    <mergeCell ref="K25:K26"/>
    <mergeCell ref="L25:M26"/>
    <mergeCell ref="A31:A32"/>
    <mergeCell ref="X29:X30"/>
    <mergeCell ref="Y29:Y30"/>
    <mergeCell ref="Z29:Z30"/>
    <mergeCell ref="AB27:AB28"/>
    <mergeCell ref="AB29:AB30"/>
    <mergeCell ref="AB25:AB26"/>
    <mergeCell ref="Y27:Y28"/>
    <mergeCell ref="Z27:Z28"/>
    <mergeCell ref="C29:C30"/>
    <mergeCell ref="D29:D30"/>
    <mergeCell ref="E29:E30"/>
    <mergeCell ref="F29:F30"/>
    <mergeCell ref="G29:H30"/>
    <mergeCell ref="I29:I30"/>
    <mergeCell ref="E27:E28"/>
    <mergeCell ref="F27:F28"/>
    <mergeCell ref="X27:X28"/>
    <mergeCell ref="W25:W26"/>
    <mergeCell ref="X25:X26"/>
    <mergeCell ref="Y25:Y26"/>
    <mergeCell ref="X31:X32"/>
    <mergeCell ref="Z31:Z32"/>
    <mergeCell ref="U31:U32"/>
    <mergeCell ref="AI23:AI24"/>
    <mergeCell ref="AJ23:AJ24"/>
    <mergeCell ref="AC29:AC30"/>
    <mergeCell ref="AE27:AE28"/>
    <mergeCell ref="AF27:AF28"/>
    <mergeCell ref="AG27:AG28"/>
    <mergeCell ref="AH27:AH28"/>
    <mergeCell ref="AI27:AI28"/>
    <mergeCell ref="AJ27:AJ28"/>
    <mergeCell ref="AF23:AF24"/>
    <mergeCell ref="AG23:AG24"/>
    <mergeCell ref="AD23:AD24"/>
    <mergeCell ref="AE23:AE24"/>
    <mergeCell ref="AC23:AC24"/>
    <mergeCell ref="AD25:AD26"/>
    <mergeCell ref="AE25:AE26"/>
    <mergeCell ref="AD27:AD28"/>
    <mergeCell ref="AJ29:AJ30"/>
    <mergeCell ref="AD39:AD40"/>
    <mergeCell ref="AE39:AE40"/>
    <mergeCell ref="AC27:AC28"/>
    <mergeCell ref="AL25:AL26"/>
    <mergeCell ref="AM25:AM26"/>
    <mergeCell ref="AN25:AN26"/>
    <mergeCell ref="AK29:AK30"/>
    <mergeCell ref="AL31:AL32"/>
    <mergeCell ref="AM31:AM32"/>
    <mergeCell ref="AN31:AN32"/>
    <mergeCell ref="AN33:AN34"/>
    <mergeCell ref="AN35:AN36"/>
    <mergeCell ref="AJ33:AJ34"/>
    <mergeCell ref="AF31:AF32"/>
    <mergeCell ref="AG31:AG32"/>
    <mergeCell ref="AL33:AL34"/>
    <mergeCell ref="AN29:AN30"/>
    <mergeCell ref="Y31:Y32"/>
    <mergeCell ref="J29:J30"/>
    <mergeCell ref="V27:V28"/>
    <mergeCell ref="V29:V30"/>
    <mergeCell ref="V31:V32"/>
    <mergeCell ref="W31:W32"/>
    <mergeCell ref="W27:W28"/>
    <mergeCell ref="W29:W30"/>
    <mergeCell ref="S29:S30"/>
    <mergeCell ref="T29:T30"/>
    <mergeCell ref="U29:U30"/>
    <mergeCell ref="J27:J28"/>
    <mergeCell ref="K27:K28"/>
    <mergeCell ref="L27:M28"/>
    <mergeCell ref="S27:S28"/>
    <mergeCell ref="T27:T28"/>
    <mergeCell ref="S25:S26"/>
    <mergeCell ref="T25:T26"/>
    <mergeCell ref="U27:U28"/>
    <mergeCell ref="W21:W22"/>
    <mergeCell ref="X21:X22"/>
    <mergeCell ref="Z23:Z24"/>
    <mergeCell ref="T23:T24"/>
    <mergeCell ref="U23:U24"/>
    <mergeCell ref="V25:V26"/>
    <mergeCell ref="U25:U26"/>
    <mergeCell ref="W23:W24"/>
    <mergeCell ref="X23:X24"/>
    <mergeCell ref="Y23:Y24"/>
    <mergeCell ref="Z25:Z26"/>
    <mergeCell ref="A25:A26"/>
    <mergeCell ref="B25:B26"/>
    <mergeCell ref="C25:C26"/>
    <mergeCell ref="D25:D26"/>
    <mergeCell ref="E25:E26"/>
    <mergeCell ref="F25:F26"/>
    <mergeCell ref="G25:H26"/>
    <mergeCell ref="A23:A24"/>
    <mergeCell ref="B23:B24"/>
    <mergeCell ref="C23:C24"/>
    <mergeCell ref="D23:D24"/>
    <mergeCell ref="E23:E24"/>
    <mergeCell ref="F23:F24"/>
    <mergeCell ref="G31:H32"/>
    <mergeCell ref="I31:I32"/>
    <mergeCell ref="J31:J32"/>
    <mergeCell ref="K31:K32"/>
    <mergeCell ref="L31:M32"/>
    <mergeCell ref="S31:S32"/>
    <mergeCell ref="T31:T32"/>
    <mergeCell ref="D27:D28"/>
    <mergeCell ref="A35:A36"/>
    <mergeCell ref="B35:B36"/>
    <mergeCell ref="C35:C36"/>
    <mergeCell ref="D35:D36"/>
    <mergeCell ref="E35:E36"/>
    <mergeCell ref="F35:F36"/>
    <mergeCell ref="A27:A28"/>
    <mergeCell ref="B27:B28"/>
    <mergeCell ref="C27:C28"/>
    <mergeCell ref="B31:B32"/>
    <mergeCell ref="C31:C32"/>
    <mergeCell ref="D31:D32"/>
    <mergeCell ref="E31:E32"/>
    <mergeCell ref="F31:F32"/>
    <mergeCell ref="K29:K30"/>
    <mergeCell ref="L29:M30"/>
    <mergeCell ref="G35:H36"/>
    <mergeCell ref="J39:J40"/>
    <mergeCell ref="K39:K40"/>
    <mergeCell ref="L39:M40"/>
    <mergeCell ref="S39:S40"/>
    <mergeCell ref="X37:X38"/>
    <mergeCell ref="Y37:Y38"/>
    <mergeCell ref="Z37:Z38"/>
    <mergeCell ref="A33:A34"/>
    <mergeCell ref="B33:B34"/>
    <mergeCell ref="C33:C34"/>
    <mergeCell ref="D33:D34"/>
    <mergeCell ref="E33:E34"/>
    <mergeCell ref="F33:F34"/>
    <mergeCell ref="G33:H34"/>
    <mergeCell ref="I33:I34"/>
    <mergeCell ref="J33:J34"/>
    <mergeCell ref="I37:I38"/>
    <mergeCell ref="J37:J38"/>
    <mergeCell ref="L35:M36"/>
    <mergeCell ref="S35:S36"/>
    <mergeCell ref="Z35:Z36"/>
    <mergeCell ref="T35:T36"/>
    <mergeCell ref="U35:U36"/>
    <mergeCell ref="B37:B38"/>
    <mergeCell ref="C37:C38"/>
    <mergeCell ref="D37:D38"/>
    <mergeCell ref="E37:E38"/>
    <mergeCell ref="F37:F38"/>
    <mergeCell ref="G37:H38"/>
    <mergeCell ref="W41:W42"/>
    <mergeCell ref="X41:X42"/>
    <mergeCell ref="F39:F40"/>
    <mergeCell ref="G39:H40"/>
    <mergeCell ref="I39:I40"/>
    <mergeCell ref="W37:W38"/>
    <mergeCell ref="K37:K38"/>
    <mergeCell ref="L37:M38"/>
    <mergeCell ref="S37:S38"/>
    <mergeCell ref="T37:T38"/>
    <mergeCell ref="U37:U38"/>
    <mergeCell ref="V37:V38"/>
    <mergeCell ref="T39:T40"/>
    <mergeCell ref="U39:U40"/>
    <mergeCell ref="Y41:Y42"/>
    <mergeCell ref="Z41:Z42"/>
    <mergeCell ref="Y39:Y40"/>
    <mergeCell ref="K41:K42"/>
    <mergeCell ref="L41:M42"/>
    <mergeCell ref="S41:S42"/>
    <mergeCell ref="T41:T42"/>
    <mergeCell ref="U41:U42"/>
    <mergeCell ref="V41:V42"/>
    <mergeCell ref="V39:V40"/>
    <mergeCell ref="W39:W40"/>
    <mergeCell ref="X39:X40"/>
    <mergeCell ref="S43:S44"/>
    <mergeCell ref="T43:T44"/>
    <mergeCell ref="U43:U44"/>
    <mergeCell ref="V43:V44"/>
    <mergeCell ref="W43:W44"/>
    <mergeCell ref="X43:X44"/>
    <mergeCell ref="Y43:Y44"/>
    <mergeCell ref="Z43:Z44"/>
    <mergeCell ref="A53:B54"/>
    <mergeCell ref="A43:A44"/>
    <mergeCell ref="B43:B44"/>
    <mergeCell ref="C43:C44"/>
    <mergeCell ref="D43:D44"/>
    <mergeCell ref="E43:E44"/>
    <mergeCell ref="F43:F44"/>
    <mergeCell ref="G43:H44"/>
    <mergeCell ref="I43:I44"/>
    <mergeCell ref="J43:J44"/>
    <mergeCell ref="K43:K44"/>
    <mergeCell ref="L43:M44"/>
  </mergeCells>
  <phoneticPr fontId="38"/>
  <pageMargins left="1.37" right="0.17" top="0.34" bottom="0.24" header="0.23" footer="0.17"/>
  <pageSetup paperSize="9" scale="58" orientation="landscape" r:id="rId1"/>
  <headerFooter alignWithMargins="0"/>
  <colBreaks count="2" manualBreakCount="2">
    <brk id="27" max="59" man="1"/>
    <brk id="53"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AJ78"/>
  <sheetViews>
    <sheetView view="pageBreakPreview" zoomScale="85" zoomScaleNormal="100" zoomScaleSheetLayoutView="85" workbookViewId="0">
      <selection activeCell="L46" sqref="L46"/>
    </sheetView>
  </sheetViews>
  <sheetFormatPr defaultRowHeight="13.2"/>
  <cols>
    <col min="1" max="1" width="36" customWidth="1"/>
    <col min="2" max="2" width="6.44140625" customWidth="1"/>
    <col min="3" max="3" width="11" style="95" hidden="1" customWidth="1"/>
    <col min="4" max="4" width="10.6640625" style="95" hidden="1" customWidth="1"/>
    <col min="5" max="5" width="2.88671875" style="95" hidden="1" customWidth="1"/>
    <col min="6" max="6" width="6.109375" style="95" hidden="1" customWidth="1"/>
    <col min="7" max="7" width="10.6640625" style="95" customWidth="1"/>
    <col min="8" max="8" width="2.88671875" style="95" customWidth="1"/>
    <col min="9" max="9" width="8.109375" style="95" bestFit="1" customWidth="1"/>
    <col min="10" max="11" width="10.6640625" style="95" customWidth="1"/>
    <col min="12" max="13" width="5.6640625" style="95" customWidth="1"/>
    <col min="14" max="14" width="0.33203125" customWidth="1"/>
    <col min="15" max="15" width="7.6640625" customWidth="1"/>
    <col min="16" max="16" width="2.44140625" customWidth="1"/>
    <col min="17" max="17" width="7.6640625" customWidth="1"/>
    <col min="18" max="18" width="10.6640625" customWidth="1"/>
    <col min="19" max="24" width="10.33203125" customWidth="1"/>
    <col min="25" max="25" width="20.88671875" bestFit="1" customWidth="1"/>
    <col min="26" max="26" width="10.109375" bestFit="1" customWidth="1"/>
    <col min="27" max="27" width="20.44140625" bestFit="1" customWidth="1"/>
    <col min="28" max="28" width="10.109375" bestFit="1" customWidth="1"/>
    <col min="29" max="29" width="20.6640625" bestFit="1" customWidth="1"/>
    <col min="30" max="30" width="10.109375" bestFit="1" customWidth="1"/>
    <col min="31" max="31" width="17.6640625" bestFit="1" customWidth="1"/>
    <col min="32" max="33" width="10.109375" bestFit="1" customWidth="1"/>
  </cols>
  <sheetData>
    <row r="1" spans="1:36" ht="13.5" customHeight="1"/>
    <row r="2" spans="1:36" ht="13.5" customHeight="1">
      <c r="C2" s="8"/>
      <c r="E2" s="158"/>
      <c r="F2" s="158"/>
      <c r="H2" s="158"/>
      <c r="I2" s="158"/>
      <c r="J2" t="s">
        <v>606</v>
      </c>
      <c r="L2" s="158"/>
      <c r="M2" s="8"/>
      <c r="N2" s="8"/>
      <c r="R2" s="805" t="s">
        <v>1</v>
      </c>
      <c r="T2" s="215"/>
    </row>
    <row r="3" spans="1:36" ht="13.5" customHeight="1">
      <c r="C3" s="8"/>
      <c r="E3" s="158"/>
      <c r="F3" s="158"/>
      <c r="H3" s="158"/>
      <c r="I3" s="158"/>
      <c r="J3" s="8" t="s">
        <v>835</v>
      </c>
      <c r="L3" s="158"/>
      <c r="M3" s="8"/>
      <c r="N3" s="8"/>
      <c r="R3" s="805" t="s">
        <v>3</v>
      </c>
      <c r="T3" s="215"/>
    </row>
    <row r="4" spans="1:36" ht="13.5" customHeight="1">
      <c r="C4" s="8"/>
      <c r="E4" s="158"/>
      <c r="F4" s="158"/>
      <c r="H4" s="158"/>
      <c r="I4" s="158"/>
      <c r="J4" s="8" t="s">
        <v>836</v>
      </c>
      <c r="L4" s="158"/>
      <c r="M4" s="8"/>
      <c r="N4" s="8"/>
      <c r="R4" s="805" t="s">
        <v>5</v>
      </c>
      <c r="T4" s="215"/>
    </row>
    <row r="5" spans="1:36" ht="13.5" customHeight="1">
      <c r="C5" s="8"/>
      <c r="E5" s="158"/>
      <c r="F5" s="158"/>
      <c r="H5" s="158"/>
      <c r="I5" s="158"/>
      <c r="J5" s="8" t="s">
        <v>568</v>
      </c>
      <c r="L5" s="158"/>
      <c r="M5" s="8"/>
      <c r="N5" s="8"/>
      <c r="R5" s="805" t="s">
        <v>7</v>
      </c>
      <c r="T5" s="215"/>
    </row>
    <row r="6" spans="1:36" ht="12" customHeight="1" thickBot="1">
      <c r="B6" s="186"/>
      <c r="N6" s="707"/>
      <c r="O6" s="707"/>
      <c r="P6" s="707"/>
      <c r="Q6" s="707"/>
      <c r="R6" s="707"/>
      <c r="S6" s="3227"/>
      <c r="T6" s="3227"/>
      <c r="U6" s="216"/>
    </row>
    <row r="7" spans="1:36" ht="13.5" customHeight="1" thickTop="1">
      <c r="A7" s="3168" t="s">
        <v>837</v>
      </c>
      <c r="B7" s="3169"/>
      <c r="C7" s="3169"/>
      <c r="D7" s="3169"/>
      <c r="E7" s="3169"/>
      <c r="F7" s="3169"/>
      <c r="G7" s="3169"/>
      <c r="H7" s="3169"/>
      <c r="I7" s="3169"/>
      <c r="J7" s="3169"/>
      <c r="K7" s="3169"/>
      <c r="L7" s="3169"/>
      <c r="M7" s="3169"/>
      <c r="N7" s="3169"/>
      <c r="O7" s="3169"/>
      <c r="P7" s="3169"/>
      <c r="Q7" s="3169"/>
      <c r="R7" s="3169"/>
      <c r="S7" s="3169"/>
      <c r="T7" s="3169"/>
      <c r="U7" s="3169"/>
      <c r="V7" s="3170"/>
      <c r="W7" s="397"/>
      <c r="X7" s="397"/>
      <c r="Y7" s="3211" t="s">
        <v>694</v>
      </c>
      <c r="Z7" s="3212"/>
      <c r="AA7" s="3212"/>
      <c r="AB7" s="3212"/>
      <c r="AC7" s="3212"/>
      <c r="AD7" s="3212"/>
      <c r="AE7" s="3212"/>
      <c r="AF7" s="3213"/>
      <c r="AG7" s="398"/>
      <c r="AH7" s="398"/>
      <c r="AI7" s="398"/>
      <c r="AJ7" s="398"/>
    </row>
    <row r="8" spans="1:36" ht="13.5" customHeight="1" thickBot="1">
      <c r="A8" s="3171"/>
      <c r="B8" s="3172"/>
      <c r="C8" s="3172"/>
      <c r="D8" s="3172"/>
      <c r="E8" s="3172"/>
      <c r="F8" s="3172"/>
      <c r="G8" s="3172"/>
      <c r="H8" s="3172"/>
      <c r="I8" s="3172"/>
      <c r="J8" s="3172"/>
      <c r="K8" s="3172"/>
      <c r="L8" s="3172"/>
      <c r="M8" s="3172"/>
      <c r="N8" s="3172"/>
      <c r="O8" s="3172"/>
      <c r="P8" s="3172"/>
      <c r="Q8" s="3172"/>
      <c r="R8" s="3172"/>
      <c r="S8" s="3172"/>
      <c r="T8" s="3172"/>
      <c r="U8" s="3172"/>
      <c r="V8" s="3173"/>
      <c r="W8" s="397"/>
      <c r="X8" s="397"/>
      <c r="Y8" s="3214"/>
      <c r="Z8" s="3215"/>
      <c r="AA8" s="3215"/>
      <c r="AB8" s="3215"/>
      <c r="AC8" s="3215"/>
      <c r="AD8" s="3215"/>
      <c r="AE8" s="3215"/>
      <c r="AF8" s="3216"/>
      <c r="AG8" s="398"/>
      <c r="AH8" s="398"/>
      <c r="AI8" s="398"/>
      <c r="AJ8" s="398"/>
    </row>
    <row r="9" spans="1:36" ht="4.5" customHeight="1" thickTop="1">
      <c r="C9"/>
      <c r="D9"/>
      <c r="E9"/>
      <c r="F9"/>
      <c r="G9"/>
      <c r="H9"/>
      <c r="I9"/>
      <c r="J9"/>
      <c r="K9"/>
      <c r="L9"/>
      <c r="M9"/>
    </row>
    <row r="10" spans="1:36" ht="15" hidden="1" customHeight="1">
      <c r="A10" s="217"/>
      <c r="C10"/>
      <c r="D10"/>
      <c r="E10"/>
      <c r="F10"/>
      <c r="G10"/>
      <c r="H10"/>
      <c r="I10"/>
      <c r="J10"/>
      <c r="K10"/>
      <c r="L10"/>
      <c r="M10"/>
    </row>
    <row r="11" spans="1:36" s="1" customFormat="1" ht="4.5" customHeight="1">
      <c r="A11" s="708"/>
    </row>
    <row r="12" spans="1:36" s="1" customFormat="1" ht="19.5" customHeight="1">
      <c r="A12" s="3300"/>
      <c r="B12" s="3300"/>
      <c r="C12" s="3300"/>
      <c r="D12" s="3300"/>
      <c r="E12" s="3300"/>
      <c r="F12" s="3300"/>
      <c r="G12" s="3300"/>
      <c r="H12" s="3300"/>
      <c r="I12" s="3300"/>
      <c r="J12" s="3300"/>
      <c r="K12" s="3300"/>
      <c r="L12" s="3300"/>
      <c r="M12" s="3300"/>
      <c r="N12" s="3300"/>
      <c r="O12" s="3300"/>
      <c r="P12" s="3300"/>
      <c r="Q12" s="3300"/>
      <c r="R12" s="3300"/>
      <c r="S12" s="3300"/>
      <c r="T12" s="3300"/>
      <c r="U12" s="3300"/>
    </row>
    <row r="13" spans="1:36" ht="5.25" customHeight="1">
      <c r="A13" s="757"/>
      <c r="B13" s="757"/>
      <c r="C13" s="757"/>
      <c r="D13" s="757"/>
      <c r="E13" s="757"/>
      <c r="F13" s="757"/>
      <c r="G13" s="757"/>
      <c r="H13" s="757"/>
      <c r="I13" s="757"/>
      <c r="J13" s="757"/>
      <c r="K13" s="757"/>
      <c r="L13" s="757"/>
      <c r="M13" s="757"/>
      <c r="N13" s="757"/>
      <c r="O13" s="757"/>
      <c r="P13" s="757"/>
      <c r="Q13" s="757"/>
      <c r="R13" s="757"/>
      <c r="S13" s="757"/>
      <c r="T13" s="757"/>
      <c r="U13" s="757"/>
      <c r="V13" s="1"/>
      <c r="W13" s="1"/>
      <c r="X13" s="1"/>
    </row>
    <row r="14" spans="1:36" ht="19.5" customHeight="1">
      <c r="A14" s="165"/>
      <c r="C14"/>
      <c r="D14"/>
      <c r="E14"/>
      <c r="F14"/>
      <c r="G14"/>
      <c r="H14"/>
      <c r="I14"/>
      <c r="J14"/>
      <c r="K14"/>
      <c r="L14"/>
      <c r="M14"/>
      <c r="U14" s="3260">
        <f ca="1">TODAY()</f>
        <v>46038</v>
      </c>
      <c r="V14" s="3261"/>
      <c r="Y14" s="710"/>
      <c r="Z14" s="710"/>
      <c r="AA14" s="710"/>
      <c r="AB14" s="710"/>
    </row>
    <row r="15" spans="1:36" ht="11.25" customHeight="1">
      <c r="A15" s="1251"/>
      <c r="C15"/>
      <c r="D15"/>
      <c r="E15"/>
      <c r="F15"/>
      <c r="G15"/>
      <c r="H15"/>
      <c r="I15"/>
      <c r="J15"/>
      <c r="K15"/>
      <c r="L15"/>
      <c r="M15"/>
      <c r="R15" s="21" t="s">
        <v>1177</v>
      </c>
      <c r="AH15" s="1"/>
      <c r="AI15" s="1"/>
      <c r="AJ15" s="1"/>
    </row>
    <row r="16" spans="1:36" ht="15" customHeight="1" thickBot="1">
      <c r="A16" s="3262" t="s">
        <v>350</v>
      </c>
      <c r="B16" s="3265" t="s">
        <v>351</v>
      </c>
      <c r="C16" s="965" t="s">
        <v>838</v>
      </c>
      <c r="D16" s="3268" t="s">
        <v>838</v>
      </c>
      <c r="E16" s="3269"/>
      <c r="F16" s="3270"/>
      <c r="G16" s="3271" t="s">
        <v>838</v>
      </c>
      <c r="H16" s="3272"/>
      <c r="I16" s="3273"/>
      <c r="J16" s="3271" t="s">
        <v>353</v>
      </c>
      <c r="K16" s="3272"/>
      <c r="L16" s="3272"/>
      <c r="M16" s="3273"/>
      <c r="N16" s="3278"/>
      <c r="O16" s="3280" t="s">
        <v>355</v>
      </c>
      <c r="P16" s="3281"/>
      <c r="Q16" s="3281"/>
      <c r="R16" s="3281"/>
      <c r="S16" s="3281"/>
      <c r="T16" s="3281"/>
      <c r="U16" s="3281"/>
      <c r="V16" s="3282"/>
      <c r="W16" s="238"/>
      <c r="X16" s="238"/>
      <c r="AG16" s="168"/>
    </row>
    <row r="17" spans="1:36" ht="15.75" customHeight="1" thickTop="1">
      <c r="A17" s="3263"/>
      <c r="B17" s="3266"/>
      <c r="C17" s="1252" t="s">
        <v>839</v>
      </c>
      <c r="D17" s="3283" t="s">
        <v>840</v>
      </c>
      <c r="E17" s="3284"/>
      <c r="F17" s="3285"/>
      <c r="G17" s="3268" t="s">
        <v>840</v>
      </c>
      <c r="H17" s="3269"/>
      <c r="I17" s="3270"/>
      <c r="J17" s="3286" t="s">
        <v>246</v>
      </c>
      <c r="K17" s="3288" t="s">
        <v>410</v>
      </c>
      <c r="L17" s="3290" t="s">
        <v>409</v>
      </c>
      <c r="M17" s="3291"/>
      <c r="N17" s="3279"/>
      <c r="O17" s="3294" t="s">
        <v>841</v>
      </c>
      <c r="P17" s="3295"/>
      <c r="Q17" s="3296"/>
      <c r="R17" s="3297" t="s">
        <v>842</v>
      </c>
      <c r="S17" s="3298" t="s">
        <v>843</v>
      </c>
      <c r="T17" s="3274" t="s">
        <v>844</v>
      </c>
      <c r="U17" s="3274" t="s">
        <v>845</v>
      </c>
      <c r="V17" s="3276" t="s">
        <v>846</v>
      </c>
      <c r="Y17" s="966" t="s">
        <v>703</v>
      </c>
      <c r="Z17" s="1253"/>
      <c r="AA17" s="966" t="s">
        <v>704</v>
      </c>
      <c r="AB17" s="1253"/>
      <c r="AC17" s="966" t="s">
        <v>705</v>
      </c>
      <c r="AD17" s="1253"/>
      <c r="AE17" s="966" t="s">
        <v>706</v>
      </c>
      <c r="AF17" s="1253"/>
      <c r="AG17" s="168"/>
    </row>
    <row r="18" spans="1:36" ht="15.75" customHeight="1">
      <c r="A18" s="3264"/>
      <c r="B18" s="3267"/>
      <c r="C18" s="1252"/>
      <c r="D18" s="1252"/>
      <c r="E18" s="1254"/>
      <c r="F18" s="1255"/>
      <c r="G18" s="3283"/>
      <c r="H18" s="3284"/>
      <c r="I18" s="3285"/>
      <c r="J18" s="3287"/>
      <c r="K18" s="3289"/>
      <c r="L18" s="3292"/>
      <c r="M18" s="3293"/>
      <c r="N18" s="1084"/>
      <c r="O18" s="3283"/>
      <c r="P18" s="3284"/>
      <c r="Q18" s="3285"/>
      <c r="R18" s="3279"/>
      <c r="S18" s="3299"/>
      <c r="T18" s="3275"/>
      <c r="U18" s="3275"/>
      <c r="V18" s="3277"/>
      <c r="Y18" s="1256"/>
      <c r="Z18" s="1257"/>
      <c r="AA18" s="1256"/>
      <c r="AB18" s="1257"/>
      <c r="AC18" s="1256"/>
      <c r="AD18" s="1257"/>
      <c r="AE18" s="1256"/>
      <c r="AF18" s="1257"/>
      <c r="AG18" s="3309"/>
    </row>
    <row r="19" spans="1:36" ht="12.75" customHeight="1">
      <c r="A19" s="3249" t="s">
        <v>1616</v>
      </c>
      <c r="B19" s="3251" t="s">
        <v>1617</v>
      </c>
      <c r="C19" s="1576"/>
      <c r="D19" s="1577"/>
      <c r="E19" s="1578"/>
      <c r="F19" s="1579" t="s">
        <v>1618</v>
      </c>
      <c r="G19" s="3328">
        <v>46043</v>
      </c>
      <c r="H19" s="3231" t="s">
        <v>1619</v>
      </c>
      <c r="I19" s="3331">
        <f>G19</f>
        <v>46043</v>
      </c>
      <c r="J19" s="3253">
        <f>SUM(G19-8)</f>
        <v>46035</v>
      </c>
      <c r="K19" s="3231">
        <f>G19-5</f>
        <v>46038</v>
      </c>
      <c r="L19" s="3234">
        <f>K19+3</f>
        <v>46041</v>
      </c>
      <c r="M19" s="3235"/>
      <c r="N19" s="1560"/>
      <c r="O19" s="3240">
        <f>I19+4</f>
        <v>46047</v>
      </c>
      <c r="P19" s="3241"/>
      <c r="Q19" s="3242"/>
      <c r="R19" s="3246">
        <f>O19+35</f>
        <v>46082</v>
      </c>
      <c r="S19" s="3221">
        <f t="shared" ref="S19" si="0">R19+8</f>
        <v>46090</v>
      </c>
      <c r="T19" s="3224">
        <f t="shared" ref="T19" si="1">R19+9</f>
        <v>46091</v>
      </c>
      <c r="U19" s="3224">
        <f t="shared" ref="U19" si="2">R19+10</f>
        <v>46092</v>
      </c>
      <c r="V19" s="3228">
        <f t="shared" ref="V19" si="3">R19+12</f>
        <v>46094</v>
      </c>
      <c r="Y19" s="3306" t="s">
        <v>847</v>
      </c>
      <c r="Z19" s="3134" t="s">
        <v>713</v>
      </c>
      <c r="AA19" s="3306" t="s">
        <v>848</v>
      </c>
      <c r="AB19" s="3134" t="s">
        <v>713</v>
      </c>
      <c r="AC19" s="3306" t="s">
        <v>849</v>
      </c>
      <c r="AD19" s="3134" t="s">
        <v>713</v>
      </c>
      <c r="AE19" s="3306" t="s">
        <v>850</v>
      </c>
      <c r="AF19" s="3134" t="s">
        <v>713</v>
      </c>
      <c r="AG19" s="3309"/>
    </row>
    <row r="20" spans="1:36" ht="12.75" customHeight="1" thickBot="1">
      <c r="A20" s="3250"/>
      <c r="B20" s="3252"/>
      <c r="C20" s="1576"/>
      <c r="D20" s="1577"/>
      <c r="E20" s="1578"/>
      <c r="F20" s="1579"/>
      <c r="G20" s="3329"/>
      <c r="H20" s="3232"/>
      <c r="I20" s="3332"/>
      <c r="J20" s="3254"/>
      <c r="K20" s="3232"/>
      <c r="L20" s="3236"/>
      <c r="M20" s="3237"/>
      <c r="N20" s="1560"/>
      <c r="O20" s="3243"/>
      <c r="P20" s="3244"/>
      <c r="Q20" s="3245"/>
      <c r="R20" s="3247"/>
      <c r="S20" s="3222"/>
      <c r="T20" s="3225"/>
      <c r="U20" s="3225"/>
      <c r="V20" s="3229"/>
      <c r="Y20" s="3307"/>
      <c r="Z20" s="3308"/>
      <c r="AA20" s="3307"/>
      <c r="AB20" s="3308"/>
      <c r="AC20" s="3307"/>
      <c r="AD20" s="3308"/>
      <c r="AE20" s="3307"/>
      <c r="AF20" s="3308"/>
      <c r="AG20" s="3309"/>
      <c r="AH20" s="3301"/>
      <c r="AI20" s="3301"/>
      <c r="AJ20" s="3301"/>
    </row>
    <row r="21" spans="1:36" ht="12.75" customHeight="1" thickTop="1">
      <c r="A21" s="1561" t="s">
        <v>851</v>
      </c>
      <c r="B21" s="2299"/>
      <c r="C21" s="1580"/>
      <c r="D21" s="1581"/>
      <c r="E21" s="1582"/>
      <c r="F21" s="1583"/>
      <c r="G21" s="3330"/>
      <c r="H21" s="3233"/>
      <c r="I21" s="3333"/>
      <c r="J21" s="3255"/>
      <c r="K21" s="3233"/>
      <c r="L21" s="3238"/>
      <c r="M21" s="3239"/>
      <c r="N21" s="1562"/>
      <c r="O21" s="1563">
        <f>O19+9</f>
        <v>46056</v>
      </c>
      <c r="P21" s="1564" t="s">
        <v>1619</v>
      </c>
      <c r="Q21" s="1565">
        <f>O21+1</f>
        <v>46057</v>
      </c>
      <c r="R21" s="3248"/>
      <c r="S21" s="3223"/>
      <c r="T21" s="3226"/>
      <c r="U21" s="3226"/>
      <c r="V21" s="3230"/>
      <c r="Y21" s="3302" t="s">
        <v>724</v>
      </c>
      <c r="Z21" s="3304" t="s">
        <v>725</v>
      </c>
      <c r="AA21" s="3302" t="s">
        <v>806</v>
      </c>
      <c r="AB21" s="3304" t="s">
        <v>807</v>
      </c>
      <c r="AC21" s="3302" t="s">
        <v>852</v>
      </c>
      <c r="AD21" s="3304" t="s">
        <v>780</v>
      </c>
      <c r="AE21" s="3302" t="s">
        <v>731</v>
      </c>
      <c r="AF21" s="3304" t="s">
        <v>732</v>
      </c>
      <c r="AG21" s="3309"/>
      <c r="AH21" s="3301"/>
      <c r="AI21" s="3301"/>
      <c r="AJ21" s="3301"/>
    </row>
    <row r="22" spans="1:36" ht="12.75" customHeight="1">
      <c r="A22" s="3249" t="s">
        <v>1616</v>
      </c>
      <c r="B22" s="3251" t="s">
        <v>1620</v>
      </c>
      <c r="C22" s="1576"/>
      <c r="D22" s="1577"/>
      <c r="E22" s="1578"/>
      <c r="F22" s="1579" t="s">
        <v>1618</v>
      </c>
      <c r="G22" s="3328">
        <f>G19+7</f>
        <v>46050</v>
      </c>
      <c r="H22" s="3231" t="s">
        <v>1619</v>
      </c>
      <c r="I22" s="3331">
        <f>G22</f>
        <v>46050</v>
      </c>
      <c r="J22" s="3253">
        <f>SUM(G22-8)</f>
        <v>46042</v>
      </c>
      <c r="K22" s="3231">
        <f t="shared" ref="K22" si="4">G22-5</f>
        <v>46045</v>
      </c>
      <c r="L22" s="3234">
        <f t="shared" ref="L22" si="5">K22+3</f>
        <v>46048</v>
      </c>
      <c r="M22" s="3235"/>
      <c r="N22" s="1560"/>
      <c r="O22" s="3240">
        <f>I22+4</f>
        <v>46054</v>
      </c>
      <c r="P22" s="3241"/>
      <c r="Q22" s="3242"/>
      <c r="R22" s="3246">
        <f t="shared" ref="R22" si="6">O22+35</f>
        <v>46089</v>
      </c>
      <c r="S22" s="3221">
        <f t="shared" ref="S22" si="7">R22+8</f>
        <v>46097</v>
      </c>
      <c r="T22" s="3224">
        <f t="shared" ref="T22" si="8">R22+9</f>
        <v>46098</v>
      </c>
      <c r="U22" s="3224">
        <f t="shared" ref="U22" si="9">R22+10</f>
        <v>46099</v>
      </c>
      <c r="V22" s="3228">
        <f t="shared" ref="V22" si="10">R22+12</f>
        <v>46101</v>
      </c>
      <c r="Y22" s="3303"/>
      <c r="Z22" s="3305"/>
      <c r="AA22" s="3303"/>
      <c r="AB22" s="3305"/>
      <c r="AC22" s="3303"/>
      <c r="AD22" s="3305"/>
      <c r="AE22" s="3303"/>
      <c r="AF22" s="3305"/>
      <c r="AG22" s="3309"/>
    </row>
    <row r="23" spans="1:36" ht="12.75" customHeight="1">
      <c r="A23" s="3250"/>
      <c r="B23" s="3252"/>
      <c r="C23" s="1576"/>
      <c r="D23" s="1577"/>
      <c r="E23" s="1578"/>
      <c r="F23" s="1579"/>
      <c r="G23" s="3329"/>
      <c r="H23" s="3232"/>
      <c r="I23" s="3332"/>
      <c r="J23" s="3254"/>
      <c r="K23" s="3232"/>
      <c r="L23" s="3236"/>
      <c r="M23" s="3237"/>
      <c r="N23" s="1560"/>
      <c r="O23" s="3243"/>
      <c r="P23" s="3244"/>
      <c r="Q23" s="3245"/>
      <c r="R23" s="3247"/>
      <c r="S23" s="3222"/>
      <c r="T23" s="3225"/>
      <c r="U23" s="3225"/>
      <c r="V23" s="3229"/>
      <c r="Y23" s="3132" t="s">
        <v>728</v>
      </c>
      <c r="Z23" s="3134" t="s">
        <v>729</v>
      </c>
      <c r="AA23" s="3132" t="s">
        <v>742</v>
      </c>
      <c r="AB23" s="3134" t="s">
        <v>732</v>
      </c>
      <c r="AC23" s="3132" t="s">
        <v>853</v>
      </c>
      <c r="AD23" s="3134" t="s">
        <v>739</v>
      </c>
      <c r="AE23" s="3132" t="s">
        <v>854</v>
      </c>
      <c r="AF23" s="3134" t="s">
        <v>732</v>
      </c>
      <c r="AG23" s="3309"/>
    </row>
    <row r="24" spans="1:36" ht="12.75" customHeight="1">
      <c r="A24" s="1561" t="s">
        <v>851</v>
      </c>
      <c r="B24" s="2299"/>
      <c r="C24" s="1580"/>
      <c r="D24" s="1581"/>
      <c r="E24" s="1582"/>
      <c r="F24" s="1583"/>
      <c r="G24" s="3330"/>
      <c r="H24" s="3233"/>
      <c r="I24" s="3333"/>
      <c r="J24" s="3255"/>
      <c r="K24" s="3233"/>
      <c r="L24" s="3238"/>
      <c r="M24" s="3239"/>
      <c r="N24" s="1562"/>
      <c r="O24" s="1563">
        <f>O22+9</f>
        <v>46063</v>
      </c>
      <c r="P24" s="1564" t="s">
        <v>1619</v>
      </c>
      <c r="Q24" s="1565">
        <f>(O24+1)</f>
        <v>46064</v>
      </c>
      <c r="R24" s="3248"/>
      <c r="S24" s="3223"/>
      <c r="T24" s="3226"/>
      <c r="U24" s="3226"/>
      <c r="V24" s="3230"/>
      <c r="Y24" s="3133"/>
      <c r="Z24" s="3135"/>
      <c r="AA24" s="3133"/>
      <c r="AB24" s="3135"/>
      <c r="AC24" s="3133"/>
      <c r="AD24" s="3135"/>
      <c r="AE24" s="3133"/>
      <c r="AF24" s="3135"/>
      <c r="AG24" s="3309"/>
      <c r="AH24" s="3301"/>
      <c r="AI24" s="3310"/>
      <c r="AJ24" s="3301"/>
    </row>
    <row r="25" spans="1:36" ht="12.75" customHeight="1">
      <c r="A25" s="3249" t="s">
        <v>1616</v>
      </c>
      <c r="B25" s="3334" t="s">
        <v>1621</v>
      </c>
      <c r="C25" s="2490"/>
      <c r="D25" s="2491"/>
      <c r="E25" s="2492"/>
      <c r="F25" s="2493" t="s">
        <v>1618</v>
      </c>
      <c r="G25" s="3328">
        <f t="shared" ref="G25" si="11">G22+7</f>
        <v>46057</v>
      </c>
      <c r="H25" s="3231" t="s">
        <v>1619</v>
      </c>
      <c r="I25" s="3331">
        <f>G25</f>
        <v>46057</v>
      </c>
      <c r="J25" s="3253">
        <f>SUM(G25-8)</f>
        <v>46049</v>
      </c>
      <c r="K25" s="3231">
        <f t="shared" ref="K25" si="12">G25-5</f>
        <v>46052</v>
      </c>
      <c r="L25" s="3234">
        <f t="shared" ref="L25" si="13">K25+3</f>
        <v>46055</v>
      </c>
      <c r="M25" s="3235"/>
      <c r="N25" s="1560"/>
      <c r="O25" s="3240">
        <f>I25+4</f>
        <v>46061</v>
      </c>
      <c r="P25" s="3241"/>
      <c r="Q25" s="3242"/>
      <c r="R25" s="3246">
        <f t="shared" ref="R25" si="14">O25+35</f>
        <v>46096</v>
      </c>
      <c r="S25" s="3221">
        <f t="shared" ref="S25" si="15">R25+8</f>
        <v>46104</v>
      </c>
      <c r="T25" s="3224">
        <f t="shared" ref="T25" si="16">R25+9</f>
        <v>46105</v>
      </c>
      <c r="U25" s="3224">
        <f t="shared" ref="U25" si="17">R25+10</f>
        <v>46106</v>
      </c>
      <c r="V25" s="3228">
        <f t="shared" ref="V25" si="18">R25+12</f>
        <v>46108</v>
      </c>
      <c r="Y25" s="3311" t="s">
        <v>749</v>
      </c>
      <c r="Z25" s="3312" t="s">
        <v>750</v>
      </c>
      <c r="AA25" s="3311" t="s">
        <v>334</v>
      </c>
      <c r="AB25" s="3312" t="s">
        <v>802</v>
      </c>
      <c r="AC25" s="3311" t="s">
        <v>855</v>
      </c>
      <c r="AD25" s="3312" t="s">
        <v>759</v>
      </c>
      <c r="AE25" s="3311" t="s">
        <v>788</v>
      </c>
      <c r="AF25" s="3312" t="s">
        <v>732</v>
      </c>
      <c r="AG25" s="3309"/>
      <c r="AH25" s="3301"/>
      <c r="AI25" s="3310"/>
      <c r="AJ25" s="3301"/>
    </row>
    <row r="26" spans="1:36" ht="11.25" customHeight="1">
      <c r="A26" s="3250"/>
      <c r="B26" s="3335"/>
      <c r="C26" s="2490"/>
      <c r="D26" s="2491"/>
      <c r="E26" s="2492"/>
      <c r="F26" s="2493"/>
      <c r="G26" s="3329"/>
      <c r="H26" s="3232"/>
      <c r="I26" s="3332"/>
      <c r="J26" s="3254"/>
      <c r="K26" s="3232"/>
      <c r="L26" s="3236"/>
      <c r="M26" s="3237"/>
      <c r="N26" s="1560"/>
      <c r="O26" s="3243"/>
      <c r="P26" s="3244"/>
      <c r="Q26" s="3245"/>
      <c r="R26" s="3247"/>
      <c r="S26" s="3222"/>
      <c r="T26" s="3225"/>
      <c r="U26" s="3225"/>
      <c r="V26" s="3229"/>
      <c r="Y26" s="3303"/>
      <c r="Z26" s="3305"/>
      <c r="AA26" s="3303"/>
      <c r="AB26" s="3305"/>
      <c r="AC26" s="3303"/>
      <c r="AD26" s="3305"/>
      <c r="AE26" s="3303"/>
      <c r="AF26" s="3305"/>
      <c r="AG26" s="3309"/>
      <c r="AH26" s="3301"/>
      <c r="AI26" s="3301"/>
      <c r="AJ26" s="3301"/>
    </row>
    <row r="27" spans="1:36" ht="12.75" customHeight="1">
      <c r="A27" s="1561" t="s">
        <v>851</v>
      </c>
      <c r="B27" s="2299"/>
      <c r="C27" s="2494"/>
      <c r="D27" s="2495"/>
      <c r="E27" s="2496"/>
      <c r="F27" s="2497"/>
      <c r="G27" s="3330"/>
      <c r="H27" s="3233"/>
      <c r="I27" s="3333"/>
      <c r="J27" s="3255"/>
      <c r="K27" s="3233"/>
      <c r="L27" s="3238"/>
      <c r="M27" s="3239"/>
      <c r="N27" s="1562"/>
      <c r="O27" s="1563">
        <f>O25+9</f>
        <v>46070</v>
      </c>
      <c r="P27" s="1564" t="s">
        <v>263</v>
      </c>
      <c r="Q27" s="1565">
        <f>(O27+1)</f>
        <v>46071</v>
      </c>
      <c r="R27" s="3248"/>
      <c r="S27" s="3223"/>
      <c r="T27" s="3226"/>
      <c r="U27" s="3226"/>
      <c r="V27" s="3230"/>
      <c r="Y27" s="3132" t="s">
        <v>768</v>
      </c>
      <c r="Z27" s="3134" t="s">
        <v>761</v>
      </c>
      <c r="AA27" s="3132"/>
      <c r="AB27" s="3134"/>
      <c r="AC27" s="3132" t="s">
        <v>856</v>
      </c>
      <c r="AD27" s="3134" t="s">
        <v>778</v>
      </c>
      <c r="AE27" s="3132"/>
      <c r="AF27" s="3134"/>
      <c r="AG27" s="3309"/>
      <c r="AH27" s="3301"/>
      <c r="AI27" s="3301"/>
      <c r="AJ27" s="3301"/>
    </row>
    <row r="28" spans="1:36" s="507" customFormat="1" ht="12.75" customHeight="1">
      <c r="A28" s="3249" t="s">
        <v>1616</v>
      </c>
      <c r="B28" s="3334" t="s">
        <v>1622</v>
      </c>
      <c r="C28" s="2490"/>
      <c r="D28" s="2491"/>
      <c r="E28" s="2492"/>
      <c r="F28" s="2493" t="s">
        <v>1618</v>
      </c>
      <c r="G28" s="3328">
        <f t="shared" ref="G28" si="19">G25+7</f>
        <v>46064</v>
      </c>
      <c r="H28" s="3231" t="s">
        <v>1619</v>
      </c>
      <c r="I28" s="3331">
        <f>G28</f>
        <v>46064</v>
      </c>
      <c r="J28" s="3253">
        <f>SUM(G28-8)</f>
        <v>46056</v>
      </c>
      <c r="K28" s="3231">
        <f t="shared" ref="K28" si="20">G28-5</f>
        <v>46059</v>
      </c>
      <c r="L28" s="3234">
        <f t="shared" ref="L28" si="21">K28+3</f>
        <v>46062</v>
      </c>
      <c r="M28" s="3235"/>
      <c r="N28" s="1560"/>
      <c r="O28" s="3240">
        <f>I28+4</f>
        <v>46068</v>
      </c>
      <c r="P28" s="3241"/>
      <c r="Q28" s="3242"/>
      <c r="R28" s="3246">
        <f t="shared" ref="R28" si="22">O28+35</f>
        <v>46103</v>
      </c>
      <c r="S28" s="3221">
        <f t="shared" ref="S28" si="23">R28+8</f>
        <v>46111</v>
      </c>
      <c r="T28" s="3224">
        <f t="shared" ref="T28" si="24">R28+9</f>
        <v>46112</v>
      </c>
      <c r="U28" s="3224">
        <f t="shared" ref="U28" si="25">R28+10</f>
        <v>46113</v>
      </c>
      <c r="V28" s="3228">
        <f t="shared" ref="V28" si="26">R28+12</f>
        <v>46115</v>
      </c>
      <c r="W28"/>
      <c r="X28"/>
      <c r="Y28" s="3133"/>
      <c r="Z28" s="3135"/>
      <c r="AA28" s="3133"/>
      <c r="AB28" s="3135"/>
      <c r="AC28" s="3133"/>
      <c r="AD28" s="3135"/>
      <c r="AE28" s="3133"/>
      <c r="AF28" s="3135"/>
      <c r="AG28" s="3309"/>
      <c r="AH28" s="3301"/>
      <c r="AI28" s="3301"/>
      <c r="AJ28" s="3313"/>
    </row>
    <row r="29" spans="1:36" s="507" customFormat="1" ht="12.75" customHeight="1">
      <c r="A29" s="3250"/>
      <c r="B29" s="3335"/>
      <c r="C29" s="2490"/>
      <c r="D29" s="2491"/>
      <c r="E29" s="2492"/>
      <c r="F29" s="2493"/>
      <c r="G29" s="3329"/>
      <c r="H29" s="3232"/>
      <c r="I29" s="3332"/>
      <c r="J29" s="3254"/>
      <c r="K29" s="3232"/>
      <c r="L29" s="3236"/>
      <c r="M29" s="3237"/>
      <c r="N29" s="1560"/>
      <c r="O29" s="3243"/>
      <c r="P29" s="3244"/>
      <c r="Q29" s="3245"/>
      <c r="R29" s="3247"/>
      <c r="S29" s="3222"/>
      <c r="T29" s="3225"/>
      <c r="U29" s="3225"/>
      <c r="V29" s="3229"/>
      <c r="W29"/>
      <c r="X29"/>
      <c r="Y29" s="3311" t="s">
        <v>776</v>
      </c>
      <c r="Z29" s="3312" t="s">
        <v>752</v>
      </c>
      <c r="AA29" s="3311"/>
      <c r="AB29" s="3312"/>
      <c r="AC29" s="3311" t="s">
        <v>751</v>
      </c>
      <c r="AD29" s="3312" t="s">
        <v>752</v>
      </c>
      <c r="AE29" s="3311"/>
      <c r="AF29" s="3312"/>
      <c r="AG29" s="3309"/>
      <c r="AH29" s="3301"/>
      <c r="AI29" s="3301"/>
      <c r="AJ29" s="3313"/>
    </row>
    <row r="30" spans="1:36" s="507" customFormat="1" ht="12.75" customHeight="1">
      <c r="A30" s="1561" t="s">
        <v>851</v>
      </c>
      <c r="B30" s="2299"/>
      <c r="C30" s="2494"/>
      <c r="D30" s="2495"/>
      <c r="E30" s="2496"/>
      <c r="F30" s="2497"/>
      <c r="G30" s="3330"/>
      <c r="H30" s="3233"/>
      <c r="I30" s="3333"/>
      <c r="J30" s="3255"/>
      <c r="K30" s="3233"/>
      <c r="L30" s="3238"/>
      <c r="M30" s="3239"/>
      <c r="N30" s="1562"/>
      <c r="O30" s="1563">
        <f>O28+9</f>
        <v>46077</v>
      </c>
      <c r="P30" s="1564" t="s">
        <v>263</v>
      </c>
      <c r="Q30" s="1565">
        <f>(O30+1)</f>
        <v>46078</v>
      </c>
      <c r="R30" s="3248"/>
      <c r="S30" s="3223"/>
      <c r="T30" s="3226"/>
      <c r="U30" s="3226"/>
      <c r="V30" s="3230"/>
      <c r="W30"/>
      <c r="X30"/>
      <c r="Y30" s="3303"/>
      <c r="Z30" s="3305"/>
      <c r="AA30" s="3303"/>
      <c r="AB30" s="3305"/>
      <c r="AC30" s="3303"/>
      <c r="AD30" s="3305"/>
      <c r="AE30" s="3303"/>
      <c r="AF30" s="3305"/>
      <c r="AG30" s="3309"/>
      <c r="AH30" s="3301"/>
      <c r="AI30" s="3301"/>
      <c r="AJ30" s="3301"/>
    </row>
    <row r="31" spans="1:36" ht="12.75" customHeight="1">
      <c r="A31" s="3249" t="s">
        <v>1616</v>
      </c>
      <c r="B31" s="3334" t="s">
        <v>1623</v>
      </c>
      <c r="C31" s="1576"/>
      <c r="D31" s="1577"/>
      <c r="E31" s="1578"/>
      <c r="F31" s="1579" t="s">
        <v>1618</v>
      </c>
      <c r="G31" s="3328">
        <f t="shared" ref="G31" si="27">G28+7</f>
        <v>46071</v>
      </c>
      <c r="H31" s="3231" t="s">
        <v>1619</v>
      </c>
      <c r="I31" s="3331">
        <f>G31</f>
        <v>46071</v>
      </c>
      <c r="J31" s="3253">
        <f>SUM(G31-8)</f>
        <v>46063</v>
      </c>
      <c r="K31" s="3231">
        <f t="shared" ref="K31" si="28">G31-5</f>
        <v>46066</v>
      </c>
      <c r="L31" s="3234">
        <f t="shared" ref="L31" si="29">K31+3</f>
        <v>46069</v>
      </c>
      <c r="M31" s="3235"/>
      <c r="N31" s="1560"/>
      <c r="O31" s="3240">
        <f>I31+4</f>
        <v>46075</v>
      </c>
      <c r="P31" s="3241"/>
      <c r="Q31" s="3242"/>
      <c r="R31" s="3246">
        <f t="shared" ref="R31" si="30">O31+35</f>
        <v>46110</v>
      </c>
      <c r="S31" s="3221">
        <f>R31+8</f>
        <v>46118</v>
      </c>
      <c r="T31" s="3224">
        <f t="shared" ref="T31" si="31">R31+9</f>
        <v>46119</v>
      </c>
      <c r="U31" s="3224">
        <f t="shared" ref="U31" si="32">R31+10</f>
        <v>46120</v>
      </c>
      <c r="V31" s="3228">
        <f t="shared" ref="V31" si="33">R31+12</f>
        <v>46122</v>
      </c>
      <c r="Y31" s="3132" t="s">
        <v>808</v>
      </c>
      <c r="Z31" s="3134" t="s">
        <v>807</v>
      </c>
      <c r="AA31" s="3132"/>
      <c r="AB31" s="3134"/>
      <c r="AC31" s="3132" t="s">
        <v>760</v>
      </c>
      <c r="AD31" s="3134" t="s">
        <v>761</v>
      </c>
      <c r="AE31" s="3132"/>
      <c r="AF31" s="3134"/>
      <c r="AG31" s="3309"/>
      <c r="AH31" s="3301"/>
      <c r="AI31" s="3301"/>
      <c r="AJ31" s="3301"/>
    </row>
    <row r="32" spans="1:36" ht="12.75" customHeight="1">
      <c r="A32" s="3250"/>
      <c r="B32" s="3335"/>
      <c r="C32" s="1576"/>
      <c r="D32" s="1577"/>
      <c r="E32" s="1578"/>
      <c r="F32" s="1579"/>
      <c r="G32" s="3329"/>
      <c r="H32" s="3232"/>
      <c r="I32" s="3332"/>
      <c r="J32" s="3254"/>
      <c r="K32" s="3232"/>
      <c r="L32" s="3236"/>
      <c r="M32" s="3237"/>
      <c r="N32" s="1560"/>
      <c r="O32" s="3243"/>
      <c r="P32" s="3244"/>
      <c r="Q32" s="3245"/>
      <c r="R32" s="3247"/>
      <c r="S32" s="3222"/>
      <c r="T32" s="3225"/>
      <c r="U32" s="3225"/>
      <c r="V32" s="3229"/>
      <c r="Y32" s="3133"/>
      <c r="Z32" s="3135"/>
      <c r="AA32" s="3133"/>
      <c r="AB32" s="3135"/>
      <c r="AC32" s="3133"/>
      <c r="AD32" s="3135"/>
      <c r="AE32" s="3133"/>
      <c r="AF32" s="3135"/>
      <c r="AG32" s="3309"/>
      <c r="AH32" s="3301"/>
      <c r="AI32" s="3301"/>
      <c r="AJ32" s="3301"/>
    </row>
    <row r="33" spans="1:36" ht="12.75" customHeight="1">
      <c r="A33" s="1561" t="s">
        <v>851</v>
      </c>
      <c r="B33" s="2299"/>
      <c r="C33" s="1580"/>
      <c r="D33" s="1581"/>
      <c r="E33" s="1582"/>
      <c r="F33" s="1583"/>
      <c r="G33" s="3330"/>
      <c r="H33" s="3233"/>
      <c r="I33" s="3333"/>
      <c r="J33" s="3255"/>
      <c r="K33" s="3233"/>
      <c r="L33" s="3238"/>
      <c r="M33" s="3239"/>
      <c r="N33" s="1562"/>
      <c r="O33" s="1563">
        <f>O31+9</f>
        <v>46084</v>
      </c>
      <c r="P33" s="1564" t="s">
        <v>263</v>
      </c>
      <c r="Q33" s="1565">
        <f>(O33+1)</f>
        <v>46085</v>
      </c>
      <c r="R33" s="3248"/>
      <c r="S33" s="3223"/>
      <c r="T33" s="3226"/>
      <c r="U33" s="3226"/>
      <c r="V33" s="3230"/>
      <c r="Y33" s="3311" t="s">
        <v>770</v>
      </c>
      <c r="Z33" s="3312" t="s">
        <v>725</v>
      </c>
      <c r="AA33" s="3311"/>
      <c r="AB33" s="3312"/>
      <c r="AC33" s="3311" t="s">
        <v>769</v>
      </c>
      <c r="AD33" s="3312" t="s">
        <v>739</v>
      </c>
      <c r="AE33" s="3311"/>
      <c r="AF33" s="3312"/>
      <c r="AG33" s="3309"/>
      <c r="AH33" s="3301"/>
      <c r="AI33" s="3301"/>
      <c r="AJ33" s="3301"/>
    </row>
    <row r="34" spans="1:36" ht="12.75" customHeight="1">
      <c r="A34" s="3249" t="s">
        <v>1616</v>
      </c>
      <c r="B34" s="3251" t="s">
        <v>1624</v>
      </c>
      <c r="C34" s="1576"/>
      <c r="D34" s="1577"/>
      <c r="E34" s="1578"/>
      <c r="F34" s="1579" t="s">
        <v>1618</v>
      </c>
      <c r="G34" s="3328">
        <f t="shared" ref="G34" si="34">G31+7</f>
        <v>46078</v>
      </c>
      <c r="H34" s="3231" t="s">
        <v>1619</v>
      </c>
      <c r="I34" s="3331">
        <f>G34</f>
        <v>46078</v>
      </c>
      <c r="J34" s="3253">
        <f>SUM(G34-8)</f>
        <v>46070</v>
      </c>
      <c r="K34" s="3231">
        <f t="shared" ref="K34" si="35">G34-5</f>
        <v>46073</v>
      </c>
      <c r="L34" s="3234">
        <f t="shared" ref="L34" si="36">K34+3</f>
        <v>46076</v>
      </c>
      <c r="M34" s="3235"/>
      <c r="N34" s="1560"/>
      <c r="O34" s="3240">
        <f>I34+4</f>
        <v>46082</v>
      </c>
      <c r="P34" s="3241"/>
      <c r="Q34" s="3242"/>
      <c r="R34" s="3246">
        <f t="shared" ref="R34" si="37">O34+35</f>
        <v>46117</v>
      </c>
      <c r="S34" s="3221">
        <f t="shared" ref="S34" si="38">R34+8</f>
        <v>46125</v>
      </c>
      <c r="T34" s="3224">
        <f t="shared" ref="T34" si="39">R34+9</f>
        <v>46126</v>
      </c>
      <c r="U34" s="3224">
        <f t="shared" ref="U34" si="40">R34+10</f>
        <v>46127</v>
      </c>
      <c r="V34" s="3228">
        <f t="shared" ref="V34" si="41">R34+12</f>
        <v>46129</v>
      </c>
      <c r="Y34" s="3303"/>
      <c r="Z34" s="3305"/>
      <c r="AA34" s="3303"/>
      <c r="AB34" s="3305"/>
      <c r="AC34" s="3303"/>
      <c r="AD34" s="3305"/>
      <c r="AE34" s="3303"/>
      <c r="AF34" s="3305"/>
      <c r="AG34" s="3309"/>
      <c r="AH34" s="3301"/>
      <c r="AI34" s="3301"/>
      <c r="AJ34" s="3301"/>
    </row>
    <row r="35" spans="1:36" ht="12.75" customHeight="1">
      <c r="A35" s="3250"/>
      <c r="B35" s="3252"/>
      <c r="C35" s="1576"/>
      <c r="D35" s="1577"/>
      <c r="E35" s="1578"/>
      <c r="F35" s="1579"/>
      <c r="G35" s="3329"/>
      <c r="H35" s="3232"/>
      <c r="I35" s="3332"/>
      <c r="J35" s="3254"/>
      <c r="K35" s="3232"/>
      <c r="L35" s="3236"/>
      <c r="M35" s="3237"/>
      <c r="N35" s="1560"/>
      <c r="O35" s="3243"/>
      <c r="P35" s="3244"/>
      <c r="Q35" s="3245"/>
      <c r="R35" s="3247"/>
      <c r="S35" s="3222"/>
      <c r="T35" s="3225"/>
      <c r="U35" s="3225"/>
      <c r="V35" s="3229"/>
      <c r="Y35" s="3132"/>
      <c r="Z35" s="3134"/>
      <c r="AA35" s="3132"/>
      <c r="AB35" s="3134"/>
      <c r="AC35" s="3132" t="s">
        <v>857</v>
      </c>
      <c r="AD35" s="3134" t="s">
        <v>778</v>
      </c>
      <c r="AE35" s="3132"/>
      <c r="AF35" s="3134"/>
      <c r="AG35" s="3309"/>
      <c r="AH35" s="3301"/>
      <c r="AI35" s="3301"/>
      <c r="AJ35" s="3301"/>
    </row>
    <row r="36" spans="1:36" ht="12.75" customHeight="1">
      <c r="A36" s="1561" t="s">
        <v>851</v>
      </c>
      <c r="B36" s="2299"/>
      <c r="C36" s="1580"/>
      <c r="D36" s="1581"/>
      <c r="E36" s="1582"/>
      <c r="F36" s="1583"/>
      <c r="G36" s="3330"/>
      <c r="H36" s="3233"/>
      <c r="I36" s="3333"/>
      <c r="J36" s="3255"/>
      <c r="K36" s="3233"/>
      <c r="L36" s="3238"/>
      <c r="M36" s="3239"/>
      <c r="N36" s="1562"/>
      <c r="O36" s="1563">
        <f>O34+9</f>
        <v>46091</v>
      </c>
      <c r="P36" s="1564" t="s">
        <v>263</v>
      </c>
      <c r="Q36" s="1565">
        <f>(O36+1)</f>
        <v>46092</v>
      </c>
      <c r="R36" s="3248"/>
      <c r="S36" s="3223"/>
      <c r="T36" s="3226"/>
      <c r="U36" s="3226"/>
      <c r="V36" s="3230"/>
      <c r="Y36" s="3133"/>
      <c r="Z36" s="3135"/>
      <c r="AA36" s="3133"/>
      <c r="AB36" s="3135"/>
      <c r="AC36" s="3133"/>
      <c r="AD36" s="3135"/>
      <c r="AE36" s="3133"/>
      <c r="AF36" s="3135"/>
      <c r="AG36" s="168"/>
      <c r="AH36" s="168"/>
      <c r="AI36" s="168"/>
      <c r="AJ36" s="168"/>
    </row>
    <row r="37" spans="1:36" ht="12.75" customHeight="1">
      <c r="A37" s="3249"/>
      <c r="B37" s="3251"/>
      <c r="C37" s="2300"/>
      <c r="D37" s="2301"/>
      <c r="E37" s="2302"/>
      <c r="F37" s="2303"/>
      <c r="G37" s="3328"/>
      <c r="H37" s="3231"/>
      <c r="I37" s="3331"/>
      <c r="J37" s="3253"/>
      <c r="K37" s="3231"/>
      <c r="L37" s="3234"/>
      <c r="M37" s="3235"/>
      <c r="N37" s="1560"/>
      <c r="O37" s="3240"/>
      <c r="P37" s="3241"/>
      <c r="Q37" s="3242"/>
      <c r="R37" s="3246"/>
      <c r="S37" s="3221"/>
      <c r="T37" s="3224"/>
      <c r="U37" s="3224"/>
      <c r="V37" s="3228"/>
      <c r="Y37" s="967"/>
      <c r="Z37" s="968"/>
      <c r="AA37" s="967"/>
      <c r="AB37" s="968"/>
      <c r="AC37" s="3311" t="s">
        <v>858</v>
      </c>
      <c r="AD37" s="3312" t="s">
        <v>778</v>
      </c>
      <c r="AE37" s="1258"/>
      <c r="AF37" s="968"/>
      <c r="AG37" s="168"/>
      <c r="AH37" s="168"/>
      <c r="AI37" s="168"/>
      <c r="AJ37" s="168"/>
    </row>
    <row r="38" spans="1:36" ht="12.75" customHeight="1">
      <c r="A38" s="3250"/>
      <c r="B38" s="3252"/>
      <c r="C38" s="2300"/>
      <c r="D38" s="2301"/>
      <c r="E38" s="2302"/>
      <c r="F38" s="2303"/>
      <c r="G38" s="3329"/>
      <c r="H38" s="3232"/>
      <c r="I38" s="3332"/>
      <c r="J38" s="3254"/>
      <c r="K38" s="3232"/>
      <c r="L38" s="3236"/>
      <c r="M38" s="3237"/>
      <c r="N38" s="1560"/>
      <c r="O38" s="3243"/>
      <c r="P38" s="3244"/>
      <c r="Q38" s="3245"/>
      <c r="R38" s="3247"/>
      <c r="S38" s="3222"/>
      <c r="T38" s="3225"/>
      <c r="U38" s="3225"/>
      <c r="V38" s="3229"/>
      <c r="Y38" s="758"/>
      <c r="Z38" s="759"/>
      <c r="AA38" s="758"/>
      <c r="AB38" s="759"/>
      <c r="AC38" s="3303"/>
      <c r="AD38" s="3305"/>
      <c r="AE38" s="1091"/>
      <c r="AF38" s="759"/>
      <c r="AG38" s="3309"/>
      <c r="AH38" s="3301"/>
      <c r="AI38" s="3301"/>
      <c r="AJ38" s="3301"/>
    </row>
    <row r="39" spans="1:36" ht="12.75" customHeight="1">
      <c r="A39" s="1561"/>
      <c r="B39" s="2299"/>
      <c r="C39" s="2304"/>
      <c r="D39" s="2305"/>
      <c r="E39" s="2306"/>
      <c r="F39" s="2307"/>
      <c r="G39" s="3330"/>
      <c r="H39" s="3233"/>
      <c r="I39" s="3333"/>
      <c r="J39" s="3255"/>
      <c r="K39" s="3233"/>
      <c r="L39" s="3238"/>
      <c r="M39" s="3239"/>
      <c r="N39" s="1562"/>
      <c r="O39" s="1563"/>
      <c r="P39" s="1564"/>
      <c r="Q39" s="1565"/>
      <c r="R39" s="3248"/>
      <c r="S39" s="3223"/>
      <c r="T39" s="3226"/>
      <c r="U39" s="3226"/>
      <c r="V39" s="3230"/>
      <c r="Y39" s="3132"/>
      <c r="Z39" s="3134"/>
      <c r="AA39" s="3132"/>
      <c r="AB39" s="3134"/>
      <c r="AC39" s="3132" t="s">
        <v>859</v>
      </c>
      <c r="AD39" s="3134" t="s">
        <v>775</v>
      </c>
      <c r="AE39" s="3132"/>
      <c r="AF39" s="3134"/>
      <c r="AG39" s="3309"/>
      <c r="AH39" s="3301"/>
      <c r="AI39" s="3301"/>
      <c r="AJ39" s="3301"/>
    </row>
    <row r="40" spans="1:36" ht="18" customHeight="1">
      <c r="A40" s="2294" t="s">
        <v>860</v>
      </c>
      <c r="B40" s="2294"/>
      <c r="C40" s="2294"/>
      <c r="D40" s="2294"/>
      <c r="E40" s="2294"/>
      <c r="F40" s="2294"/>
      <c r="G40" s="2294"/>
      <c r="H40" s="792" t="s">
        <v>861</v>
      </c>
      <c r="I40" s="789"/>
      <c r="J40" s="789"/>
      <c r="K40" s="789"/>
      <c r="L40" s="789"/>
      <c r="M40" s="789"/>
      <c r="N40" s="790"/>
      <c r="O40" s="791"/>
      <c r="P40" s="790"/>
      <c r="Q40" s="793"/>
      <c r="R40" s="794"/>
      <c r="S40" s="793"/>
      <c r="T40" s="1488"/>
      <c r="U40" s="1488"/>
      <c r="V40" s="1488"/>
      <c r="Y40" s="3133"/>
      <c r="Z40" s="3135"/>
      <c r="AA40" s="3133"/>
      <c r="AB40" s="3135"/>
      <c r="AC40" s="3133"/>
      <c r="AD40" s="3135"/>
      <c r="AE40" s="3133"/>
      <c r="AF40" s="3135"/>
      <c r="AG40" s="3309"/>
      <c r="AH40" s="3301"/>
      <c r="AI40" s="3301"/>
      <c r="AJ40" s="3301"/>
    </row>
    <row r="41" spans="1:36" ht="15" customHeight="1">
      <c r="A41" s="2083"/>
      <c r="B41" s="795"/>
      <c r="C41" s="795"/>
      <c r="D41" s="795"/>
      <c r="E41" s="795"/>
      <c r="F41" s="795"/>
      <c r="G41" s="795"/>
      <c r="H41" s="274"/>
      <c r="I41" s="796"/>
      <c r="J41" s="796"/>
      <c r="K41" s="796"/>
      <c r="L41" s="796"/>
      <c r="M41" s="796"/>
      <c r="N41" s="797"/>
      <c r="O41" s="798"/>
      <c r="P41" s="797"/>
      <c r="R41" s="788"/>
      <c r="Y41" s="3311"/>
      <c r="Z41" s="3312"/>
      <c r="AA41" s="3311"/>
      <c r="AB41" s="3312"/>
      <c r="AC41" s="3311" t="s">
        <v>862</v>
      </c>
      <c r="AD41" s="3312" t="s">
        <v>787</v>
      </c>
      <c r="AE41" s="3311"/>
      <c r="AF41" s="3312"/>
      <c r="AG41" s="3309"/>
      <c r="AH41" s="3301"/>
      <c r="AI41" s="3301"/>
      <c r="AJ41" s="3301"/>
    </row>
    <row r="42" spans="1:36" ht="12.75" customHeight="1">
      <c r="A42" s="107"/>
      <c r="B42" s="771"/>
      <c r="C42" s="771"/>
      <c r="D42" s="771"/>
      <c r="E42" s="771"/>
      <c r="F42" s="771"/>
      <c r="G42" s="771"/>
      <c r="H42" s="751"/>
      <c r="I42" s="752"/>
      <c r="J42" s="753"/>
      <c r="K42" s="753"/>
      <c r="L42" s="753"/>
      <c r="M42" s="753"/>
      <c r="N42" s="753"/>
      <c r="O42" s="753"/>
      <c r="P42" s="23"/>
      <c r="Q42" s="753"/>
      <c r="Y42" s="3303"/>
      <c r="Z42" s="3305"/>
      <c r="AA42" s="3303"/>
      <c r="AB42" s="3305"/>
      <c r="AC42" s="3303"/>
      <c r="AD42" s="3305"/>
      <c r="AE42" s="3303"/>
      <c r="AF42" s="3305"/>
      <c r="AG42" s="3309"/>
      <c r="AH42" s="3301"/>
      <c r="AI42" s="168"/>
      <c r="AJ42" s="168"/>
    </row>
    <row r="43" spans="1:36" ht="12.75" customHeight="1">
      <c r="A43" s="3327" t="s">
        <v>863</v>
      </c>
      <c r="B43" s="3327"/>
      <c r="C43" s="3327"/>
      <c r="D43" s="3327"/>
      <c r="E43" s="3327"/>
      <c r="F43" s="3327"/>
      <c r="G43" s="3327"/>
      <c r="H43" s="3327"/>
      <c r="I43" s="3327"/>
      <c r="J43" s="3327"/>
      <c r="K43" s="3327"/>
      <c r="L43" s="3327"/>
      <c r="M43" s="3327"/>
      <c r="N43" s="3327"/>
      <c r="O43" s="3327"/>
      <c r="P43" s="3327"/>
      <c r="Q43" s="3327"/>
      <c r="R43" s="3327"/>
      <c r="Y43" s="3132"/>
      <c r="Z43" s="3134"/>
      <c r="AA43" s="3132"/>
      <c r="AB43" s="3134"/>
      <c r="AC43" s="3132" t="s">
        <v>864</v>
      </c>
      <c r="AD43" s="3134" t="s">
        <v>778</v>
      </c>
      <c r="AE43" s="3132"/>
      <c r="AF43" s="3134"/>
      <c r="AG43" s="3309"/>
      <c r="AH43" s="3301"/>
      <c r="AI43" s="168"/>
      <c r="AJ43" s="168"/>
    </row>
    <row r="44" spans="1:36" ht="12.75" customHeight="1">
      <c r="A44" s="1636" t="s">
        <v>1178</v>
      </c>
      <c r="B44" s="775"/>
      <c r="C44" s="775"/>
      <c r="D44" s="775"/>
      <c r="E44" s="775"/>
      <c r="F44" s="775"/>
      <c r="G44" s="775"/>
      <c r="H44" s="775"/>
      <c r="I44" s="775"/>
      <c r="J44" s="775"/>
      <c r="K44" s="775"/>
      <c r="L44" s="775"/>
      <c r="M44" s="775"/>
      <c r="N44" s="775"/>
      <c r="O44" s="775"/>
      <c r="P44" s="775"/>
      <c r="Q44" s="775"/>
      <c r="R44" s="775"/>
      <c r="Y44" s="3314"/>
      <c r="Z44" s="3315"/>
      <c r="AA44" s="3314"/>
      <c r="AB44" s="3315"/>
      <c r="AC44" s="3314"/>
      <c r="AD44" s="3315"/>
      <c r="AE44" s="3314"/>
      <c r="AF44" s="3315"/>
      <c r="AG44" s="774"/>
      <c r="AH44" s="168"/>
      <c r="AI44" s="168"/>
      <c r="AJ44" s="168"/>
    </row>
    <row r="45" spans="1:36" ht="12.75" customHeight="1">
      <c r="A45" s="21" t="s">
        <v>865</v>
      </c>
      <c r="B45" s="94"/>
      <c r="C45" s="94"/>
      <c r="D45" s="94"/>
      <c r="E45" s="94"/>
      <c r="F45" s="94"/>
      <c r="G45" s="94"/>
      <c r="H45" s="94"/>
      <c r="I45" s="94"/>
      <c r="J45" s="13"/>
      <c r="K45" s="13"/>
      <c r="L45" s="13"/>
      <c r="M45" s="13"/>
      <c r="N45" s="13"/>
      <c r="O45" s="13"/>
      <c r="P45" s="13"/>
      <c r="Q45" s="13"/>
      <c r="R45" s="13"/>
      <c r="Y45" s="3133"/>
      <c r="Z45" s="3135"/>
      <c r="AA45" s="3133"/>
      <c r="AB45" s="3135"/>
      <c r="AC45" s="3133"/>
      <c r="AD45" s="3135"/>
      <c r="AE45" s="3133"/>
      <c r="AF45" s="3135"/>
      <c r="AG45" s="3309"/>
      <c r="AH45" s="3301"/>
      <c r="AI45" s="3301"/>
      <c r="AJ45" s="3301"/>
    </row>
    <row r="46" spans="1:36" ht="12.75" customHeight="1">
      <c r="A46" s="16" t="s">
        <v>866</v>
      </c>
      <c r="B46" s="16"/>
      <c r="C46" s="16"/>
      <c r="D46" s="16"/>
      <c r="E46" s="16"/>
      <c r="F46" s="16"/>
      <c r="G46" s="16"/>
      <c r="H46" s="16"/>
      <c r="I46" s="16"/>
      <c r="J46" s="16"/>
      <c r="K46" s="13"/>
      <c r="L46" s="13"/>
      <c r="M46" s="13"/>
      <c r="N46" s="13"/>
      <c r="O46" s="13"/>
      <c r="P46" s="13"/>
      <c r="Q46" s="13"/>
      <c r="R46" s="13"/>
      <c r="Y46" s="3311"/>
      <c r="Z46" s="3312"/>
      <c r="AA46" s="3311"/>
      <c r="AB46" s="3312"/>
      <c r="AC46" s="3311" t="s">
        <v>867</v>
      </c>
      <c r="AD46" s="3312" t="s">
        <v>778</v>
      </c>
      <c r="AE46" s="3311"/>
      <c r="AF46" s="3312"/>
      <c r="AG46" s="3309"/>
      <c r="AH46" s="3301"/>
      <c r="AI46" s="3301"/>
      <c r="AJ46" s="3301"/>
    </row>
    <row r="47" spans="1:36" ht="12.75" customHeight="1">
      <c r="A47" s="21" t="s">
        <v>868</v>
      </c>
      <c r="B47" s="16"/>
      <c r="C47" s="16"/>
      <c r="D47" s="16"/>
      <c r="E47" s="16"/>
      <c r="F47" s="16"/>
      <c r="G47" s="16"/>
      <c r="H47" s="16"/>
      <c r="I47" s="16"/>
      <c r="J47" s="16"/>
      <c r="K47" s="13"/>
      <c r="L47" s="13"/>
      <c r="M47" s="13"/>
      <c r="N47" s="13"/>
      <c r="O47" s="13"/>
      <c r="P47" s="13"/>
      <c r="Q47" s="13"/>
      <c r="R47" s="13"/>
      <c r="Y47" s="3303"/>
      <c r="Z47" s="3305"/>
      <c r="AA47" s="3303"/>
      <c r="AB47" s="3305"/>
      <c r="AC47" s="3303"/>
      <c r="AD47" s="3305"/>
      <c r="AE47" s="3303"/>
      <c r="AF47" s="3305"/>
      <c r="AG47" s="3309"/>
      <c r="AH47" s="168"/>
      <c r="AI47" s="168"/>
      <c r="AJ47" s="168"/>
    </row>
    <row r="48" spans="1:36" ht="12.75" customHeight="1">
      <c r="A48" s="693" t="s">
        <v>869</v>
      </c>
      <c r="B48" s="16"/>
      <c r="C48" s="16"/>
      <c r="D48" s="16"/>
      <c r="E48" s="16"/>
      <c r="F48" s="16"/>
      <c r="G48" s="16"/>
      <c r="H48" s="16"/>
      <c r="I48" s="16"/>
      <c r="J48" s="16"/>
      <c r="K48" s="16"/>
      <c r="L48" s="16"/>
      <c r="M48" s="16"/>
      <c r="N48" s="16"/>
      <c r="O48" s="16"/>
      <c r="P48" s="16"/>
      <c r="Q48" s="16"/>
      <c r="R48" s="16"/>
      <c r="Y48" s="3132"/>
      <c r="Z48" s="3134"/>
      <c r="AA48" s="3132"/>
      <c r="AB48" s="3134"/>
      <c r="AC48" s="3132" t="s">
        <v>870</v>
      </c>
      <c r="AD48" s="3134" t="s">
        <v>739</v>
      </c>
      <c r="AE48" s="3132"/>
      <c r="AF48" s="3134"/>
      <c r="AG48" s="3309"/>
      <c r="AH48" s="168"/>
      <c r="AI48" s="168"/>
      <c r="AJ48" s="168"/>
    </row>
    <row r="49" spans="1:36" ht="12.75" customHeight="1">
      <c r="A49" s="728"/>
      <c r="B49" s="728"/>
      <c r="C49" s="728"/>
      <c r="D49" s="728"/>
      <c r="E49" s="728"/>
      <c r="F49" s="728"/>
      <c r="G49" s="728"/>
      <c r="H49" s="728"/>
      <c r="I49" s="728"/>
      <c r="J49" s="728"/>
      <c r="K49" s="728"/>
      <c r="L49" s="728"/>
      <c r="M49" s="728"/>
      <c r="N49" s="728"/>
      <c r="O49" s="728"/>
      <c r="P49" s="728"/>
      <c r="Q49" s="728"/>
      <c r="R49" s="728"/>
      <c r="Y49" s="3133"/>
      <c r="Z49" s="3135"/>
      <c r="AA49" s="3133"/>
      <c r="AB49" s="3135"/>
      <c r="AC49" s="3133"/>
      <c r="AD49" s="3135"/>
      <c r="AE49" s="3133"/>
      <c r="AF49" s="3135"/>
      <c r="AG49" s="3309"/>
      <c r="AH49" s="3301"/>
      <c r="AI49" s="3301"/>
      <c r="AJ49" s="3301"/>
    </row>
    <row r="50" spans="1:36" ht="20.25" customHeight="1">
      <c r="A50" s="3325" t="s">
        <v>871</v>
      </c>
      <c r="B50" s="3325"/>
      <c r="C50" s="3325"/>
      <c r="D50" s="3325"/>
      <c r="E50" s="3325"/>
      <c r="F50" s="3325"/>
      <c r="G50" s="3325"/>
      <c r="H50" s="3325"/>
      <c r="I50" s="3325"/>
      <c r="J50" s="3325"/>
      <c r="K50" s="655"/>
      <c r="L50" s="218"/>
      <c r="M50" s="218"/>
      <c r="N50" s="218"/>
      <c r="O50" s="218"/>
      <c r="P50" s="218"/>
      <c r="Q50" s="218"/>
      <c r="R50" s="218"/>
      <c r="Y50" s="3311"/>
      <c r="Z50" s="3312"/>
      <c r="AA50" s="967"/>
      <c r="AB50" s="3312"/>
      <c r="AC50" s="3311" t="s">
        <v>791</v>
      </c>
      <c r="AD50" s="3312" t="s">
        <v>778</v>
      </c>
      <c r="AE50" s="967"/>
      <c r="AF50" s="3312"/>
      <c r="AG50" s="3309"/>
      <c r="AH50" s="3301"/>
      <c r="AI50" s="3301"/>
      <c r="AJ50" s="3301"/>
    </row>
    <row r="51" spans="1:36" ht="12.75" customHeight="1">
      <c r="A51" s="656" t="s">
        <v>872</v>
      </c>
      <c r="B51" s="3326" t="s">
        <v>514</v>
      </c>
      <c r="C51" s="3326"/>
      <c r="D51" s="3326"/>
      <c r="E51" s="3326"/>
      <c r="F51" s="3326"/>
      <c r="G51" s="3326"/>
      <c r="H51" s="3326"/>
      <c r="I51" s="3326"/>
      <c r="J51" s="3326"/>
      <c r="K51" s="657"/>
      <c r="L51" s="729"/>
      <c r="M51" s="729"/>
      <c r="N51" s="729"/>
      <c r="O51" s="729"/>
      <c r="P51" s="729"/>
      <c r="Q51" s="729"/>
      <c r="R51" s="729"/>
      <c r="Y51" s="3303"/>
      <c r="Z51" s="3305"/>
      <c r="AA51" s="758"/>
      <c r="AB51" s="3305"/>
      <c r="AC51" s="3303"/>
      <c r="AD51" s="3305"/>
      <c r="AE51" s="758"/>
      <c r="AF51" s="3305"/>
      <c r="AG51" s="3309"/>
      <c r="AH51" s="168"/>
      <c r="AI51" s="168"/>
      <c r="AJ51" s="168"/>
    </row>
    <row r="52" spans="1:36" ht="12.75" customHeight="1">
      <c r="B52" s="13"/>
      <c r="C52" s="15"/>
      <c r="D52" s="13"/>
      <c r="E52" s="13"/>
      <c r="F52" s="13"/>
      <c r="G52" s="13"/>
      <c r="H52" s="13"/>
      <c r="I52" s="13"/>
      <c r="J52" s="15"/>
      <c r="K52" s="727"/>
      <c r="L52" s="13"/>
      <c r="M52" s="731"/>
      <c r="N52" s="731"/>
      <c r="O52" s="16"/>
      <c r="P52" s="16"/>
      <c r="Q52" s="16"/>
      <c r="R52" s="611"/>
      <c r="Y52" s="3132"/>
      <c r="Z52" s="3134"/>
      <c r="AA52" s="3132"/>
      <c r="AB52" s="3134"/>
      <c r="AC52" s="3132" t="s">
        <v>873</v>
      </c>
      <c r="AD52" s="3134" t="s">
        <v>780</v>
      </c>
      <c r="AE52" s="3132"/>
      <c r="AF52" s="3134"/>
      <c r="AG52" s="3309"/>
      <c r="AH52" s="168"/>
      <c r="AI52" s="168"/>
      <c r="AJ52" s="168"/>
    </row>
    <row r="53" spans="1:36" ht="12.75" customHeight="1">
      <c r="B53" s="94"/>
      <c r="C53" s="15"/>
      <c r="D53" s="94"/>
      <c r="E53" s="94"/>
      <c r="F53" s="94"/>
      <c r="G53" s="94"/>
      <c r="H53" s="94"/>
      <c r="I53" s="94"/>
      <c r="J53" s="15"/>
      <c r="K53" s="15"/>
      <c r="L53" s="16"/>
      <c r="M53" s="731" t="s">
        <v>1179</v>
      </c>
      <c r="Y53" s="3133"/>
      <c r="Z53" s="3135"/>
      <c r="AA53" s="3133"/>
      <c r="AB53" s="3135"/>
      <c r="AC53" s="3133"/>
      <c r="AD53" s="3135"/>
      <c r="AE53" s="3133"/>
      <c r="AF53" s="3135"/>
      <c r="AH53" s="3301"/>
      <c r="AI53" s="3301"/>
      <c r="AJ53" s="3301"/>
    </row>
    <row r="54" spans="1:36" ht="12.75" customHeight="1">
      <c r="A54" s="3256" t="s">
        <v>874</v>
      </c>
      <c r="B54" s="3257"/>
      <c r="C54" s="3256" t="s">
        <v>875</v>
      </c>
      <c r="D54" s="3257"/>
      <c r="E54" s="3256" t="s">
        <v>875</v>
      </c>
      <c r="F54" s="3257"/>
      <c r="G54" s="1259" t="s">
        <v>876</v>
      </c>
      <c r="H54" s="1260"/>
      <c r="I54" s="1261"/>
      <c r="J54" s="1261"/>
      <c r="K54" s="1261"/>
      <c r="L54" s="1261" t="s">
        <v>877</v>
      </c>
      <c r="M54" s="1260"/>
      <c r="N54" s="1260"/>
      <c r="O54" s="1262"/>
      <c r="P54" s="1262"/>
      <c r="Q54" s="1262"/>
      <c r="R54" s="1262"/>
      <c r="S54" s="1262"/>
      <c r="T54" s="1260"/>
      <c r="U54" s="1262"/>
      <c r="V54" s="1263"/>
      <c r="Y54" s="3311"/>
      <c r="Z54" s="3312"/>
      <c r="AA54" s="967"/>
      <c r="AB54" s="3312"/>
      <c r="AC54" s="3311" t="s">
        <v>878</v>
      </c>
      <c r="AD54" s="3312" t="s">
        <v>752</v>
      </c>
      <c r="AE54" s="967"/>
      <c r="AF54" s="3312"/>
      <c r="AH54" s="3301"/>
      <c r="AI54" s="3301"/>
      <c r="AJ54" s="3301"/>
    </row>
    <row r="55" spans="1:36" ht="19.5" customHeight="1">
      <c r="A55" s="3258"/>
      <c r="B55" s="3259"/>
      <c r="C55" s="3258"/>
      <c r="D55" s="3259"/>
      <c r="E55" s="3258"/>
      <c r="F55" s="3259"/>
      <c r="G55" s="1264" t="s">
        <v>879</v>
      </c>
      <c r="H55" s="1265"/>
      <c r="I55" s="1265"/>
      <c r="J55" s="1266"/>
      <c r="K55" s="1265" t="s">
        <v>880</v>
      </c>
      <c r="L55" s="1265"/>
      <c r="M55" s="1266"/>
      <c r="N55" s="1265"/>
      <c r="O55" s="1267"/>
      <c r="P55" s="1267"/>
      <c r="Q55" s="1267"/>
      <c r="R55" s="1267"/>
      <c r="S55" s="1265" t="s">
        <v>881</v>
      </c>
      <c r="T55" s="1265"/>
      <c r="U55" s="1267"/>
      <c r="V55" s="1268"/>
      <c r="Y55" s="3303"/>
      <c r="Z55" s="3305"/>
      <c r="AA55" s="758"/>
      <c r="AB55" s="3305"/>
      <c r="AC55" s="3303"/>
      <c r="AD55" s="3305"/>
      <c r="AE55" s="758"/>
      <c r="AF55" s="3305"/>
      <c r="AH55" s="168"/>
      <c r="AI55" s="168"/>
      <c r="AJ55" s="168"/>
    </row>
    <row r="56" spans="1:36" s="13" customFormat="1" ht="12.75" customHeight="1">
      <c r="A56" s="3256" t="s">
        <v>882</v>
      </c>
      <c r="B56" s="3257"/>
      <c r="C56" s="3256" t="s">
        <v>883</v>
      </c>
      <c r="D56" s="3257"/>
      <c r="E56" s="3256" t="s">
        <v>883</v>
      </c>
      <c r="F56" s="3257"/>
      <c r="G56" s="1259" t="s">
        <v>884</v>
      </c>
      <c r="H56" s="1260"/>
      <c r="I56" s="1261"/>
      <c r="J56" s="1261"/>
      <c r="K56" s="1261"/>
      <c r="L56" s="1261" t="s">
        <v>885</v>
      </c>
      <c r="M56" s="1260"/>
      <c r="N56" s="1260"/>
      <c r="O56" s="1262"/>
      <c r="P56" s="1262"/>
      <c r="Q56" s="1262"/>
      <c r="R56" s="1262"/>
      <c r="S56" s="1260"/>
      <c r="T56" s="1260"/>
      <c r="U56" s="1262"/>
      <c r="V56" s="1263"/>
      <c r="W56"/>
      <c r="X56"/>
      <c r="Y56" s="3132"/>
      <c r="Z56" s="3134"/>
      <c r="AA56" s="3132"/>
      <c r="AB56" s="3134"/>
      <c r="AC56" s="3132" t="s">
        <v>814</v>
      </c>
      <c r="AD56" s="3134" t="s">
        <v>802</v>
      </c>
      <c r="AE56" s="3132"/>
      <c r="AF56" s="3134"/>
      <c r="AG56"/>
      <c r="AH56" s="168"/>
      <c r="AI56" s="168"/>
      <c r="AJ56" s="168"/>
    </row>
    <row r="57" spans="1:36" s="13" customFormat="1" ht="12.75" customHeight="1">
      <c r="A57" s="3258"/>
      <c r="B57" s="3259"/>
      <c r="C57" s="3258"/>
      <c r="D57" s="3259"/>
      <c r="E57" s="3258"/>
      <c r="F57" s="3259"/>
      <c r="G57" s="1264" t="s">
        <v>886</v>
      </c>
      <c r="H57" s="1265"/>
      <c r="I57" s="1265"/>
      <c r="J57" s="1266"/>
      <c r="K57" s="1265" t="s">
        <v>887</v>
      </c>
      <c r="L57" s="1265"/>
      <c r="M57" s="1266"/>
      <c r="N57" s="1265"/>
      <c r="O57" s="1267"/>
      <c r="P57" s="1267"/>
      <c r="Q57" s="1267"/>
      <c r="R57" s="1267"/>
      <c r="S57" s="1265" t="s">
        <v>888</v>
      </c>
      <c r="T57" s="1265"/>
      <c r="U57" s="1267"/>
      <c r="V57" s="1268"/>
      <c r="Y57" s="3133"/>
      <c r="Z57" s="3135"/>
      <c r="AA57" s="3133"/>
      <c r="AB57" s="3135"/>
      <c r="AC57" s="3133"/>
      <c r="AD57" s="3135"/>
      <c r="AE57" s="3133"/>
      <c r="AF57" s="3135"/>
      <c r="AH57" s="3301"/>
      <c r="AI57" s="3301"/>
      <c r="AJ57" s="3301"/>
    </row>
    <row r="58" spans="1:36" s="13" customFormat="1" ht="12.75" customHeight="1">
      <c r="A58" s="3316" t="s">
        <v>889</v>
      </c>
      <c r="B58" s="3317"/>
      <c r="C58" s="3317"/>
      <c r="D58" s="3317"/>
      <c r="E58" s="3317"/>
      <c r="F58" s="3318"/>
      <c r="G58" s="1259" t="s">
        <v>890</v>
      </c>
      <c r="H58" s="1261"/>
      <c r="I58" s="1261"/>
      <c r="J58" s="1260"/>
      <c r="K58" s="1260"/>
      <c r="L58" s="1261" t="s">
        <v>891</v>
      </c>
      <c r="M58" s="1260"/>
      <c r="N58" s="1262"/>
      <c r="O58" s="1262"/>
      <c r="P58" s="1262"/>
      <c r="Q58" s="1262"/>
      <c r="R58" s="1262"/>
      <c r="S58" s="1260"/>
      <c r="T58" s="1260"/>
      <c r="U58" s="1262"/>
      <c r="V58" s="1263"/>
      <c r="Y58" s="3311"/>
      <c r="Z58" s="3312"/>
      <c r="AA58" s="967"/>
      <c r="AB58" s="3312"/>
      <c r="AC58" s="3311" t="s">
        <v>892</v>
      </c>
      <c r="AD58" s="3312" t="s">
        <v>813</v>
      </c>
      <c r="AE58" s="967"/>
      <c r="AF58" s="3312"/>
      <c r="AH58" s="3301"/>
      <c r="AI58" s="3301"/>
      <c r="AJ58" s="3301"/>
    </row>
    <row r="59" spans="1:36" s="13" customFormat="1" ht="12.75" customHeight="1">
      <c r="A59" s="3319"/>
      <c r="B59" s="3320"/>
      <c r="C59" s="3320"/>
      <c r="D59" s="3320"/>
      <c r="E59" s="3320"/>
      <c r="F59" s="3321"/>
      <c r="G59" s="1264" t="s">
        <v>893</v>
      </c>
      <c r="H59" s="1265"/>
      <c r="I59" s="1266"/>
      <c r="J59" s="1265"/>
      <c r="K59" s="1265" t="s">
        <v>894</v>
      </c>
      <c r="L59" s="1266"/>
      <c r="M59" s="1265"/>
      <c r="N59" s="1267"/>
      <c r="O59" s="1267"/>
      <c r="P59" s="1267"/>
      <c r="Q59" s="1267"/>
      <c r="R59" s="1267"/>
      <c r="S59" s="1265" t="s">
        <v>895</v>
      </c>
      <c r="T59" s="1265"/>
      <c r="U59" s="1267"/>
      <c r="V59" s="1268"/>
      <c r="Y59" s="3303"/>
      <c r="Z59" s="3305"/>
      <c r="AA59" s="758"/>
      <c r="AB59" s="3305"/>
      <c r="AC59" s="3303"/>
      <c r="AD59" s="3305"/>
      <c r="AE59" s="758"/>
      <c r="AF59" s="3305"/>
      <c r="AH59"/>
      <c r="AI59"/>
      <c r="AJ59"/>
    </row>
    <row r="60" spans="1:36" s="13" customFormat="1" ht="12.75" customHeight="1">
      <c r="A60" s="3323" t="s">
        <v>834</v>
      </c>
      <c r="B60" s="3323"/>
      <c r="C60" s="3323"/>
      <c r="D60" s="3323"/>
      <c r="E60" s="3323"/>
      <c r="F60" s="3323"/>
      <c r="G60" s="3323"/>
      <c r="H60" s="3323"/>
      <c r="I60" s="3323"/>
      <c r="J60" s="3323"/>
      <c r="K60" s="3323"/>
      <c r="L60" s="3323"/>
      <c r="M60" s="3323"/>
      <c r="N60" s="3323"/>
      <c r="O60" s="3323"/>
      <c r="P60" s="3323"/>
      <c r="Q60" s="3323"/>
      <c r="R60" s="3323"/>
      <c r="S60" s="3323"/>
      <c r="T60" s="3323"/>
      <c r="U60" s="3323"/>
      <c r="V60" s="3323"/>
      <c r="Y60" s="3132"/>
      <c r="Z60" s="3134"/>
      <c r="AA60" s="3132"/>
      <c r="AB60" s="3134"/>
      <c r="AC60" s="3132" t="s">
        <v>896</v>
      </c>
      <c r="AD60" s="3134" t="s">
        <v>752</v>
      </c>
      <c r="AE60" s="3132"/>
      <c r="AF60" s="3134"/>
      <c r="AG60"/>
      <c r="AH60"/>
      <c r="AI60"/>
      <c r="AJ60"/>
    </row>
    <row r="61" spans="1:36" s="13" customFormat="1" ht="12.75" customHeight="1">
      <c r="A61" s="3324" t="s">
        <v>1378</v>
      </c>
      <c r="B61" s="3324"/>
      <c r="C61" s="3324"/>
      <c r="D61" s="3324"/>
      <c r="E61" s="3324"/>
      <c r="F61" s="3324"/>
      <c r="G61" s="3324"/>
      <c r="H61" s="3324"/>
      <c r="I61" s="3324"/>
      <c r="J61" s="3324"/>
      <c r="K61" s="3324"/>
      <c r="L61" s="3324"/>
      <c r="M61" s="3324"/>
      <c r="N61" s="3324"/>
      <c r="O61" s="3324"/>
      <c r="P61" s="3324"/>
      <c r="Q61" s="3324"/>
      <c r="R61" s="3324"/>
      <c r="S61" s="3324"/>
      <c r="T61" s="3324"/>
      <c r="U61" s="3324"/>
      <c r="V61" s="3324"/>
      <c r="Y61" s="3314"/>
      <c r="Z61" s="3315"/>
      <c r="AA61" s="3314"/>
      <c r="AB61" s="3315"/>
      <c r="AC61" s="3314"/>
      <c r="AD61" s="3315"/>
      <c r="AE61" s="3314"/>
      <c r="AF61" s="3315"/>
      <c r="AG61" s="1488"/>
      <c r="AH61" s="1488"/>
      <c r="AI61" s="1488"/>
      <c r="AJ61" s="1488"/>
    </row>
    <row r="62" spans="1:36" s="13" customFormat="1" ht="12.75" customHeight="1">
      <c r="A62" s="3322" t="s">
        <v>269</v>
      </c>
      <c r="B62" s="3201"/>
      <c r="C62" s="3201"/>
      <c r="D62" s="3201"/>
      <c r="E62" s="3201"/>
      <c r="F62" s="3201"/>
      <c r="G62" s="3201"/>
      <c r="H62" s="3201"/>
      <c r="I62" s="3201"/>
      <c r="J62" s="3201"/>
      <c r="K62" s="3201"/>
      <c r="L62" s="3201"/>
      <c r="M62" s="3201"/>
      <c r="N62" s="3201"/>
      <c r="O62" s="3201"/>
      <c r="P62" s="3201"/>
      <c r="Q62" s="3201"/>
      <c r="R62" s="3201"/>
      <c r="S62" s="3201"/>
      <c r="T62" s="3201"/>
      <c r="U62" s="3201"/>
      <c r="V62" s="3201"/>
      <c r="Y62" s="3133"/>
      <c r="Z62" s="3135"/>
      <c r="AA62" s="3133"/>
      <c r="AB62" s="3135"/>
      <c r="AC62" s="3133"/>
      <c r="AD62" s="3135"/>
      <c r="AE62" s="3133"/>
      <c r="AF62" s="3135"/>
      <c r="AG62"/>
      <c r="AH62"/>
      <c r="AI62"/>
      <c r="AJ62"/>
    </row>
    <row r="63" spans="1:36" s="13" customFormat="1" ht="12.75" customHeight="1">
      <c r="A63" s="3220" t="s">
        <v>1180</v>
      </c>
      <c r="B63" s="3220"/>
      <c r="C63" s="3220"/>
      <c r="D63" s="3220"/>
      <c r="E63" s="3220"/>
      <c r="F63" s="3220"/>
      <c r="G63" s="3220"/>
      <c r="H63" s="3220"/>
      <c r="I63" s="3220"/>
      <c r="J63" s="3220"/>
      <c r="K63" s="3220"/>
      <c r="L63" s="3220"/>
      <c r="M63" s="3220"/>
      <c r="N63" s="3220"/>
      <c r="O63" s="3220"/>
      <c r="P63" s="3220"/>
      <c r="Q63" s="3220"/>
      <c r="R63" s="3220"/>
      <c r="S63" s="3220"/>
      <c r="T63" s="3220"/>
      <c r="U63" s="3220"/>
      <c r="V63" s="3220"/>
      <c r="Y63"/>
      <c r="Z63"/>
      <c r="AA63"/>
      <c r="AB63"/>
      <c r="AC63"/>
      <c r="AD63"/>
      <c r="AE63"/>
      <c r="AF63"/>
      <c r="AG63"/>
      <c r="AH63"/>
      <c r="AI63"/>
      <c r="AJ63"/>
    </row>
    <row r="64" spans="1:36" s="13" customFormat="1" ht="12.75" customHeight="1">
      <c r="Y64"/>
      <c r="Z64"/>
      <c r="AA64"/>
      <c r="AB64"/>
      <c r="AC64"/>
      <c r="AD64"/>
      <c r="AE64"/>
      <c r="AF64"/>
      <c r="AG64"/>
    </row>
    <row r="65" spans="1:36" s="13" customFormat="1" ht="12.75" customHeight="1">
      <c r="A65"/>
      <c r="B65"/>
      <c r="C65" s="95"/>
      <c r="D65" s="95"/>
      <c r="E65" s="95"/>
      <c r="F65" s="95"/>
      <c r="G65" s="95"/>
      <c r="H65" s="95"/>
      <c r="I65" s="95"/>
      <c r="J65" s="95"/>
      <c r="K65" s="95"/>
      <c r="L65" s="95"/>
      <c r="M65" s="95"/>
      <c r="N65"/>
      <c r="O65"/>
      <c r="P65"/>
      <c r="Q65"/>
      <c r="R65"/>
      <c r="S65"/>
      <c r="T65"/>
      <c r="U65"/>
      <c r="V65"/>
      <c r="Y65"/>
      <c r="Z65"/>
      <c r="AA65"/>
      <c r="AB65"/>
      <c r="AC65"/>
      <c r="AD65"/>
      <c r="AE65"/>
      <c r="AF65"/>
      <c r="AG65"/>
    </row>
    <row r="66" spans="1:36" s="13" customFormat="1" ht="12.75" customHeight="1">
      <c r="A66"/>
      <c r="B66"/>
      <c r="C66" s="95"/>
      <c r="D66" s="95"/>
      <c r="E66" s="95"/>
      <c r="F66" s="95"/>
      <c r="G66" s="95"/>
      <c r="H66" s="95"/>
      <c r="I66" s="95"/>
      <c r="J66" s="95"/>
      <c r="K66" s="95"/>
      <c r="L66" s="95"/>
      <c r="M66" s="95"/>
      <c r="N66"/>
      <c r="O66"/>
      <c r="P66"/>
      <c r="Q66"/>
      <c r="R66"/>
      <c r="S66"/>
      <c r="T66"/>
      <c r="U66"/>
      <c r="V66"/>
      <c r="W66"/>
      <c r="X66"/>
      <c r="Y66"/>
      <c r="Z66"/>
      <c r="AA66"/>
      <c r="AB66"/>
      <c r="AC66"/>
      <c r="AD66"/>
      <c r="AE66"/>
      <c r="AF66"/>
      <c r="AG66"/>
    </row>
    <row r="67" spans="1:36" s="13" customFormat="1" ht="12.75" customHeight="1">
      <c r="A67"/>
      <c r="B67"/>
      <c r="C67" s="95"/>
      <c r="D67" s="95"/>
      <c r="E67" s="95"/>
      <c r="F67" s="95"/>
      <c r="G67" s="95"/>
      <c r="H67" s="95"/>
      <c r="I67" s="95"/>
      <c r="J67" s="95"/>
      <c r="K67" s="95"/>
      <c r="L67" s="95"/>
      <c r="M67" s="95"/>
      <c r="N67"/>
      <c r="O67"/>
      <c r="P67"/>
      <c r="Q67"/>
      <c r="R67"/>
      <c r="S67"/>
      <c r="T67"/>
      <c r="U67"/>
      <c r="V67"/>
      <c r="W67"/>
      <c r="X67"/>
      <c r="Y67"/>
      <c r="Z67"/>
      <c r="AA67"/>
      <c r="AB67"/>
      <c r="AC67"/>
      <c r="AD67"/>
      <c r="AE67"/>
      <c r="AF67"/>
      <c r="AG67"/>
      <c r="AH67"/>
      <c r="AI67"/>
      <c r="AJ67"/>
    </row>
    <row r="68" spans="1:36" ht="12.75" customHeight="1"/>
    <row r="69" spans="1:36" ht="18.75" customHeight="1"/>
    <row r="70" spans="1:36" ht="18.75" customHeight="1"/>
    <row r="71" spans="1:36" ht="18.75" customHeight="1"/>
    <row r="72" spans="1:36" ht="18.75" customHeight="1">
      <c r="Y72" s="13"/>
      <c r="Z72" s="13"/>
      <c r="AA72" s="13"/>
      <c r="AB72" s="13"/>
      <c r="AC72" s="13"/>
      <c r="AD72" s="13"/>
      <c r="AE72" s="13"/>
      <c r="AF72" s="13"/>
      <c r="AG72" s="13"/>
    </row>
    <row r="73" spans="1:36" ht="16.5" customHeight="1"/>
    <row r="74" spans="1:36" ht="16.5" customHeight="1"/>
    <row r="75" spans="1:36" s="13" customFormat="1" ht="13.5" customHeight="1">
      <c r="A75"/>
      <c r="B75"/>
      <c r="C75" s="95"/>
      <c r="D75" s="95"/>
      <c r="E75" s="95"/>
      <c r="F75" s="95"/>
      <c r="G75" s="95"/>
      <c r="H75" s="95"/>
      <c r="I75" s="95"/>
      <c r="J75" s="95"/>
      <c r="K75" s="95"/>
      <c r="L75" s="95"/>
      <c r="M75" s="95"/>
      <c r="N75"/>
      <c r="O75"/>
      <c r="P75"/>
      <c r="Q75"/>
      <c r="R75"/>
      <c r="S75"/>
      <c r="T75"/>
      <c r="U75"/>
      <c r="V75"/>
      <c r="W75"/>
      <c r="X75"/>
      <c r="Y75"/>
      <c r="Z75"/>
      <c r="AA75"/>
      <c r="AB75"/>
      <c r="AC75"/>
      <c r="AD75"/>
      <c r="AE75"/>
      <c r="AF75"/>
      <c r="AG75"/>
      <c r="AH75"/>
      <c r="AI75"/>
      <c r="AJ75"/>
    </row>
    <row r="76" spans="1:36" ht="13.5" customHeight="1"/>
    <row r="78" spans="1:36">
      <c r="AH78" s="13"/>
      <c r="AI78" s="13"/>
      <c r="AJ78" s="13"/>
    </row>
  </sheetData>
  <sheetProtection selectLockedCells="1" selectUnlockedCells="1"/>
  <mergeCells count="346">
    <mergeCell ref="J37:J39"/>
    <mergeCell ref="K37:K39"/>
    <mergeCell ref="L37:M39"/>
    <mergeCell ref="O37:Q38"/>
    <mergeCell ref="R37:R39"/>
    <mergeCell ref="S37:S39"/>
    <mergeCell ref="T37:T39"/>
    <mergeCell ref="U37:U39"/>
    <mergeCell ref="V37:V39"/>
    <mergeCell ref="A22:A23"/>
    <mergeCell ref="A25:A26"/>
    <mergeCell ref="A28:A29"/>
    <mergeCell ref="A31:A32"/>
    <mergeCell ref="A34:A35"/>
    <mergeCell ref="B25:B26"/>
    <mergeCell ref="G37:G39"/>
    <mergeCell ref="H37:H39"/>
    <mergeCell ref="I37:I39"/>
    <mergeCell ref="B31:B32"/>
    <mergeCell ref="G31:G33"/>
    <mergeCell ref="H31:H33"/>
    <mergeCell ref="I31:I33"/>
    <mergeCell ref="B22:B23"/>
    <mergeCell ref="H28:H30"/>
    <mergeCell ref="I28:I30"/>
    <mergeCell ref="A37:A38"/>
    <mergeCell ref="B37:B38"/>
    <mergeCell ref="U34:U36"/>
    <mergeCell ref="V34:V36"/>
    <mergeCell ref="B34:B35"/>
    <mergeCell ref="G34:G36"/>
    <mergeCell ref="H34:H36"/>
    <mergeCell ref="I34:I36"/>
    <mergeCell ref="J34:J36"/>
    <mergeCell ref="O34:Q35"/>
    <mergeCell ref="R34:R36"/>
    <mergeCell ref="J28:J30"/>
    <mergeCell ref="B28:B29"/>
    <mergeCell ref="G28:G30"/>
    <mergeCell ref="K34:K36"/>
    <mergeCell ref="L34:M36"/>
    <mergeCell ref="O31:Q32"/>
    <mergeCell ref="S22:S24"/>
    <mergeCell ref="T22:T24"/>
    <mergeCell ref="J31:J33"/>
    <mergeCell ref="K31:K33"/>
    <mergeCell ref="L31:M33"/>
    <mergeCell ref="Y29:Y30"/>
    <mergeCell ref="Z29:Z30"/>
    <mergeCell ref="K28:K30"/>
    <mergeCell ref="L28:M30"/>
    <mergeCell ref="O28:Q29"/>
    <mergeCell ref="R28:R30"/>
    <mergeCell ref="S28:S30"/>
    <mergeCell ref="T28:T30"/>
    <mergeCell ref="R31:R33"/>
    <mergeCell ref="S31:S33"/>
    <mergeCell ref="T31:T33"/>
    <mergeCell ref="U31:U33"/>
    <mergeCell ref="V31:V33"/>
    <mergeCell ref="AA29:AA30"/>
    <mergeCell ref="AB29:AB30"/>
    <mergeCell ref="G22:G24"/>
    <mergeCell ref="H22:H24"/>
    <mergeCell ref="I22:I24"/>
    <mergeCell ref="J22:J24"/>
    <mergeCell ref="U19:U21"/>
    <mergeCell ref="G19:G21"/>
    <mergeCell ref="H19:H21"/>
    <mergeCell ref="I19:I21"/>
    <mergeCell ref="J19:J21"/>
    <mergeCell ref="G25:G27"/>
    <mergeCell ref="H25:H27"/>
    <mergeCell ref="I25:I27"/>
    <mergeCell ref="U22:U24"/>
    <mergeCell ref="V22:V24"/>
    <mergeCell ref="K22:K24"/>
    <mergeCell ref="L22:M24"/>
    <mergeCell ref="O22:Q23"/>
    <mergeCell ref="R22:R24"/>
    <mergeCell ref="T25:T27"/>
    <mergeCell ref="U25:U27"/>
    <mergeCell ref="U28:U30"/>
    <mergeCell ref="V28:V30"/>
    <mergeCell ref="AE41:AE42"/>
    <mergeCell ref="AF41:AF42"/>
    <mergeCell ref="Y31:Y32"/>
    <mergeCell ref="Z31:Z32"/>
    <mergeCell ref="AA31:AA32"/>
    <mergeCell ref="AB31:AB32"/>
    <mergeCell ref="AC31:AC32"/>
    <mergeCell ref="AD31:AD32"/>
    <mergeCell ref="Y33:Y34"/>
    <mergeCell ref="Z33:Z34"/>
    <mergeCell ref="AA33:AA34"/>
    <mergeCell ref="AB33:AB34"/>
    <mergeCell ref="AC33:AC34"/>
    <mergeCell ref="A50:J50"/>
    <mergeCell ref="Y50:Y51"/>
    <mergeCell ref="Z50:Z51"/>
    <mergeCell ref="AB50:AB51"/>
    <mergeCell ref="AC50:AC51"/>
    <mergeCell ref="AD50:AD51"/>
    <mergeCell ref="AF50:AF51"/>
    <mergeCell ref="B51:J51"/>
    <mergeCell ref="A43:R43"/>
    <mergeCell ref="Y46:Y47"/>
    <mergeCell ref="Z46:Z47"/>
    <mergeCell ref="AA46:AA47"/>
    <mergeCell ref="AB46:AB47"/>
    <mergeCell ref="AC46:AC47"/>
    <mergeCell ref="AD46:AD47"/>
    <mergeCell ref="AE46:AE47"/>
    <mergeCell ref="AF46:AF47"/>
    <mergeCell ref="AD60:AD62"/>
    <mergeCell ref="AE60:AE62"/>
    <mergeCell ref="AF60:AF62"/>
    <mergeCell ref="A62:V62"/>
    <mergeCell ref="A60:V60"/>
    <mergeCell ref="Y60:Y62"/>
    <mergeCell ref="Z60:Z62"/>
    <mergeCell ref="AA60:AA62"/>
    <mergeCell ref="AB60:AB62"/>
    <mergeCell ref="AC60:AC62"/>
    <mergeCell ref="A61:V61"/>
    <mergeCell ref="AJ57:AJ58"/>
    <mergeCell ref="A58:F59"/>
    <mergeCell ref="Y58:Y59"/>
    <mergeCell ref="Z58:Z59"/>
    <mergeCell ref="AB58:AB59"/>
    <mergeCell ref="AC58:AC59"/>
    <mergeCell ref="AD58:AD59"/>
    <mergeCell ref="AF58:AF59"/>
    <mergeCell ref="AC56:AC57"/>
    <mergeCell ref="AD56:AD57"/>
    <mergeCell ref="AE56:AE57"/>
    <mergeCell ref="AF56:AF57"/>
    <mergeCell ref="AH57:AH58"/>
    <mergeCell ref="AI57:AI58"/>
    <mergeCell ref="A56:B57"/>
    <mergeCell ref="C56:D57"/>
    <mergeCell ref="E56:F57"/>
    <mergeCell ref="Y56:Y57"/>
    <mergeCell ref="Z56:Z57"/>
    <mergeCell ref="AA56:AA57"/>
    <mergeCell ref="AB56:AB57"/>
    <mergeCell ref="AH49:AH50"/>
    <mergeCell ref="AI49:AI50"/>
    <mergeCell ref="AJ49:AJ50"/>
    <mergeCell ref="AG51:AG52"/>
    <mergeCell ref="Y52:Y53"/>
    <mergeCell ref="Z52:Z53"/>
    <mergeCell ref="AA52:AA53"/>
    <mergeCell ref="AB52:AB53"/>
    <mergeCell ref="AC52:AC53"/>
    <mergeCell ref="AD52:AD53"/>
    <mergeCell ref="AE52:AE53"/>
    <mergeCell ref="AG49:AG50"/>
    <mergeCell ref="AF52:AF53"/>
    <mergeCell ref="AH53:AH54"/>
    <mergeCell ref="AI53:AI54"/>
    <mergeCell ref="AJ53:AJ54"/>
    <mergeCell ref="Y54:Y55"/>
    <mergeCell ref="Z54:Z55"/>
    <mergeCell ref="AB54:AB55"/>
    <mergeCell ref="AC54:AC55"/>
    <mergeCell ref="AD54:AD55"/>
    <mergeCell ref="AF54:AF55"/>
    <mergeCell ref="AG47:AG48"/>
    <mergeCell ref="Y48:Y49"/>
    <mergeCell ref="Z48:Z49"/>
    <mergeCell ref="AA48:AA49"/>
    <mergeCell ref="AB48:AB49"/>
    <mergeCell ref="AC48:AC49"/>
    <mergeCell ref="AD48:AD49"/>
    <mergeCell ref="AE48:AE49"/>
    <mergeCell ref="AF48:AF49"/>
    <mergeCell ref="AG42:AG43"/>
    <mergeCell ref="AG40:AG41"/>
    <mergeCell ref="AH40:AH41"/>
    <mergeCell ref="AI40:AI41"/>
    <mergeCell ref="AJ40:AJ41"/>
    <mergeCell ref="Y41:Y42"/>
    <mergeCell ref="Z41:Z42"/>
    <mergeCell ref="AA41:AA42"/>
    <mergeCell ref="AB41:AB42"/>
    <mergeCell ref="AH42:AH43"/>
    <mergeCell ref="Y43:Y45"/>
    <mergeCell ref="Z43:Z45"/>
    <mergeCell ref="AA43:AA45"/>
    <mergeCell ref="AB43:AB45"/>
    <mergeCell ref="AC43:AC45"/>
    <mergeCell ref="AD43:AD45"/>
    <mergeCell ref="AE43:AE45"/>
    <mergeCell ref="AF43:AF45"/>
    <mergeCell ref="AG45:AG46"/>
    <mergeCell ref="AC41:AC42"/>
    <mergeCell ref="AD41:AD42"/>
    <mergeCell ref="AH45:AH46"/>
    <mergeCell ref="AI45:AI46"/>
    <mergeCell ref="AJ45:AJ46"/>
    <mergeCell ref="AI38:AI39"/>
    <mergeCell ref="AD35:AD36"/>
    <mergeCell ref="AE35:AE36"/>
    <mergeCell ref="AF35:AF36"/>
    <mergeCell ref="AJ38:AJ39"/>
    <mergeCell ref="Y39:Y40"/>
    <mergeCell ref="Z39:Z40"/>
    <mergeCell ref="AA39:AA40"/>
    <mergeCell ref="AB39:AB40"/>
    <mergeCell ref="AC39:AC40"/>
    <mergeCell ref="AD39:AD40"/>
    <mergeCell ref="AE39:AE40"/>
    <mergeCell ref="AF39:AF40"/>
    <mergeCell ref="AG38:AG39"/>
    <mergeCell ref="AH38:AH39"/>
    <mergeCell ref="AC37:AC38"/>
    <mergeCell ref="AD37:AD38"/>
    <mergeCell ref="AA35:AA36"/>
    <mergeCell ref="AB35:AB36"/>
    <mergeCell ref="AC35:AC36"/>
    <mergeCell ref="Y35:Y36"/>
    <mergeCell ref="Z35:Z36"/>
    <mergeCell ref="AJ30:AJ31"/>
    <mergeCell ref="AC29:AC30"/>
    <mergeCell ref="AD29:AD30"/>
    <mergeCell ref="AE29:AE30"/>
    <mergeCell ref="AF29:AF30"/>
    <mergeCell ref="AG30:AG31"/>
    <mergeCell ref="AH30:AH31"/>
    <mergeCell ref="AE31:AE32"/>
    <mergeCell ref="AF31:AF32"/>
    <mergeCell ref="AG28:AG29"/>
    <mergeCell ref="AH28:AH29"/>
    <mergeCell ref="AI28:AI29"/>
    <mergeCell ref="AJ28:AJ29"/>
    <mergeCell ref="AI32:AI33"/>
    <mergeCell ref="AJ32:AJ33"/>
    <mergeCell ref="AG32:AG33"/>
    <mergeCell ref="AH32:AH33"/>
    <mergeCell ref="AD33:AD34"/>
    <mergeCell ref="AE33:AE34"/>
    <mergeCell ref="AF33:AF34"/>
    <mergeCell ref="AG34:AG35"/>
    <mergeCell ref="AH34:AH35"/>
    <mergeCell ref="AI34:AI35"/>
    <mergeCell ref="AJ34:AJ35"/>
    <mergeCell ref="AE27:AE28"/>
    <mergeCell ref="AB25:AB26"/>
    <mergeCell ref="AC25:AC26"/>
    <mergeCell ref="AD25:AD26"/>
    <mergeCell ref="AE25:AE26"/>
    <mergeCell ref="AF25:AF26"/>
    <mergeCell ref="AG26:AG27"/>
    <mergeCell ref="AF27:AF28"/>
    <mergeCell ref="Y25:Y26"/>
    <mergeCell ref="Z25:Z26"/>
    <mergeCell ref="AI30:AI31"/>
    <mergeCell ref="AF23:AF24"/>
    <mergeCell ref="AG24:AG25"/>
    <mergeCell ref="AH24:AH25"/>
    <mergeCell ref="AI24:AI25"/>
    <mergeCell ref="AJ24:AJ25"/>
    <mergeCell ref="AG22:AG23"/>
    <mergeCell ref="Y23:Y24"/>
    <mergeCell ref="Z23:Z24"/>
    <mergeCell ref="AA23:AA24"/>
    <mergeCell ref="AB23:AB24"/>
    <mergeCell ref="AC23:AC24"/>
    <mergeCell ref="AD23:AD24"/>
    <mergeCell ref="AE23:AE24"/>
    <mergeCell ref="AA25:AA26"/>
    <mergeCell ref="AH26:AH27"/>
    <mergeCell ref="AI26:AI27"/>
    <mergeCell ref="AJ26:AJ27"/>
    <mergeCell ref="Y27:Y28"/>
    <mergeCell ref="Z27:Z28"/>
    <mergeCell ref="AA27:AA28"/>
    <mergeCell ref="AB27:AB28"/>
    <mergeCell ref="AC27:AC28"/>
    <mergeCell ref="AD27:AD28"/>
    <mergeCell ref="AI20:AJ21"/>
    <mergeCell ref="Y21:Y22"/>
    <mergeCell ref="Z21:Z22"/>
    <mergeCell ref="AA21:AA22"/>
    <mergeCell ref="AB21:AB22"/>
    <mergeCell ref="AC21:AC22"/>
    <mergeCell ref="AD21:AD22"/>
    <mergeCell ref="AE21:AE22"/>
    <mergeCell ref="AF21:AF22"/>
    <mergeCell ref="AC19:AC20"/>
    <mergeCell ref="AD19:AD20"/>
    <mergeCell ref="AE19:AE20"/>
    <mergeCell ref="AF19:AF20"/>
    <mergeCell ref="AG20:AG21"/>
    <mergeCell ref="AH20:AH21"/>
    <mergeCell ref="AG18:AG19"/>
    <mergeCell ref="Y19:Y20"/>
    <mergeCell ref="Z19:Z20"/>
    <mergeCell ref="AA19:AA20"/>
    <mergeCell ref="AB19:AB20"/>
    <mergeCell ref="Y7:AF8"/>
    <mergeCell ref="U14:V14"/>
    <mergeCell ref="A16:A18"/>
    <mergeCell ref="B16:B18"/>
    <mergeCell ref="D16:F16"/>
    <mergeCell ref="G16:I16"/>
    <mergeCell ref="J16:M16"/>
    <mergeCell ref="T17:T18"/>
    <mergeCell ref="U17:U18"/>
    <mergeCell ref="V17:V18"/>
    <mergeCell ref="N16:N17"/>
    <mergeCell ref="O16:V16"/>
    <mergeCell ref="D17:F17"/>
    <mergeCell ref="G17:I18"/>
    <mergeCell ref="J17:J18"/>
    <mergeCell ref="K17:K18"/>
    <mergeCell ref="L17:M18"/>
    <mergeCell ref="O17:Q18"/>
    <mergeCell ref="R17:R18"/>
    <mergeCell ref="S17:S18"/>
    <mergeCell ref="A12:U12"/>
    <mergeCell ref="A63:V63"/>
    <mergeCell ref="S34:S36"/>
    <mergeCell ref="T34:T36"/>
    <mergeCell ref="S6:T6"/>
    <mergeCell ref="A7:V8"/>
    <mergeCell ref="V19:V21"/>
    <mergeCell ref="K19:K21"/>
    <mergeCell ref="L19:M21"/>
    <mergeCell ref="O19:Q20"/>
    <mergeCell ref="R19:R21"/>
    <mergeCell ref="S19:S21"/>
    <mergeCell ref="T19:T21"/>
    <mergeCell ref="A19:A20"/>
    <mergeCell ref="B19:B20"/>
    <mergeCell ref="V25:V27"/>
    <mergeCell ref="J25:J27"/>
    <mergeCell ref="K25:K27"/>
    <mergeCell ref="L25:M27"/>
    <mergeCell ref="O25:Q26"/>
    <mergeCell ref="R25:R27"/>
    <mergeCell ref="S25:S27"/>
    <mergeCell ref="A54:B55"/>
    <mergeCell ref="C54:D55"/>
    <mergeCell ref="E54:F55"/>
  </mergeCells>
  <phoneticPr fontId="38"/>
  <hyperlinks>
    <hyperlink ref="B51" display="drjpn@vanguardlogistics.com"/>
    <hyperlink ref="A62" display="jpnexpdoc@vanguardlogistics.com"/>
  </hyperlinks>
  <pageMargins left="1.0236220472440944" right="0.47244094488188981" top="0.70866141732283472" bottom="0.51181102362204722" header="0.51181102362204722" footer="0.31496062992125984"/>
  <pageSetup paperSize="9" scale="68" fitToWidth="2" orientation="landscape" r:id="rId1"/>
  <headerFooter alignWithMargins="0"/>
  <colBreaks count="1" manualBreakCount="1">
    <brk id="22" max="62"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2:AD82"/>
  <sheetViews>
    <sheetView showZeros="0" view="pageBreakPreview" zoomScale="50" zoomScaleNormal="50" zoomScaleSheetLayoutView="50" workbookViewId="0">
      <selection activeCell="F22" sqref="F22"/>
    </sheetView>
  </sheetViews>
  <sheetFormatPr defaultColWidth="9" defaultRowHeight="15" customHeight="1"/>
  <cols>
    <col min="1" max="1" width="30.88671875" style="1" customWidth="1"/>
    <col min="2" max="2" width="17.33203125" style="1" bestFit="1" customWidth="1"/>
    <col min="3" max="3" width="12.109375" style="1" customWidth="1"/>
    <col min="4" max="4" width="8.33203125" style="1" customWidth="1"/>
    <col min="5" max="5" width="12.109375" style="1" customWidth="1"/>
    <col min="6" max="6" width="13" style="1" customWidth="1"/>
    <col min="7" max="7" width="13.109375" style="1" customWidth="1"/>
    <col min="8" max="8" width="12.88671875" style="1" customWidth="1"/>
    <col min="9" max="9" width="12.109375" style="1" customWidth="1"/>
    <col min="10" max="10" width="9.33203125" style="1" customWidth="1"/>
    <col min="11" max="11" width="12.109375" style="1" customWidth="1"/>
    <col min="12" max="12" width="13.109375" style="1" customWidth="1"/>
    <col min="13" max="13" width="12.88671875" style="1" customWidth="1"/>
    <col min="14" max="15" width="12.109375" style="1" customWidth="1"/>
    <col min="16" max="16" width="5.33203125" style="1" customWidth="1"/>
    <col min="17" max="21" width="21.44140625" style="1" customWidth="1"/>
    <col min="22" max="22" width="10.88671875" style="1" customWidth="1"/>
    <col min="23" max="23" width="14.109375" style="1" customWidth="1"/>
    <col min="24" max="16384" width="9" style="1"/>
  </cols>
  <sheetData>
    <row r="2" spans="1:24" ht="15" customHeight="1">
      <c r="X2" s="2"/>
    </row>
    <row r="3" spans="1:24" ht="15" customHeight="1">
      <c r="I3" s="5" t="s">
        <v>231</v>
      </c>
      <c r="J3" s="5"/>
      <c r="M3" s="5"/>
      <c r="N3" s="804" t="s">
        <v>1</v>
      </c>
      <c r="Q3" s="15"/>
      <c r="R3" s="15"/>
      <c r="S3" s="15"/>
      <c r="T3" s="15"/>
      <c r="X3" s="2"/>
    </row>
    <row r="4" spans="1:24" ht="15" customHeight="1">
      <c r="I4" s="5" t="s">
        <v>232</v>
      </c>
      <c r="J4" s="5"/>
      <c r="M4" s="5"/>
      <c r="N4" s="804" t="s">
        <v>3</v>
      </c>
      <c r="Q4" s="15"/>
      <c r="R4" s="15"/>
      <c r="S4" s="15"/>
      <c r="T4" s="15"/>
      <c r="X4" s="2"/>
    </row>
    <row r="5" spans="1:24" ht="15" customHeight="1">
      <c r="I5" s="516" t="s">
        <v>233</v>
      </c>
      <c r="J5" s="33"/>
      <c r="M5" s="33"/>
      <c r="N5" s="804" t="s">
        <v>5</v>
      </c>
      <c r="Q5" s="15"/>
      <c r="R5" s="15"/>
      <c r="S5" s="15"/>
      <c r="T5" s="15"/>
      <c r="X5" s="2"/>
    </row>
    <row r="6" spans="1:24" ht="15" customHeight="1">
      <c r="I6" s="5" t="s">
        <v>234</v>
      </c>
      <c r="J6" s="5"/>
      <c r="M6" s="5"/>
      <c r="N6" s="804" t="s">
        <v>7</v>
      </c>
      <c r="Q6" s="15"/>
      <c r="R6" s="15"/>
      <c r="S6" s="15"/>
      <c r="T6" s="15"/>
      <c r="X6" s="2"/>
    </row>
    <row r="8" spans="1:24" ht="30" customHeight="1">
      <c r="A8" s="2596" t="s">
        <v>301</v>
      </c>
      <c r="B8" s="2596"/>
      <c r="C8" s="2596"/>
      <c r="D8" s="2596"/>
      <c r="E8" s="2596"/>
      <c r="F8" s="2596"/>
      <c r="G8" s="2596"/>
      <c r="H8" s="2596"/>
      <c r="I8" s="2596"/>
      <c r="J8" s="2596"/>
      <c r="K8" s="2596"/>
      <c r="L8" s="2596"/>
      <c r="M8" s="2596"/>
      <c r="N8" s="2596"/>
      <c r="O8" s="2596"/>
      <c r="P8" s="2596"/>
      <c r="Q8" s="2596"/>
      <c r="R8" s="2596"/>
      <c r="S8" s="2596"/>
      <c r="T8" s="2596"/>
      <c r="U8" s="2596"/>
    </row>
    <row r="9" spans="1:24" ht="24" customHeight="1">
      <c r="A9" s="2656" t="s">
        <v>302</v>
      </c>
      <c r="B9" s="2656"/>
      <c r="C9" s="2656"/>
      <c r="D9" s="2656"/>
      <c r="E9" s="2656"/>
      <c r="F9" s="2656"/>
      <c r="G9" s="2656"/>
      <c r="H9" s="2656"/>
      <c r="I9" s="2656"/>
      <c r="J9" s="2656"/>
      <c r="K9" s="2656"/>
      <c r="L9" s="2656"/>
      <c r="M9" s="2656"/>
      <c r="N9" s="2656"/>
      <c r="O9" s="2656"/>
      <c r="P9" s="2656"/>
      <c r="Q9" s="2656"/>
      <c r="R9" s="2656"/>
      <c r="S9" s="2656"/>
      <c r="T9" s="3"/>
      <c r="U9" s="5"/>
    </row>
    <row r="10" spans="1:24" ht="38.1" customHeight="1">
      <c r="A10" s="815" t="s">
        <v>303</v>
      </c>
      <c r="B10" s="3"/>
      <c r="C10" s="3"/>
      <c r="D10" s="3"/>
      <c r="E10" s="3"/>
      <c r="F10" s="3"/>
      <c r="G10" s="3"/>
      <c r="H10" s="3"/>
      <c r="I10" s="2657" t="s">
        <v>304</v>
      </c>
      <c r="J10" s="2657"/>
      <c r="K10" s="2657"/>
      <c r="L10" s="2657"/>
      <c r="M10" s="2657"/>
      <c r="N10" s="2657"/>
      <c r="O10" s="2657"/>
      <c r="P10" s="3"/>
      <c r="Q10" s="3"/>
      <c r="R10" s="3"/>
      <c r="S10" s="3"/>
      <c r="T10" s="3"/>
      <c r="U10" s="5"/>
    </row>
    <row r="11" spans="1:24" ht="30" customHeight="1">
      <c r="A11" s="2658" t="s">
        <v>1431</v>
      </c>
      <c r="B11" s="2660" t="s">
        <v>238</v>
      </c>
      <c r="C11" s="2662" t="s">
        <v>305</v>
      </c>
      <c r="D11" s="2663"/>
      <c r="E11" s="2664"/>
      <c r="F11" s="1407" t="s">
        <v>240</v>
      </c>
      <c r="G11" s="1407" t="s">
        <v>240</v>
      </c>
      <c r="H11" s="867" t="s">
        <v>240</v>
      </c>
      <c r="I11" s="2662" t="s">
        <v>242</v>
      </c>
      <c r="J11" s="2663"/>
      <c r="K11" s="2663"/>
      <c r="L11" s="1407" t="s">
        <v>240</v>
      </c>
      <c r="M11" s="867" t="s">
        <v>240</v>
      </c>
      <c r="N11" s="2667" t="s">
        <v>306</v>
      </c>
      <c r="O11" s="2669" t="s">
        <v>307</v>
      </c>
      <c r="Q11" s="1145" t="s">
        <v>308</v>
      </c>
      <c r="R11" s="893"/>
      <c r="S11" s="894"/>
      <c r="T11" s="894"/>
      <c r="U11" s="895"/>
    </row>
    <row r="12" spans="1:24" ht="30" customHeight="1">
      <c r="A12" s="2659"/>
      <c r="B12" s="2661"/>
      <c r="C12" s="2665"/>
      <c r="D12" s="2665"/>
      <c r="E12" s="2666"/>
      <c r="F12" s="1407" t="s">
        <v>309</v>
      </c>
      <c r="G12" s="1407" t="s">
        <v>245</v>
      </c>
      <c r="H12" s="867" t="s">
        <v>244</v>
      </c>
      <c r="I12" s="2665"/>
      <c r="J12" s="2665"/>
      <c r="K12" s="2665"/>
      <c r="L12" s="1407" t="s">
        <v>310</v>
      </c>
      <c r="M12" s="867" t="s">
        <v>311</v>
      </c>
      <c r="N12" s="2668"/>
      <c r="O12" s="2670"/>
      <c r="Q12" s="2671" t="s">
        <v>312</v>
      </c>
      <c r="R12" s="2672"/>
      <c r="S12" s="2671" t="s">
        <v>313</v>
      </c>
      <c r="T12" s="2673"/>
      <c r="U12" s="2672"/>
    </row>
    <row r="13" spans="1:24" ht="32.25" customHeight="1">
      <c r="A13" s="2424" t="s">
        <v>252</v>
      </c>
      <c r="B13" s="868"/>
      <c r="C13" s="2651" t="s">
        <v>257</v>
      </c>
      <c r="D13" s="2652"/>
      <c r="E13" s="2653"/>
      <c r="F13" s="1407" t="s">
        <v>1432</v>
      </c>
      <c r="G13" s="1407" t="s">
        <v>1433</v>
      </c>
      <c r="H13" s="867" t="s">
        <v>1434</v>
      </c>
      <c r="I13" s="2651" t="s">
        <v>259</v>
      </c>
      <c r="J13" s="2652"/>
      <c r="K13" s="2652"/>
      <c r="L13" s="1408" t="s">
        <v>255</v>
      </c>
      <c r="M13" s="867" t="s">
        <v>254</v>
      </c>
      <c r="N13" s="1026" t="s">
        <v>314</v>
      </c>
      <c r="O13" s="1008" t="s">
        <v>315</v>
      </c>
      <c r="Q13" s="601" t="s">
        <v>316</v>
      </c>
      <c r="R13" s="602" t="s">
        <v>317</v>
      </c>
      <c r="S13" s="92" t="s">
        <v>318</v>
      </c>
      <c r="T13" s="84" t="s">
        <v>319</v>
      </c>
      <c r="U13" s="86"/>
      <c r="V13" s="88"/>
    </row>
    <row r="14" spans="1:24" ht="32.25" customHeight="1">
      <c r="A14" s="1873" t="s">
        <v>1435</v>
      </c>
      <c r="B14" s="1874"/>
      <c r="C14" s="2044">
        <v>46023</v>
      </c>
      <c r="D14" s="2045" t="s">
        <v>263</v>
      </c>
      <c r="E14" s="2044">
        <v>46024</v>
      </c>
      <c r="F14" s="2046" t="s">
        <v>1436</v>
      </c>
      <c r="G14" s="2046">
        <v>46017</v>
      </c>
      <c r="H14" s="2046">
        <v>46020</v>
      </c>
      <c r="I14" s="2047">
        <v>46025</v>
      </c>
      <c r="J14" s="2048" t="s">
        <v>263</v>
      </c>
      <c r="K14" s="2046">
        <v>46025</v>
      </c>
      <c r="L14" s="2046">
        <v>46022</v>
      </c>
      <c r="M14" s="2046">
        <v>45658</v>
      </c>
      <c r="N14" s="2047">
        <v>46052</v>
      </c>
      <c r="O14" s="2046">
        <v>46057</v>
      </c>
      <c r="Q14" s="603" t="s">
        <v>320</v>
      </c>
      <c r="R14" s="602" t="s">
        <v>321</v>
      </c>
      <c r="S14" s="91" t="s">
        <v>322</v>
      </c>
      <c r="T14" s="84" t="s">
        <v>323</v>
      </c>
      <c r="U14" s="86"/>
      <c r="V14" s="88"/>
    </row>
    <row r="15" spans="1:24" ht="32.25" customHeight="1">
      <c r="A15" s="2050" t="s">
        <v>1437</v>
      </c>
      <c r="B15" s="2049" t="s">
        <v>1438</v>
      </c>
      <c r="C15" s="2044">
        <f t="shared" ref="C15:C23" si="0">C14+7</f>
        <v>46030</v>
      </c>
      <c r="D15" s="2045" t="s">
        <v>263</v>
      </c>
      <c r="E15" s="2044">
        <f t="shared" ref="E15:E23" si="1">E14+7</f>
        <v>46031</v>
      </c>
      <c r="F15" s="2241" t="s">
        <v>1436</v>
      </c>
      <c r="G15" s="2242">
        <v>46016</v>
      </c>
      <c r="H15" s="2046">
        <f t="shared" ref="H15:I23" si="2">H14+7</f>
        <v>46027</v>
      </c>
      <c r="I15" s="1010">
        <f t="shared" si="2"/>
        <v>46032</v>
      </c>
      <c r="J15" s="1411" t="s">
        <v>263</v>
      </c>
      <c r="K15" s="1410">
        <f t="shared" ref="K15:O17" si="3">K14+7</f>
        <v>46032</v>
      </c>
      <c r="L15" s="1410">
        <f t="shared" si="3"/>
        <v>46029</v>
      </c>
      <c r="M15" s="1410">
        <f t="shared" si="3"/>
        <v>45665</v>
      </c>
      <c r="N15" s="1010">
        <f t="shared" si="3"/>
        <v>46059</v>
      </c>
      <c r="O15" s="1410">
        <f t="shared" si="3"/>
        <v>46064</v>
      </c>
      <c r="Q15" s="603" t="s">
        <v>324</v>
      </c>
      <c r="R15" s="604"/>
      <c r="S15" s="91" t="s">
        <v>325</v>
      </c>
      <c r="T15" s="84" t="s">
        <v>326</v>
      </c>
      <c r="U15" s="86"/>
      <c r="V15" s="88"/>
    </row>
    <row r="16" spans="1:24" ht="32.25" customHeight="1">
      <c r="A16" s="1873" t="s">
        <v>1439</v>
      </c>
      <c r="B16" s="1874"/>
      <c r="C16" s="2458">
        <v>45674</v>
      </c>
      <c r="D16" s="2045" t="s">
        <v>263</v>
      </c>
      <c r="E16" s="2458">
        <v>45675</v>
      </c>
      <c r="F16" s="2242" t="s">
        <v>1440</v>
      </c>
      <c r="G16" s="2242">
        <v>45671</v>
      </c>
      <c r="H16" s="2242">
        <v>45672</v>
      </c>
      <c r="I16" s="2459">
        <v>45678</v>
      </c>
      <c r="J16" s="2048" t="s">
        <v>263</v>
      </c>
      <c r="K16" s="2242">
        <v>45679</v>
      </c>
      <c r="L16" s="2242">
        <v>45670</v>
      </c>
      <c r="M16" s="2242">
        <v>45671</v>
      </c>
      <c r="N16" s="2047">
        <f t="shared" si="3"/>
        <v>46066</v>
      </c>
      <c r="O16" s="2046">
        <f t="shared" si="3"/>
        <v>46071</v>
      </c>
      <c r="P16" s="518"/>
      <c r="Q16" s="605" t="s">
        <v>327</v>
      </c>
      <c r="R16" s="604"/>
      <c r="S16" s="91" t="s">
        <v>328</v>
      </c>
      <c r="T16" s="84" t="s">
        <v>329</v>
      </c>
      <c r="U16" s="86"/>
      <c r="V16" s="88"/>
    </row>
    <row r="17" spans="1:22" ht="32.25" customHeight="1">
      <c r="A17" s="1825" t="s">
        <v>1441</v>
      </c>
      <c r="B17" s="869" t="s">
        <v>1442</v>
      </c>
      <c r="C17" s="1009">
        <v>46044</v>
      </c>
      <c r="D17" s="1409" t="s">
        <v>263</v>
      </c>
      <c r="E17" s="1009">
        <v>46045</v>
      </c>
      <c r="F17" s="1410" t="s">
        <v>1544</v>
      </c>
      <c r="G17" s="1410">
        <v>46038</v>
      </c>
      <c r="H17" s="1410">
        <v>46041</v>
      </c>
      <c r="I17" s="1010">
        <v>46046</v>
      </c>
      <c r="J17" s="1411" t="s">
        <v>263</v>
      </c>
      <c r="K17" s="1410">
        <v>46046</v>
      </c>
      <c r="L17" s="1410">
        <v>46043</v>
      </c>
      <c r="M17" s="1410">
        <v>45679</v>
      </c>
      <c r="N17" s="1010">
        <f t="shared" si="3"/>
        <v>46073</v>
      </c>
      <c r="O17" s="1410">
        <f t="shared" si="3"/>
        <v>46078</v>
      </c>
      <c r="P17" s="518"/>
      <c r="Q17" s="605" t="s">
        <v>330</v>
      </c>
      <c r="R17" s="604"/>
      <c r="S17" s="91" t="s">
        <v>331</v>
      </c>
      <c r="T17" s="83" t="s">
        <v>332</v>
      </c>
      <c r="U17" s="85"/>
      <c r="V17" s="88"/>
    </row>
    <row r="18" spans="1:22" ht="32.25" customHeight="1">
      <c r="A18" s="803" t="s">
        <v>1443</v>
      </c>
      <c r="B18" s="869" t="s">
        <v>1444</v>
      </c>
      <c r="C18" s="1009">
        <f t="shared" si="0"/>
        <v>46051</v>
      </c>
      <c r="D18" s="1409" t="s">
        <v>263</v>
      </c>
      <c r="E18" s="1009">
        <f t="shared" si="1"/>
        <v>46052</v>
      </c>
      <c r="F18" s="1410" t="s">
        <v>1445</v>
      </c>
      <c r="G18" s="1410">
        <f t="shared" ref="G18:G19" si="4">G17+7</f>
        <v>46045</v>
      </c>
      <c r="H18" s="1410">
        <f t="shared" si="2"/>
        <v>46048</v>
      </c>
      <c r="I18" s="1010">
        <f t="shared" si="2"/>
        <v>46053</v>
      </c>
      <c r="J18" s="1411" t="s">
        <v>263</v>
      </c>
      <c r="K18" s="1410">
        <f t="shared" ref="K18:O23" si="5">K17+7</f>
        <v>46053</v>
      </c>
      <c r="L18" s="1410">
        <f t="shared" si="5"/>
        <v>46050</v>
      </c>
      <c r="M18" s="1410">
        <f t="shared" si="5"/>
        <v>45686</v>
      </c>
      <c r="N18" s="1010">
        <f t="shared" si="5"/>
        <v>46080</v>
      </c>
      <c r="O18" s="1410">
        <f t="shared" si="5"/>
        <v>46085</v>
      </c>
      <c r="P18" s="518"/>
      <c r="Q18" s="605" t="s">
        <v>333</v>
      </c>
      <c r="R18" s="606"/>
      <c r="S18" s="91" t="s">
        <v>334</v>
      </c>
      <c r="T18" s="242" t="s">
        <v>335</v>
      </c>
      <c r="U18" s="85"/>
      <c r="V18" s="88"/>
    </row>
    <row r="19" spans="1:22" ht="32.25" customHeight="1">
      <c r="A19" s="1825" t="s">
        <v>1446</v>
      </c>
      <c r="B19" s="869" t="s">
        <v>1447</v>
      </c>
      <c r="C19" s="1009">
        <f t="shared" si="0"/>
        <v>46058</v>
      </c>
      <c r="D19" s="1409" t="s">
        <v>263</v>
      </c>
      <c r="E19" s="1009">
        <f t="shared" si="1"/>
        <v>46059</v>
      </c>
      <c r="F19" s="1410" t="s">
        <v>1448</v>
      </c>
      <c r="G19" s="1410">
        <f t="shared" si="4"/>
        <v>46052</v>
      </c>
      <c r="H19" s="1410">
        <f t="shared" si="2"/>
        <v>46055</v>
      </c>
      <c r="I19" s="1010">
        <f t="shared" si="2"/>
        <v>46060</v>
      </c>
      <c r="J19" s="1411" t="s">
        <v>263</v>
      </c>
      <c r="K19" s="1410">
        <f t="shared" si="5"/>
        <v>46060</v>
      </c>
      <c r="L19" s="1410">
        <f t="shared" si="5"/>
        <v>46057</v>
      </c>
      <c r="M19" s="1410">
        <f t="shared" si="5"/>
        <v>45693</v>
      </c>
      <c r="N19" s="1010">
        <f t="shared" si="5"/>
        <v>46087</v>
      </c>
      <c r="O19" s="1410">
        <f t="shared" si="5"/>
        <v>46092</v>
      </c>
      <c r="P19" s="518"/>
      <c r="Q19" s="607" t="s">
        <v>336</v>
      </c>
      <c r="R19" s="604"/>
      <c r="S19" s="91" t="s">
        <v>337</v>
      </c>
      <c r="T19" s="84" t="s">
        <v>338</v>
      </c>
      <c r="U19" s="85"/>
      <c r="V19" s="88"/>
    </row>
    <row r="20" spans="1:22" ht="32.25" customHeight="1">
      <c r="A20" s="803" t="s">
        <v>1449</v>
      </c>
      <c r="B20" s="869" t="s">
        <v>1450</v>
      </c>
      <c r="C20" s="1009">
        <f t="shared" si="0"/>
        <v>46065</v>
      </c>
      <c r="D20" s="1409" t="s">
        <v>263</v>
      </c>
      <c r="E20" s="1009">
        <f t="shared" si="1"/>
        <v>46066</v>
      </c>
      <c r="F20" s="1410" t="s">
        <v>1451</v>
      </c>
      <c r="G20" s="1412">
        <v>45693</v>
      </c>
      <c r="H20" s="1412">
        <v>45694</v>
      </c>
      <c r="I20" s="1010">
        <f t="shared" si="2"/>
        <v>46067</v>
      </c>
      <c r="J20" s="1411" t="s">
        <v>263</v>
      </c>
      <c r="K20" s="1410">
        <f t="shared" si="5"/>
        <v>46067</v>
      </c>
      <c r="L20" s="1412">
        <v>45698</v>
      </c>
      <c r="M20" s="1410">
        <f t="shared" si="5"/>
        <v>45700</v>
      </c>
      <c r="N20" s="1010">
        <f t="shared" si="5"/>
        <v>46094</v>
      </c>
      <c r="O20" s="1410">
        <f t="shared" si="5"/>
        <v>46099</v>
      </c>
      <c r="P20" s="518"/>
      <c r="Q20" s="605" t="s">
        <v>339</v>
      </c>
      <c r="R20" s="604"/>
      <c r="S20" s="91" t="s">
        <v>340</v>
      </c>
      <c r="T20" s="84" t="s">
        <v>341</v>
      </c>
      <c r="U20" s="87"/>
      <c r="V20" s="88"/>
    </row>
    <row r="21" spans="1:22" ht="32.25" customHeight="1">
      <c r="A21" s="1825" t="s">
        <v>1452</v>
      </c>
      <c r="B21" s="869" t="s">
        <v>1453</v>
      </c>
      <c r="C21" s="1009">
        <f t="shared" si="0"/>
        <v>46072</v>
      </c>
      <c r="D21" s="1409" t="s">
        <v>263</v>
      </c>
      <c r="E21" s="1009">
        <f t="shared" si="1"/>
        <v>46073</v>
      </c>
      <c r="F21" s="1410" t="s">
        <v>1454</v>
      </c>
      <c r="G21" s="1410">
        <v>46066</v>
      </c>
      <c r="H21" s="1410">
        <v>46069</v>
      </c>
      <c r="I21" s="1010">
        <f t="shared" si="2"/>
        <v>46074</v>
      </c>
      <c r="J21" s="1411" t="s">
        <v>263</v>
      </c>
      <c r="K21" s="1410">
        <f t="shared" si="5"/>
        <v>46074</v>
      </c>
      <c r="L21" s="1410">
        <v>46071</v>
      </c>
      <c r="M21" s="1410">
        <f t="shared" si="5"/>
        <v>45707</v>
      </c>
      <c r="N21" s="1010">
        <f t="shared" si="5"/>
        <v>46101</v>
      </c>
      <c r="O21" s="1410">
        <f t="shared" si="5"/>
        <v>46106</v>
      </c>
      <c r="P21" s="743"/>
      <c r="Q21" s="744" t="s">
        <v>342</v>
      </c>
      <c r="R21" s="745"/>
      <c r="S21" s="746" t="s">
        <v>343</v>
      </c>
      <c r="T21" s="83"/>
      <c r="U21" s="87"/>
      <c r="V21" s="88"/>
    </row>
    <row r="22" spans="1:22" ht="32.25" customHeight="1">
      <c r="A22" s="2050" t="s">
        <v>1437</v>
      </c>
      <c r="B22" s="2049" t="s">
        <v>1455</v>
      </c>
      <c r="C22" s="1009">
        <f t="shared" si="0"/>
        <v>46079</v>
      </c>
      <c r="D22" s="1409" t="s">
        <v>263</v>
      </c>
      <c r="E22" s="1009">
        <f t="shared" si="1"/>
        <v>46080</v>
      </c>
      <c r="F22" s="1410" t="s">
        <v>1456</v>
      </c>
      <c r="G22" s="1412">
        <v>45707</v>
      </c>
      <c r="H22" s="1412">
        <v>45708</v>
      </c>
      <c r="I22" s="1010">
        <f t="shared" si="2"/>
        <v>46081</v>
      </c>
      <c r="J22" s="1411" t="s">
        <v>263</v>
      </c>
      <c r="K22" s="1410">
        <f t="shared" si="5"/>
        <v>46081</v>
      </c>
      <c r="L22" s="1410">
        <f t="shared" si="5"/>
        <v>46078</v>
      </c>
      <c r="M22" s="1410">
        <f t="shared" si="5"/>
        <v>45714</v>
      </c>
      <c r="N22" s="1010">
        <f t="shared" si="5"/>
        <v>46108</v>
      </c>
      <c r="O22" s="1410">
        <f t="shared" si="5"/>
        <v>46113</v>
      </c>
      <c r="P22" s="743"/>
      <c r="Q22" s="744"/>
      <c r="R22" s="745"/>
      <c r="S22" s="746"/>
      <c r="T22" s="83"/>
      <c r="U22" s="87"/>
      <c r="V22" s="88"/>
    </row>
    <row r="23" spans="1:22" ht="32.25" customHeight="1">
      <c r="A23" s="1825" t="s">
        <v>1457</v>
      </c>
      <c r="B23" s="869" t="s">
        <v>1458</v>
      </c>
      <c r="C23" s="1009">
        <f t="shared" si="0"/>
        <v>46086</v>
      </c>
      <c r="D23" s="1409" t="s">
        <v>263</v>
      </c>
      <c r="E23" s="1009">
        <f t="shared" si="1"/>
        <v>46087</v>
      </c>
      <c r="F23" s="1410" t="s">
        <v>1459</v>
      </c>
      <c r="G23" s="1410">
        <v>46080</v>
      </c>
      <c r="H23" s="1410">
        <v>46083</v>
      </c>
      <c r="I23" s="1010">
        <f t="shared" si="2"/>
        <v>46088</v>
      </c>
      <c r="J23" s="1411" t="s">
        <v>263</v>
      </c>
      <c r="K23" s="1410">
        <f t="shared" si="5"/>
        <v>46088</v>
      </c>
      <c r="L23" s="1410">
        <f t="shared" si="5"/>
        <v>46085</v>
      </c>
      <c r="M23" s="1410">
        <f t="shared" si="5"/>
        <v>45721</v>
      </c>
      <c r="N23" s="1010">
        <f t="shared" si="5"/>
        <v>46115</v>
      </c>
      <c r="O23" s="1410">
        <f t="shared" si="5"/>
        <v>46120</v>
      </c>
      <c r="P23" s="518"/>
      <c r="Q23" s="1146"/>
      <c r="R23" s="747"/>
      <c r="S23" s="1089"/>
      <c r="T23" s="748"/>
      <c r="U23" s="224"/>
      <c r="V23" s="88"/>
    </row>
    <row r="24" spans="1:22" ht="32.25" customHeight="1">
      <c r="A24" s="2051" t="s">
        <v>344</v>
      </c>
      <c r="B24" s="1834"/>
      <c r="C24" s="1834"/>
      <c r="D24" s="1834"/>
      <c r="E24" s="1835"/>
      <c r="F24" s="1413"/>
      <c r="G24" s="1875"/>
      <c r="H24" s="1876"/>
      <c r="I24" s="1877"/>
      <c r="J24" s="1877"/>
      <c r="K24" s="1414"/>
      <c r="L24" s="1415"/>
      <c r="M24" s="1415"/>
      <c r="N24" s="1416"/>
      <c r="O24" s="1416"/>
      <c r="Q24" s="406" t="s">
        <v>345</v>
      </c>
      <c r="R24" s="533"/>
      <c r="S24" s="533"/>
      <c r="T24" s="749"/>
      <c r="U24" s="88"/>
      <c r="V24" s="88"/>
    </row>
    <row r="25" spans="1:22" ht="32.25" customHeight="1" thickBot="1">
      <c r="A25" s="2243" t="s">
        <v>1318</v>
      </c>
      <c r="B25" s="2244"/>
      <c r="C25" s="2244"/>
      <c r="D25" s="2244"/>
      <c r="E25" s="2245"/>
      <c r="F25" s="2246"/>
      <c r="G25" s="1875"/>
      <c r="H25" s="1876"/>
      <c r="I25" s="1877"/>
      <c r="J25" s="1877"/>
      <c r="K25" s="1414"/>
      <c r="L25" s="1415"/>
      <c r="M25" s="161" t="s">
        <v>346</v>
      </c>
      <c r="Q25" s="93"/>
      <c r="R25" s="93"/>
      <c r="U25" s="93"/>
      <c r="V25" s="88"/>
    </row>
    <row r="26" spans="1:22" ht="32.25" customHeight="1">
      <c r="A26" s="765" t="s">
        <v>1249</v>
      </c>
      <c r="B26" s="1417"/>
      <c r="C26" s="1418"/>
      <c r="D26" s="1418"/>
      <c r="E26" s="1419"/>
      <c r="F26" s="1420"/>
      <c r="G26" s="1420"/>
      <c r="H26" s="1420"/>
      <c r="I26" s="1420"/>
      <c r="J26" s="1414"/>
      <c r="K26" s="1414"/>
      <c r="L26" s="1415"/>
      <c r="M26" s="616" t="s">
        <v>348</v>
      </c>
      <c r="N26" s="1878" t="s">
        <v>349</v>
      </c>
      <c r="O26" s="1025"/>
      <c r="P26" s="1025"/>
      <c r="Q26" s="1025"/>
      <c r="R26" s="1025"/>
      <c r="S26" s="1025"/>
      <c r="T26" s="1025"/>
      <c r="U26" s="1879"/>
      <c r="V26" s="93"/>
    </row>
    <row r="27" spans="1:22" ht="32.25" customHeight="1">
      <c r="A27" s="2051" t="s">
        <v>1460</v>
      </c>
      <c r="B27" s="2043"/>
      <c r="C27" s="2043"/>
      <c r="D27" s="2043"/>
      <c r="E27" s="2043"/>
      <c r="F27" s="2043"/>
      <c r="G27" s="2043"/>
      <c r="H27" s="2043"/>
      <c r="I27" s="2043"/>
      <c r="J27" s="2043"/>
      <c r="K27" s="72"/>
      <c r="L27" s="72"/>
      <c r="M27" s="617"/>
      <c r="N27" s="2247" t="s">
        <v>356</v>
      </c>
      <c r="O27" s="1880"/>
      <c r="P27" s="1880"/>
      <c r="Q27" s="1880"/>
      <c r="R27" s="1880"/>
      <c r="S27" s="1880"/>
      <c r="T27" s="1880"/>
      <c r="U27" s="1881"/>
      <c r="V27" s="93"/>
    </row>
    <row r="28" spans="1:22" ht="32.25" customHeight="1" thickBot="1">
      <c r="A28" s="660" t="s">
        <v>347</v>
      </c>
      <c r="B28" s="73"/>
      <c r="C28" s="72"/>
      <c r="D28" s="404"/>
      <c r="F28" s="72"/>
      <c r="G28" s="72"/>
      <c r="H28" s="72"/>
      <c r="I28" s="72"/>
      <c r="J28" s="72"/>
      <c r="K28" s="608"/>
      <c r="L28" s="686"/>
      <c r="M28" s="2248"/>
      <c r="N28" s="1882" t="s">
        <v>1319</v>
      </c>
      <c r="O28" s="257"/>
      <c r="P28" s="257"/>
      <c r="Q28" s="257"/>
      <c r="R28" s="257"/>
      <c r="S28" s="257"/>
      <c r="T28" s="257"/>
      <c r="U28" s="1883"/>
      <c r="V28" s="88"/>
    </row>
    <row r="29" spans="1:22" ht="32.25" customHeight="1">
      <c r="A29" s="2641" t="s">
        <v>350</v>
      </c>
      <c r="B29" s="2600" t="s">
        <v>351</v>
      </c>
      <c r="C29" s="2602" t="s">
        <v>352</v>
      </c>
      <c r="D29" s="2642"/>
      <c r="E29" s="2643"/>
      <c r="F29" s="858" t="s">
        <v>353</v>
      </c>
      <c r="G29" s="2648" t="s">
        <v>354</v>
      </c>
      <c r="H29" s="2613" t="s">
        <v>355</v>
      </c>
      <c r="I29" s="2650"/>
      <c r="J29" s="2614"/>
      <c r="K29" s="608"/>
      <c r="L29" s="686"/>
      <c r="M29" s="2249" t="s">
        <v>1320</v>
      </c>
      <c r="N29" s="2654" t="s">
        <v>1321</v>
      </c>
      <c r="O29" s="2654"/>
      <c r="P29" s="2654"/>
      <c r="Q29" s="2654"/>
      <c r="R29" s="2654"/>
      <c r="S29" s="2654"/>
      <c r="T29" s="2654"/>
      <c r="U29" s="2655"/>
      <c r="V29" s="88"/>
    </row>
    <row r="30" spans="1:22" ht="32.25" customHeight="1">
      <c r="A30" s="2599"/>
      <c r="B30" s="2601"/>
      <c r="C30" s="2605"/>
      <c r="D30" s="2606"/>
      <c r="E30" s="2607"/>
      <c r="F30" s="858" t="s">
        <v>357</v>
      </c>
      <c r="G30" s="2649"/>
      <c r="H30" s="134" t="s">
        <v>358</v>
      </c>
      <c r="I30" s="135" t="s">
        <v>359</v>
      </c>
      <c r="J30" s="1147" t="s">
        <v>360</v>
      </c>
      <c r="K30" s="72"/>
      <c r="L30" s="72"/>
      <c r="M30" s="2249"/>
      <c r="N30" s="2644" t="s">
        <v>1322</v>
      </c>
      <c r="O30" s="2644"/>
      <c r="P30" s="2644"/>
      <c r="Q30" s="2644"/>
      <c r="R30" s="2644"/>
      <c r="S30" s="2644"/>
      <c r="T30" s="2644"/>
      <c r="U30" s="2645"/>
      <c r="V30" s="88"/>
    </row>
    <row r="31" spans="1:22" ht="33" customHeight="1" thickBot="1">
      <c r="A31" s="2411" t="s">
        <v>1396</v>
      </c>
      <c r="B31" s="2205"/>
      <c r="C31" s="2402">
        <v>45665</v>
      </c>
      <c r="D31" s="2403" t="s">
        <v>263</v>
      </c>
      <c r="E31" s="2404">
        <f t="shared" ref="E31" si="6">C31</f>
        <v>45665</v>
      </c>
      <c r="F31" s="2405">
        <f t="shared" ref="F31:F36" si="7">C31-2</f>
        <v>45663</v>
      </c>
      <c r="G31" s="2402">
        <f t="shared" ref="G31:G38" si="8">C31+8</f>
        <v>45673</v>
      </c>
      <c r="H31" s="2406">
        <f t="shared" ref="H31:H38" si="9">G31+32</f>
        <v>45705</v>
      </c>
      <c r="I31" s="2407">
        <f t="shared" ref="I31:I38" si="10">G31+42</f>
        <v>45715</v>
      </c>
      <c r="J31" s="2408">
        <f t="shared" ref="J31:J38" si="11">G31+33</f>
        <v>45706</v>
      </c>
      <c r="K31" s="72"/>
      <c r="L31" s="72"/>
      <c r="M31" s="2250"/>
      <c r="N31" s="1882" t="s">
        <v>1323</v>
      </c>
      <c r="O31" s="2251"/>
      <c r="P31" s="262"/>
      <c r="Q31" s="262"/>
      <c r="R31" s="262"/>
      <c r="S31" s="262"/>
      <c r="T31" s="262"/>
      <c r="U31" s="1883"/>
      <c r="V31" s="88"/>
    </row>
    <row r="32" spans="1:22" ht="33" customHeight="1">
      <c r="A32" s="1148" t="s">
        <v>1316</v>
      </c>
      <c r="B32" s="859" t="s">
        <v>1311</v>
      </c>
      <c r="C32" s="1471">
        <f t="shared" ref="C32:C38" si="12">C31+7</f>
        <v>45672</v>
      </c>
      <c r="D32" s="2409" t="s">
        <v>263</v>
      </c>
      <c r="E32" s="2410">
        <f t="shared" ref="E32:E36" si="13">C32</f>
        <v>45672</v>
      </c>
      <c r="F32" s="1785">
        <f t="shared" si="7"/>
        <v>45670</v>
      </c>
      <c r="G32" s="1471">
        <f t="shared" si="8"/>
        <v>45680</v>
      </c>
      <c r="H32" s="1472">
        <f t="shared" si="9"/>
        <v>45712</v>
      </c>
      <c r="I32" s="1473">
        <f t="shared" si="10"/>
        <v>45722</v>
      </c>
      <c r="J32" s="1474">
        <f t="shared" si="11"/>
        <v>45713</v>
      </c>
      <c r="K32" s="72"/>
      <c r="L32" s="72"/>
      <c r="M32" s="615" t="s">
        <v>362</v>
      </c>
      <c r="N32" s="2639" t="s">
        <v>363</v>
      </c>
      <c r="O32" s="2639"/>
      <c r="P32" s="2639"/>
      <c r="Q32" s="2639"/>
      <c r="R32" s="2639"/>
      <c r="S32" s="2639"/>
      <c r="T32" s="2639"/>
      <c r="U32" s="2640"/>
      <c r="V32" s="88"/>
    </row>
    <row r="33" spans="1:30" ht="33" customHeight="1" thickBot="1">
      <c r="A33" s="1148" t="s">
        <v>1317</v>
      </c>
      <c r="B33" s="859" t="s">
        <v>1314</v>
      </c>
      <c r="C33" s="1471">
        <f t="shared" si="12"/>
        <v>45679</v>
      </c>
      <c r="D33" s="2409" t="s">
        <v>263</v>
      </c>
      <c r="E33" s="2410">
        <f t="shared" ref="E33" si="14">C33</f>
        <v>45679</v>
      </c>
      <c r="F33" s="1785">
        <f t="shared" ref="F33" si="15">C33-2</f>
        <v>45677</v>
      </c>
      <c r="G33" s="1471">
        <f t="shared" si="8"/>
        <v>45687</v>
      </c>
      <c r="H33" s="1472">
        <f t="shared" si="9"/>
        <v>45719</v>
      </c>
      <c r="I33" s="1473">
        <f t="shared" si="10"/>
        <v>45729</v>
      </c>
      <c r="J33" s="1474">
        <f t="shared" si="11"/>
        <v>45720</v>
      </c>
      <c r="K33" s="72"/>
      <c r="L33" s="72"/>
      <c r="M33" s="615"/>
      <c r="N33" s="2637" t="s">
        <v>1324</v>
      </c>
      <c r="O33" s="2637"/>
      <c r="P33" s="2637"/>
      <c r="Q33" s="2637"/>
      <c r="R33" s="2637"/>
      <c r="S33" s="2637"/>
      <c r="T33" s="2637"/>
      <c r="U33" s="2638"/>
      <c r="V33" s="88"/>
    </row>
    <row r="34" spans="1:30" ht="33" customHeight="1">
      <c r="A34" s="1148" t="s">
        <v>1385</v>
      </c>
      <c r="B34" s="859" t="s">
        <v>1386</v>
      </c>
      <c r="C34" s="1471">
        <f t="shared" si="12"/>
        <v>45686</v>
      </c>
      <c r="D34" s="2409" t="s">
        <v>263</v>
      </c>
      <c r="E34" s="2410">
        <f t="shared" si="13"/>
        <v>45686</v>
      </c>
      <c r="F34" s="1785">
        <f t="shared" si="7"/>
        <v>45684</v>
      </c>
      <c r="G34" s="1471">
        <f t="shared" si="8"/>
        <v>45694</v>
      </c>
      <c r="H34" s="1472">
        <f t="shared" si="9"/>
        <v>45726</v>
      </c>
      <c r="I34" s="1473">
        <f t="shared" si="10"/>
        <v>45736</v>
      </c>
      <c r="J34" s="1474">
        <f t="shared" si="11"/>
        <v>45727</v>
      </c>
      <c r="K34" s="72"/>
      <c r="L34" s="72"/>
      <c r="M34" s="613" t="s">
        <v>364</v>
      </c>
      <c r="N34" s="2646" t="s">
        <v>1325</v>
      </c>
      <c r="O34" s="2646"/>
      <c r="P34" s="2646"/>
      <c r="Q34" s="2646"/>
      <c r="R34" s="2646"/>
      <c r="S34" s="2646"/>
      <c r="T34" s="2646"/>
      <c r="U34" s="2647"/>
      <c r="V34" s="88"/>
    </row>
    <row r="35" spans="1:30" ht="33" customHeight="1" thickBot="1">
      <c r="A35" s="1148" t="s">
        <v>1389</v>
      </c>
      <c r="B35" s="859" t="s">
        <v>1390</v>
      </c>
      <c r="C35" s="1471">
        <f t="shared" si="12"/>
        <v>45693</v>
      </c>
      <c r="D35" s="2409" t="s">
        <v>263</v>
      </c>
      <c r="E35" s="2410">
        <f t="shared" ref="E35" si="16">C35</f>
        <v>45693</v>
      </c>
      <c r="F35" s="1785">
        <f t="shared" ref="F35" si="17">C35-2</f>
        <v>45691</v>
      </c>
      <c r="G35" s="1471">
        <f t="shared" si="8"/>
        <v>45701</v>
      </c>
      <c r="H35" s="1472">
        <f t="shared" si="9"/>
        <v>45733</v>
      </c>
      <c r="I35" s="1473">
        <f t="shared" si="10"/>
        <v>45743</v>
      </c>
      <c r="J35" s="1474">
        <f t="shared" si="11"/>
        <v>45734</v>
      </c>
      <c r="K35" s="72"/>
      <c r="L35" s="72"/>
      <c r="M35" s="614"/>
      <c r="N35" s="2634" t="s">
        <v>1326</v>
      </c>
      <c r="O35" s="2634"/>
      <c r="P35" s="2634"/>
      <c r="Q35" s="2634"/>
      <c r="R35" s="2634"/>
      <c r="S35" s="2634"/>
      <c r="T35" s="2634"/>
      <c r="U35" s="2635"/>
    </row>
    <row r="36" spans="1:30" ht="33" customHeight="1">
      <c r="A36" s="1148" t="s">
        <v>1412</v>
      </c>
      <c r="B36" s="859" t="s">
        <v>1411</v>
      </c>
      <c r="C36" s="1471">
        <f t="shared" si="12"/>
        <v>45700</v>
      </c>
      <c r="D36" s="2409" t="s">
        <v>263</v>
      </c>
      <c r="E36" s="2410">
        <f t="shared" si="13"/>
        <v>45700</v>
      </c>
      <c r="F36" s="1785">
        <f t="shared" si="7"/>
        <v>45698</v>
      </c>
      <c r="G36" s="1471">
        <f t="shared" ref="G36" si="18">C36+8</f>
        <v>45708</v>
      </c>
      <c r="H36" s="1472">
        <f t="shared" ref="H36" si="19">G36+32</f>
        <v>45740</v>
      </c>
      <c r="I36" s="1473">
        <f t="shared" ref="I36" si="20">G36+42</f>
        <v>45750</v>
      </c>
      <c r="J36" s="1474">
        <f t="shared" ref="J36" si="21">G36+33</f>
        <v>45741</v>
      </c>
      <c r="K36" s="72"/>
      <c r="L36" s="72"/>
      <c r="M36" s="615" t="s">
        <v>365</v>
      </c>
      <c r="N36" s="2639" t="s">
        <v>1327</v>
      </c>
      <c r="O36" s="2639"/>
      <c r="P36" s="2639"/>
      <c r="Q36" s="2639"/>
      <c r="R36" s="2639"/>
      <c r="S36" s="2639"/>
      <c r="T36" s="2639"/>
      <c r="U36" s="2640"/>
    </row>
    <row r="37" spans="1:30" ht="33" customHeight="1">
      <c r="A37" s="1148" t="s">
        <v>1075</v>
      </c>
      <c r="B37" s="859"/>
      <c r="C37" s="1471">
        <f t="shared" si="12"/>
        <v>45707</v>
      </c>
      <c r="D37" s="2409" t="s">
        <v>263</v>
      </c>
      <c r="E37" s="2410">
        <f t="shared" ref="E37" si="22">C37</f>
        <v>45707</v>
      </c>
      <c r="F37" s="1785">
        <f t="shared" ref="F37" si="23">C37-2</f>
        <v>45705</v>
      </c>
      <c r="G37" s="1471">
        <f t="shared" ref="G37" si="24">C37+8</f>
        <v>45715</v>
      </c>
      <c r="H37" s="1472">
        <f t="shared" ref="H37" si="25">G37+32</f>
        <v>45747</v>
      </c>
      <c r="I37" s="1473">
        <f t="shared" ref="I37" si="26">G37+42</f>
        <v>45757</v>
      </c>
      <c r="J37" s="1474">
        <f t="shared" ref="J37" si="27">G37+33</f>
        <v>45748</v>
      </c>
      <c r="K37" s="72"/>
      <c r="L37" s="90"/>
      <c r="M37" s="615"/>
      <c r="N37" s="2631" t="s">
        <v>366</v>
      </c>
      <c r="O37" s="2631"/>
      <c r="P37" s="2631"/>
      <c r="Q37" s="2631"/>
      <c r="R37" s="2631"/>
      <c r="S37" s="2631"/>
      <c r="T37" s="2631"/>
      <c r="U37" s="2632"/>
    </row>
    <row r="38" spans="1:30" ht="33" customHeight="1" thickBot="1">
      <c r="A38" s="1148" t="s">
        <v>1313</v>
      </c>
      <c r="B38" s="859" t="s">
        <v>1409</v>
      </c>
      <c r="C38" s="1471">
        <f t="shared" si="12"/>
        <v>45714</v>
      </c>
      <c r="D38" s="2409" t="s">
        <v>263</v>
      </c>
      <c r="E38" s="2410">
        <f t="shared" ref="E38" si="28">C38</f>
        <v>45714</v>
      </c>
      <c r="F38" s="1785">
        <f t="shared" ref="F38" si="29">C38-2</f>
        <v>45712</v>
      </c>
      <c r="G38" s="1471">
        <f t="shared" si="8"/>
        <v>45722</v>
      </c>
      <c r="H38" s="1472">
        <f t="shared" si="9"/>
        <v>45754</v>
      </c>
      <c r="I38" s="1473">
        <f t="shared" si="10"/>
        <v>45764</v>
      </c>
      <c r="J38" s="1474">
        <f t="shared" si="11"/>
        <v>45755</v>
      </c>
      <c r="K38" s="72"/>
      <c r="L38" s="90"/>
      <c r="M38" s="615"/>
      <c r="N38" s="2637" t="s">
        <v>367</v>
      </c>
      <c r="O38" s="2637"/>
      <c r="P38" s="2637"/>
      <c r="Q38" s="2637"/>
      <c r="R38" s="2637"/>
      <c r="S38" s="2637"/>
      <c r="T38" s="2637"/>
      <c r="U38" s="2638"/>
      <c r="V38" s="60"/>
    </row>
    <row r="39" spans="1:30" ht="33" customHeight="1">
      <c r="A39" s="2636" t="s">
        <v>1410</v>
      </c>
      <c r="B39" s="2636"/>
      <c r="C39" s="2636"/>
      <c r="D39" s="2636"/>
      <c r="E39" s="2636"/>
      <c r="F39" s="2636"/>
      <c r="G39" s="2636"/>
      <c r="H39" s="2636"/>
      <c r="I39" s="2636"/>
      <c r="J39" s="2636"/>
      <c r="K39" s="67"/>
      <c r="L39" s="90"/>
      <c r="M39" s="613" t="s">
        <v>1328</v>
      </c>
      <c r="N39" s="2646" t="s">
        <v>1329</v>
      </c>
      <c r="O39" s="2646"/>
      <c r="P39" s="2646"/>
      <c r="Q39" s="2646"/>
      <c r="R39" s="2646"/>
      <c r="S39" s="2646"/>
      <c r="T39" s="2646"/>
      <c r="U39" s="2647"/>
      <c r="V39" s="60"/>
    </row>
    <row r="40" spans="1:30" ht="30" customHeight="1">
      <c r="A40" s="81" t="s">
        <v>368</v>
      </c>
      <c r="B40" s="64"/>
      <c r="C40" s="65"/>
      <c r="D40" s="66"/>
      <c r="E40" s="67"/>
      <c r="F40" s="68"/>
      <c r="G40" s="67"/>
      <c r="H40" s="69"/>
      <c r="I40" s="65"/>
      <c r="J40" s="66"/>
      <c r="K40" s="72"/>
      <c r="L40" s="90"/>
      <c r="M40" s="615"/>
      <c r="N40" s="2631" t="s">
        <v>1330</v>
      </c>
      <c r="O40" s="2631"/>
      <c r="P40" s="2631"/>
      <c r="Q40" s="2631"/>
      <c r="R40" s="2631"/>
      <c r="S40" s="2631"/>
      <c r="T40" s="2631"/>
      <c r="U40" s="2632"/>
      <c r="V40" s="60"/>
      <c r="Z40" s="72"/>
      <c r="AA40" s="73"/>
      <c r="AB40" s="74"/>
      <c r="AC40" s="75"/>
      <c r="AD40" s="75"/>
    </row>
    <row r="41" spans="1:30" ht="30" customHeight="1" thickBot="1">
      <c r="A41" s="160"/>
      <c r="B41" s="2633"/>
      <c r="C41" s="2633"/>
      <c r="D41" s="2633"/>
      <c r="E41" s="2633"/>
      <c r="F41" s="71"/>
      <c r="G41" s="160"/>
      <c r="H41" s="160"/>
      <c r="I41" s="160"/>
      <c r="J41" s="686"/>
      <c r="K41" s="160"/>
      <c r="L41" s="90"/>
      <c r="M41" s="614"/>
      <c r="N41" s="2634" t="s">
        <v>369</v>
      </c>
      <c r="O41" s="2634"/>
      <c r="P41" s="2634"/>
      <c r="Q41" s="2634"/>
      <c r="R41" s="2634"/>
      <c r="S41" s="2634"/>
      <c r="T41" s="2634"/>
      <c r="U41" s="2635"/>
      <c r="V41" s="60"/>
      <c r="Z41" s="72"/>
      <c r="AA41" s="73"/>
      <c r="AB41" s="74"/>
      <c r="AC41" s="75"/>
      <c r="AD41" s="75"/>
    </row>
    <row r="42" spans="1:30" ht="30" customHeight="1">
      <c r="A42" s="160"/>
      <c r="B42" s="2633"/>
      <c r="C42" s="2633"/>
      <c r="D42" s="2633"/>
      <c r="E42" s="2633"/>
      <c r="F42" s="71"/>
      <c r="G42" s="160"/>
      <c r="H42" s="160"/>
      <c r="I42" s="160"/>
      <c r="J42" s="686"/>
      <c r="K42" s="160"/>
      <c r="L42" s="686"/>
      <c r="M42" s="227" t="s">
        <v>370</v>
      </c>
      <c r="N42" s="162"/>
      <c r="O42" s="162"/>
      <c r="R42" s="13"/>
      <c r="S42" s="13"/>
      <c r="T42" s="29"/>
      <c r="V42" s="29"/>
      <c r="W42" s="29"/>
      <c r="X42" s="74"/>
      <c r="Y42" s="74"/>
      <c r="Z42" s="72"/>
      <c r="AA42" s="73"/>
      <c r="AB42" s="74"/>
      <c r="AC42" s="72"/>
      <c r="AD42" s="72"/>
    </row>
    <row r="43" spans="1:30" ht="30" customHeight="1">
      <c r="A43" s="160"/>
      <c r="B43" s="2633"/>
      <c r="C43" s="2633"/>
      <c r="D43" s="2633"/>
      <c r="E43" s="2633"/>
      <c r="F43" s="71"/>
      <c r="G43" s="160"/>
      <c r="H43" s="160"/>
      <c r="I43" s="160"/>
      <c r="J43" s="686"/>
      <c r="K43" s="160"/>
      <c r="L43" s="686"/>
      <c r="M43" s="226" t="s">
        <v>371</v>
      </c>
      <c r="N43" s="8"/>
      <c r="O43" s="8"/>
      <c r="Q43" s="13"/>
      <c r="R43" s="13"/>
      <c r="S43" s="13"/>
      <c r="T43" s="29"/>
      <c r="V43" s="60"/>
      <c r="W43" s="20"/>
      <c r="X43" s="74"/>
      <c r="Y43" s="72"/>
      <c r="Z43" s="72"/>
      <c r="AA43" s="73"/>
      <c r="AB43" s="74"/>
      <c r="AC43" s="72"/>
      <c r="AD43" s="72"/>
    </row>
    <row r="44" spans="1:30" ht="30" customHeight="1">
      <c r="A44" s="73"/>
      <c r="B44" s="73"/>
      <c r="C44" s="72"/>
      <c r="D44" s="76"/>
      <c r="E44" s="74"/>
      <c r="F44" s="72"/>
      <c r="G44" s="72"/>
      <c r="H44" s="76"/>
      <c r="I44" s="74"/>
      <c r="J44" s="72"/>
      <c r="K44" s="72"/>
      <c r="L44" s="72"/>
      <c r="M44" s="82" t="s">
        <v>372</v>
      </c>
      <c r="N44" s="609"/>
      <c r="O44" s="609"/>
      <c r="P44" s="610"/>
      <c r="Q44" s="611"/>
      <c r="R44" s="13"/>
      <c r="S44" s="13"/>
      <c r="T44" s="13"/>
      <c r="U44" s="29"/>
      <c r="V44" s="29"/>
      <c r="W44" s="20"/>
      <c r="X44" s="74"/>
      <c r="Y44" s="72"/>
      <c r="Z44" s="72"/>
      <c r="AA44" s="73"/>
      <c r="AB44" s="74"/>
      <c r="AC44" s="72"/>
      <c r="AD44" s="72"/>
    </row>
    <row r="45" spans="1:30" ht="30" customHeight="1">
      <c r="A45" s="73"/>
      <c r="B45" s="73"/>
      <c r="C45" s="72"/>
      <c r="D45" s="76"/>
      <c r="E45" s="74"/>
      <c r="F45" s="72"/>
      <c r="G45" s="72"/>
      <c r="H45" s="76"/>
      <c r="I45" s="74"/>
      <c r="J45" s="72"/>
      <c r="K45" s="72"/>
      <c r="L45" s="72"/>
      <c r="M45" s="82" t="s">
        <v>268</v>
      </c>
      <c r="N45" s="13"/>
      <c r="O45" s="13"/>
      <c r="P45" s="13"/>
      <c r="Q45" s="29"/>
      <c r="R45" s="13"/>
      <c r="S45" s="13"/>
      <c r="T45" s="13"/>
      <c r="U45" s="29"/>
      <c r="V45" s="60"/>
      <c r="W45" s="77"/>
      <c r="X45" s="74"/>
      <c r="Y45" s="72"/>
      <c r="Z45" s="72"/>
      <c r="AA45" s="73"/>
      <c r="AB45" s="74"/>
      <c r="AC45" s="72"/>
      <c r="AD45" s="72"/>
    </row>
    <row r="46" spans="1:30" s="13" customFormat="1" ht="30" customHeight="1">
      <c r="A46" s="73"/>
      <c r="B46" s="73"/>
      <c r="C46" s="72"/>
      <c r="D46" s="76"/>
      <c r="E46" s="74"/>
      <c r="F46" s="72"/>
      <c r="G46" s="72"/>
      <c r="H46" s="76"/>
      <c r="I46" s="74"/>
      <c r="J46" s="72"/>
      <c r="K46" s="72"/>
      <c r="L46" s="72"/>
      <c r="M46" s="82" t="s">
        <v>1331</v>
      </c>
      <c r="Q46" s="25"/>
      <c r="R46" s="29"/>
      <c r="U46" s="29"/>
      <c r="V46" s="60"/>
      <c r="W46" s="77"/>
      <c r="X46" s="74"/>
      <c r="Y46" s="72"/>
      <c r="Z46" s="72"/>
      <c r="AA46" s="73"/>
      <c r="AB46" s="74"/>
      <c r="AC46" s="72"/>
      <c r="AD46" s="72"/>
    </row>
    <row r="47" spans="1:30" s="13" customFormat="1" ht="30" customHeight="1">
      <c r="A47" s="73"/>
      <c r="B47" s="73"/>
      <c r="C47" s="72"/>
      <c r="D47" s="76"/>
      <c r="E47" s="74"/>
      <c r="F47" s="72"/>
      <c r="G47" s="72"/>
      <c r="H47" s="76"/>
      <c r="I47" s="74"/>
      <c r="J47" s="72"/>
      <c r="K47" s="72"/>
      <c r="L47" s="72"/>
      <c r="M47" s="612"/>
      <c r="Q47" s="25"/>
      <c r="R47" s="25"/>
      <c r="S47" s="16"/>
      <c r="T47" s="16"/>
      <c r="U47" s="29"/>
      <c r="V47" s="60"/>
      <c r="W47" s="77"/>
      <c r="X47" s="74"/>
      <c r="Y47" s="72"/>
      <c r="Z47" s="72"/>
      <c r="AA47" s="73"/>
      <c r="AB47" s="74"/>
      <c r="AC47" s="72"/>
      <c r="AD47" s="72"/>
    </row>
    <row r="48" spans="1:30" s="13" customFormat="1" ht="30" customHeight="1">
      <c r="A48" s="73"/>
      <c r="B48" s="73"/>
      <c r="C48" s="72"/>
      <c r="D48" s="76"/>
      <c r="E48" s="74"/>
      <c r="F48" s="72"/>
      <c r="G48" s="72"/>
      <c r="H48" s="76"/>
      <c r="I48" s="74"/>
      <c r="J48" s="72"/>
      <c r="K48" s="72"/>
      <c r="L48" s="72"/>
      <c r="M48" s="612"/>
      <c r="Q48" s="25"/>
      <c r="R48" s="25"/>
      <c r="S48" s="16"/>
      <c r="T48" s="16"/>
      <c r="U48" s="29"/>
      <c r="V48" s="60"/>
      <c r="W48" s="60"/>
      <c r="X48" s="74"/>
      <c r="Y48" s="72"/>
      <c r="Z48" s="72"/>
      <c r="AA48" s="73"/>
      <c r="AB48" s="74"/>
      <c r="AC48" s="72"/>
      <c r="AD48" s="72"/>
    </row>
    <row r="49" spans="1:30" s="13" customFormat="1" ht="30" customHeight="1">
      <c r="A49" s="73"/>
      <c r="B49" s="73"/>
      <c r="C49" s="72"/>
      <c r="D49" s="76"/>
      <c r="E49" s="74"/>
      <c r="F49" s="72"/>
      <c r="G49" s="72"/>
      <c r="H49" s="76"/>
      <c r="I49" s="74"/>
      <c r="J49" s="72"/>
      <c r="K49" s="72"/>
      <c r="L49" s="72"/>
      <c r="R49" s="25"/>
      <c r="S49" s="25"/>
      <c r="T49" s="25"/>
      <c r="U49" s="1"/>
      <c r="V49" s="29"/>
      <c r="W49" s="29"/>
      <c r="X49" s="74"/>
      <c r="Y49" s="72"/>
      <c r="Z49" s="72"/>
      <c r="AA49" s="73"/>
      <c r="AB49" s="74"/>
      <c r="AC49" s="72"/>
      <c r="AD49" s="72"/>
    </row>
    <row r="50" spans="1:30" s="13" customFormat="1" ht="30" customHeight="1">
      <c r="A50" s="73"/>
      <c r="B50" s="73"/>
      <c r="C50" s="72"/>
      <c r="D50" s="76"/>
      <c r="E50" s="74"/>
      <c r="F50" s="72"/>
      <c r="G50" s="72"/>
      <c r="H50" s="76"/>
      <c r="I50" s="74"/>
      <c r="J50" s="72"/>
      <c r="K50" s="72"/>
      <c r="L50" s="72"/>
      <c r="S50" s="25"/>
      <c r="T50" s="25"/>
      <c r="U50" s="1"/>
      <c r="V50" s="60"/>
      <c r="W50" s="60"/>
      <c r="X50" s="74"/>
      <c r="Y50" s="72"/>
      <c r="Z50" s="72"/>
      <c r="AA50" s="73"/>
      <c r="AB50" s="74"/>
      <c r="AC50" s="72"/>
      <c r="AD50" s="72"/>
    </row>
    <row r="51" spans="1:30" s="13" customFormat="1" ht="30" customHeight="1">
      <c r="A51" s="73"/>
      <c r="B51" s="73"/>
      <c r="C51" s="72"/>
      <c r="D51" s="76"/>
      <c r="E51" s="74"/>
      <c r="F51" s="72"/>
      <c r="G51" s="72"/>
      <c r="H51" s="76"/>
      <c r="I51" s="74"/>
      <c r="J51" s="72"/>
      <c r="K51" s="72"/>
      <c r="L51" s="72"/>
      <c r="S51" s="25"/>
      <c r="T51" s="25"/>
      <c r="U51" s="1"/>
      <c r="V51" s="60"/>
      <c r="W51" s="60"/>
      <c r="X51" s="74"/>
      <c r="Y51" s="72"/>
      <c r="Z51" s="72"/>
      <c r="AA51" s="73"/>
      <c r="AB51" s="74"/>
      <c r="AC51" s="72"/>
      <c r="AD51" s="72"/>
    </row>
    <row r="52" spans="1:30" s="13" customFormat="1" ht="30" customHeight="1">
      <c r="A52" s="73"/>
      <c r="B52" s="73"/>
      <c r="C52" s="72"/>
      <c r="D52" s="76"/>
      <c r="E52" s="74"/>
      <c r="F52" s="72"/>
      <c r="G52" s="72"/>
      <c r="H52" s="76"/>
      <c r="I52" s="74"/>
      <c r="J52" s="72"/>
      <c r="K52" s="72"/>
      <c r="L52" s="72"/>
      <c r="Q52" s="25"/>
      <c r="R52" s="25"/>
      <c r="S52" s="10"/>
      <c r="T52" s="10"/>
      <c r="U52" s="1"/>
      <c r="V52" s="72"/>
      <c r="W52" s="73"/>
      <c r="X52" s="74"/>
      <c r="Y52" s="72"/>
      <c r="Z52" s="72"/>
      <c r="AA52" s="73"/>
      <c r="AB52" s="74"/>
      <c r="AC52" s="72"/>
      <c r="AD52" s="72"/>
    </row>
    <row r="53" spans="1:30" s="13" customFormat="1" ht="30" customHeight="1">
      <c r="A53" s="81"/>
      <c r="B53" s="64"/>
      <c r="C53" s="65"/>
      <c r="D53" s="66"/>
      <c r="E53" s="67"/>
      <c r="F53" s="68"/>
      <c r="G53" s="67"/>
      <c r="H53" s="69"/>
      <c r="I53" s="65"/>
      <c r="J53" s="66"/>
      <c r="K53" s="67"/>
      <c r="L53" s="67"/>
      <c r="N53" s="1"/>
      <c r="O53" s="6"/>
      <c r="Q53" s="10"/>
      <c r="R53" s="10"/>
      <c r="S53" s="16"/>
      <c r="T53" s="16"/>
      <c r="U53" s="1"/>
      <c r="V53" s="72"/>
      <c r="W53" s="73"/>
      <c r="X53" s="74"/>
      <c r="Y53" s="72"/>
      <c r="Z53" s="72"/>
      <c r="AA53" s="73"/>
      <c r="AB53" s="74"/>
      <c r="AC53" s="72"/>
      <c r="AD53" s="72"/>
    </row>
    <row r="54" spans="1:30" s="13" customFormat="1" ht="30" customHeight="1">
      <c r="A54" s="1"/>
      <c r="B54" s="1"/>
      <c r="C54" s="1"/>
      <c r="D54" s="1"/>
      <c r="E54" s="1"/>
      <c r="F54" s="1"/>
      <c r="G54" s="1"/>
      <c r="H54" s="1"/>
      <c r="I54" s="1"/>
      <c r="J54" s="1"/>
      <c r="K54" s="1"/>
      <c r="L54" s="1"/>
      <c r="N54" s="20"/>
      <c r="O54" s="20"/>
      <c r="Q54" s="16"/>
      <c r="R54" s="16"/>
      <c r="S54" s="11"/>
      <c r="T54" s="11"/>
      <c r="U54" s="1"/>
      <c r="V54" s="72"/>
      <c r="W54" s="73"/>
      <c r="X54" s="74"/>
      <c r="Y54" s="72"/>
      <c r="Z54" s="72"/>
      <c r="AA54" s="73"/>
      <c r="AB54" s="74"/>
      <c r="AC54" s="72"/>
      <c r="AD54" s="72"/>
    </row>
    <row r="55" spans="1:30" s="13" customFormat="1" ht="30" customHeight="1">
      <c r="A55" s="70"/>
      <c r="I55" s="21"/>
      <c r="J55" s="21"/>
      <c r="K55" s="21"/>
      <c r="L55" s="21"/>
      <c r="N55" s="60"/>
      <c r="O55" s="60"/>
      <c r="Q55" s="11"/>
      <c r="R55" s="11"/>
      <c r="S55" s="11"/>
      <c r="T55" s="11"/>
      <c r="U55" s="1"/>
      <c r="V55" s="72"/>
      <c r="W55" s="73"/>
      <c r="X55" s="74"/>
      <c r="Y55" s="72"/>
      <c r="Z55" s="72"/>
      <c r="AA55" s="73"/>
      <c r="AB55" s="74"/>
      <c r="AC55" s="72"/>
      <c r="AD55" s="72"/>
    </row>
    <row r="56" spans="1:30" s="13" customFormat="1" ht="30" customHeight="1">
      <c r="A56" s="2625"/>
      <c r="B56" s="29"/>
      <c r="C56" s="29"/>
      <c r="D56" s="29"/>
      <c r="E56" s="29"/>
      <c r="F56" s="29"/>
      <c r="G56" s="29"/>
      <c r="H56" s="29"/>
      <c r="I56" s="60"/>
      <c r="J56" s="60"/>
      <c r="M56" s="1"/>
      <c r="N56" s="61"/>
      <c r="O56" s="20"/>
      <c r="Q56" s="11"/>
      <c r="R56" s="11"/>
      <c r="S56" s="12"/>
      <c r="T56" s="12"/>
      <c r="U56" s="1"/>
      <c r="V56" s="72"/>
      <c r="W56" s="73"/>
      <c r="X56" s="74"/>
      <c r="Y56" s="72"/>
      <c r="Z56" s="72"/>
      <c r="AA56" s="73"/>
      <c r="AB56" s="74"/>
      <c r="AC56" s="72"/>
      <c r="AD56" s="72"/>
    </row>
    <row r="57" spans="1:30" s="13" customFormat="1" ht="30" customHeight="1">
      <c r="A57" s="2625"/>
      <c r="B57" s="29"/>
      <c r="C57" s="29"/>
      <c r="D57" s="29"/>
      <c r="E57" s="61"/>
      <c r="F57" s="29"/>
      <c r="G57" s="29"/>
      <c r="H57" s="29"/>
      <c r="I57" s="60"/>
      <c r="J57" s="60"/>
      <c r="K57" s="10"/>
      <c r="L57" s="10"/>
      <c r="M57" s="1"/>
      <c r="N57" s="63"/>
      <c r="O57" s="63"/>
      <c r="Q57" s="12"/>
      <c r="R57" s="12"/>
      <c r="S57" s="39"/>
      <c r="T57" s="39"/>
      <c r="U57" s="1"/>
      <c r="V57" s="72"/>
      <c r="W57" s="73"/>
      <c r="X57" s="74"/>
      <c r="Y57" s="72"/>
      <c r="Z57" s="72"/>
      <c r="AA57" s="73"/>
      <c r="AB57" s="74"/>
      <c r="AC57" s="72"/>
      <c r="AD57" s="72"/>
    </row>
    <row r="58" spans="1:30" s="13" customFormat="1" ht="30" customHeight="1">
      <c r="A58" s="2625"/>
      <c r="B58" s="29"/>
      <c r="C58" s="29"/>
      <c r="D58" s="29"/>
      <c r="E58" s="29"/>
      <c r="F58" s="29"/>
      <c r="G58" s="29"/>
      <c r="H58" s="61"/>
      <c r="I58" s="60"/>
      <c r="J58" s="60"/>
      <c r="K58" s="10"/>
      <c r="L58" s="10"/>
      <c r="M58" s="1"/>
      <c r="N58" s="61"/>
      <c r="O58" s="20"/>
      <c r="P58" s="82"/>
      <c r="Q58" s="39"/>
      <c r="R58" s="39"/>
      <c r="S58" s="8"/>
      <c r="T58" s="8"/>
      <c r="U58" s="1"/>
      <c r="V58" s="72"/>
      <c r="W58" s="73"/>
      <c r="X58" s="74"/>
      <c r="Y58" s="72"/>
      <c r="Z58" s="72"/>
      <c r="AA58" s="73"/>
      <c r="AB58" s="74"/>
      <c r="AC58" s="72"/>
      <c r="AD58" s="72"/>
    </row>
    <row r="59" spans="1:30" s="13" customFormat="1" ht="30" customHeight="1">
      <c r="A59" s="2625"/>
      <c r="B59" s="29"/>
      <c r="C59" s="29"/>
      <c r="D59" s="29"/>
      <c r="E59" s="61"/>
      <c r="F59" s="29"/>
      <c r="G59" s="29"/>
      <c r="H59" s="29"/>
      <c r="I59" s="29"/>
      <c r="J59" s="29"/>
      <c r="K59" s="16"/>
      <c r="L59" s="16"/>
      <c r="M59" s="1"/>
      <c r="N59" s="10"/>
      <c r="O59" s="10"/>
      <c r="P59" s="82"/>
      <c r="Q59" s="8"/>
      <c r="R59" s="8"/>
      <c r="U59" s="1"/>
      <c r="V59" s="72"/>
      <c r="W59" s="73"/>
      <c r="X59" s="74"/>
      <c r="Y59" s="72"/>
      <c r="Z59" s="72"/>
      <c r="AA59" s="73"/>
      <c r="AB59" s="74"/>
      <c r="AC59" s="72"/>
      <c r="AD59" s="72"/>
    </row>
    <row r="60" spans="1:30" s="13" customFormat="1" ht="30" customHeight="1">
      <c r="A60" s="2625"/>
      <c r="B60" s="29"/>
      <c r="C60" s="29"/>
      <c r="D60" s="29"/>
      <c r="E60" s="29"/>
      <c r="F60" s="29"/>
      <c r="G60" s="29"/>
      <c r="H60" s="61"/>
      <c r="I60" s="60"/>
      <c r="J60" s="20"/>
      <c r="K60" s="10"/>
      <c r="L60" s="10"/>
      <c r="M60" s="1"/>
      <c r="N60" s="11"/>
      <c r="P60" s="82"/>
      <c r="U60" s="1"/>
      <c r="V60" s="72"/>
      <c r="W60" s="73"/>
      <c r="X60" s="74"/>
      <c r="Y60" s="72"/>
      <c r="Z60" s="72"/>
      <c r="AA60" s="73"/>
      <c r="AB60" s="74"/>
      <c r="AC60" s="72"/>
      <c r="AD60" s="72"/>
    </row>
    <row r="61" spans="1:30" s="13" customFormat="1" ht="30" customHeight="1">
      <c r="A61" s="2625"/>
      <c r="B61" s="29"/>
      <c r="C61" s="29"/>
      <c r="D61" s="29"/>
      <c r="E61" s="61"/>
      <c r="F61" s="29"/>
      <c r="G61" s="29"/>
      <c r="H61" s="29"/>
      <c r="I61" s="29"/>
      <c r="J61" s="20"/>
      <c r="K61" s="10"/>
      <c r="L61" s="10"/>
      <c r="N61" s="10"/>
      <c r="O61" s="18"/>
      <c r="P61" s="82"/>
      <c r="S61" s="14"/>
      <c r="T61" s="14"/>
      <c r="U61" s="1"/>
      <c r="V61" s="72"/>
      <c r="W61" s="73"/>
      <c r="X61" s="74"/>
      <c r="Y61" s="72"/>
      <c r="Z61" s="72"/>
      <c r="AA61" s="73"/>
      <c r="AB61" s="74"/>
      <c r="AC61" s="72"/>
      <c r="AD61" s="72"/>
    </row>
    <row r="62" spans="1:30" s="13" customFormat="1" ht="30" customHeight="1">
      <c r="A62" s="2625"/>
      <c r="B62" s="29"/>
      <c r="C62" s="29"/>
      <c r="D62" s="29"/>
      <c r="E62" s="29"/>
      <c r="F62" s="29"/>
      <c r="G62" s="29"/>
      <c r="H62" s="61"/>
      <c r="I62" s="60"/>
      <c r="J62" s="77"/>
      <c r="N62" s="10"/>
      <c r="P62" s="2625"/>
      <c r="Q62" s="14"/>
      <c r="R62" s="14"/>
      <c r="S62" s="1"/>
      <c r="T62" s="1"/>
      <c r="U62" s="1"/>
      <c r="V62" s="72"/>
      <c r="W62" s="73"/>
      <c r="X62" s="74"/>
      <c r="Y62" s="72"/>
      <c r="Z62" s="72"/>
      <c r="AA62" s="73"/>
      <c r="AB62" s="74"/>
      <c r="AC62" s="72"/>
      <c r="AD62" s="72"/>
    </row>
    <row r="63" spans="1:30" s="13" customFormat="1" ht="30" customHeight="1">
      <c r="A63" s="2625"/>
      <c r="B63" s="29"/>
      <c r="C63" s="29"/>
      <c r="D63" s="29"/>
      <c r="E63" s="61"/>
      <c r="F63" s="29"/>
      <c r="G63" s="29"/>
      <c r="H63" s="61"/>
      <c r="I63" s="60"/>
      <c r="J63" s="77"/>
      <c r="N63" s="10"/>
      <c r="O63" s="10"/>
      <c r="P63" s="2625"/>
      <c r="Q63" s="1"/>
      <c r="R63" s="1"/>
      <c r="S63" s="1"/>
      <c r="T63" s="1"/>
      <c r="U63" s="1"/>
      <c r="V63" s="72"/>
      <c r="W63" s="73"/>
      <c r="X63" s="74"/>
      <c r="Y63" s="72"/>
    </row>
    <row r="64" spans="1:30" ht="30" customHeight="1">
      <c r="A64" s="2625"/>
      <c r="B64" s="29"/>
      <c r="C64" s="29"/>
      <c r="D64" s="29"/>
      <c r="E64" s="29"/>
      <c r="F64" s="29"/>
      <c r="G64" s="29"/>
      <c r="H64" s="61"/>
      <c r="I64" s="60"/>
      <c r="J64" s="60"/>
      <c r="K64" s="13"/>
      <c r="L64" s="13"/>
      <c r="O64" s="13"/>
      <c r="P64" s="2625"/>
      <c r="V64" s="72"/>
      <c r="W64" s="73"/>
      <c r="X64" s="74"/>
      <c r="Y64" s="72"/>
    </row>
    <row r="65" spans="1:25" ht="15" customHeight="1">
      <c r="A65" s="2625"/>
      <c r="B65" s="29"/>
      <c r="C65" s="29"/>
      <c r="D65" s="29"/>
      <c r="E65" s="61"/>
      <c r="F65" s="29"/>
      <c r="G65" s="29"/>
      <c r="H65" s="29"/>
      <c r="I65" s="29"/>
      <c r="J65" s="29"/>
      <c r="K65" s="13"/>
      <c r="L65" s="13"/>
      <c r="O65" s="10"/>
      <c r="P65" s="2625"/>
      <c r="V65" s="61"/>
      <c r="W65" s="60"/>
      <c r="X65" s="20"/>
      <c r="Y65" s="13"/>
    </row>
    <row r="66" spans="1:25" ht="15" customHeight="1">
      <c r="A66" s="2625"/>
      <c r="B66" s="29"/>
      <c r="C66" s="29"/>
      <c r="D66" s="29"/>
      <c r="E66" s="29"/>
      <c r="F66" s="29"/>
      <c r="G66" s="29"/>
      <c r="H66" s="61"/>
      <c r="I66" s="60"/>
      <c r="J66" s="60"/>
      <c r="K66" s="13"/>
      <c r="L66" s="13"/>
      <c r="N66" s="20"/>
      <c r="O66" s="13"/>
      <c r="P66" s="2625"/>
      <c r="V66" s="29"/>
      <c r="W66" s="29"/>
      <c r="X66" s="20"/>
    </row>
    <row r="67" spans="1:25" ht="15" customHeight="1">
      <c r="A67" s="2625"/>
      <c r="B67" s="29"/>
      <c r="C67" s="29"/>
      <c r="D67" s="29"/>
      <c r="E67" s="29"/>
      <c r="F67" s="29"/>
      <c r="G67" s="29"/>
      <c r="H67" s="29"/>
      <c r="I67" s="60"/>
      <c r="J67" s="60"/>
      <c r="K67" s="10"/>
      <c r="L67" s="10"/>
      <c r="N67" s="12"/>
      <c r="O67" s="12"/>
      <c r="P67" s="2625"/>
      <c r="V67" s="61"/>
      <c r="W67" s="60"/>
      <c r="X67" s="77"/>
    </row>
    <row r="68" spans="1:25" ht="15" customHeight="1">
      <c r="A68" s="21"/>
      <c r="B68" s="12"/>
      <c r="C68" s="12"/>
      <c r="D68" s="12"/>
      <c r="E68" s="12"/>
      <c r="F68" s="12"/>
      <c r="G68" s="12"/>
      <c r="H68" s="12"/>
      <c r="I68" s="12"/>
      <c r="J68" s="12"/>
      <c r="K68" s="12"/>
      <c r="L68" s="12"/>
      <c r="N68" s="40"/>
      <c r="O68" s="40"/>
      <c r="P68" s="20"/>
      <c r="V68" s="61"/>
      <c r="W68" s="60"/>
      <c r="X68" s="77"/>
    </row>
    <row r="69" spans="1:25" ht="15" customHeight="1">
      <c r="A69" s="38"/>
      <c r="B69" s="39"/>
      <c r="C69" s="39"/>
      <c r="D69" s="39"/>
      <c r="E69" s="39"/>
      <c r="F69" s="39"/>
      <c r="G69" s="39"/>
      <c r="H69" s="39"/>
      <c r="I69" s="40"/>
      <c r="J69" s="40"/>
      <c r="K69" s="40"/>
      <c r="L69" s="40"/>
      <c r="M69" s="13"/>
      <c r="N69" s="8"/>
      <c r="O69" s="8"/>
      <c r="P69" s="13"/>
      <c r="V69" s="61"/>
      <c r="W69" s="60"/>
      <c r="X69" s="60"/>
    </row>
    <row r="70" spans="1:25" ht="15" customHeight="1">
      <c r="A70" s="8"/>
      <c r="B70" s="8"/>
      <c r="C70" s="8"/>
      <c r="D70" s="8"/>
      <c r="E70" s="8"/>
      <c r="F70" s="8"/>
      <c r="G70" s="8"/>
      <c r="H70" s="8"/>
      <c r="I70" s="8"/>
      <c r="J70" s="8"/>
      <c r="K70" s="8"/>
      <c r="L70" s="8"/>
      <c r="M70" s="12"/>
      <c r="N70" s="10"/>
      <c r="O70" s="10"/>
      <c r="P70" s="13"/>
      <c r="V70" s="29"/>
      <c r="W70" s="29"/>
      <c r="X70" s="29"/>
    </row>
    <row r="71" spans="1:25" ht="15" customHeight="1">
      <c r="A71" s="8"/>
      <c r="B71" s="13"/>
      <c r="C71" s="13"/>
      <c r="D71" s="13"/>
      <c r="E71" s="13"/>
      <c r="F71" s="13"/>
      <c r="G71" s="13"/>
      <c r="H71" s="13"/>
      <c r="I71" s="8"/>
      <c r="J71" s="8"/>
      <c r="K71" s="10"/>
      <c r="L71" s="10"/>
      <c r="M71" s="40"/>
      <c r="N71" s="10"/>
      <c r="O71" s="10"/>
      <c r="P71" s="13"/>
    </row>
    <row r="72" spans="1:25" ht="15" customHeight="1">
      <c r="A72" s="24"/>
      <c r="B72" s="13"/>
      <c r="C72" s="13"/>
      <c r="D72" s="13"/>
      <c r="E72" s="13"/>
      <c r="F72" s="13"/>
      <c r="G72" s="13"/>
      <c r="H72" s="13"/>
      <c r="I72" s="8"/>
      <c r="J72" s="8"/>
      <c r="K72" s="10"/>
      <c r="L72" s="10"/>
      <c r="M72" s="8"/>
      <c r="N72" s="10"/>
      <c r="O72" s="10"/>
      <c r="P72" s="13"/>
    </row>
    <row r="73" spans="1:25" ht="15" customHeight="1">
      <c r="A73" s="8"/>
      <c r="B73" s="13"/>
      <c r="C73" s="13"/>
      <c r="D73" s="13"/>
      <c r="E73" s="13"/>
      <c r="F73" s="13"/>
      <c r="G73" s="13"/>
      <c r="H73" s="13"/>
      <c r="I73" s="8"/>
      <c r="J73" s="8"/>
      <c r="K73" s="10"/>
      <c r="L73" s="10"/>
      <c r="M73" s="10"/>
      <c r="P73" s="13"/>
    </row>
    <row r="74" spans="1:25" ht="15" customHeight="1">
      <c r="M74" s="10"/>
      <c r="P74" s="13"/>
    </row>
    <row r="75" spans="1:25" ht="15" customHeight="1">
      <c r="M75" s="10"/>
      <c r="P75" s="13"/>
    </row>
    <row r="76" spans="1:25" ht="15" customHeight="1">
      <c r="P76" s="13"/>
    </row>
    <row r="77" spans="1:25" ht="15" customHeight="1">
      <c r="P77" s="12"/>
    </row>
    <row r="78" spans="1:25" ht="15" customHeight="1">
      <c r="P78" s="39"/>
    </row>
    <row r="79" spans="1:25" ht="15" customHeight="1">
      <c r="A79" s="20"/>
      <c r="P79" s="8"/>
    </row>
    <row r="80" spans="1:25" ht="15" customHeight="1">
      <c r="A80" s="19"/>
      <c r="P80" s="13"/>
    </row>
    <row r="81" spans="1:16" ht="15" customHeight="1">
      <c r="A81" s="19"/>
      <c r="P81" s="13"/>
    </row>
    <row r="82" spans="1:16" ht="15" customHeight="1">
      <c r="P82" s="13"/>
    </row>
  </sheetData>
  <sheetProtection selectLockedCells="1" selectUnlockedCells="1"/>
  <mergeCells count="42">
    <mergeCell ref="C13:E13"/>
    <mergeCell ref="I13:K13"/>
    <mergeCell ref="N29:U29"/>
    <mergeCell ref="A8:U8"/>
    <mergeCell ref="A9:S9"/>
    <mergeCell ref="I10:O10"/>
    <mergeCell ref="A11:A12"/>
    <mergeCell ref="B11:B12"/>
    <mergeCell ref="C11:E12"/>
    <mergeCell ref="I11:K12"/>
    <mergeCell ref="N11:N12"/>
    <mergeCell ref="O11:O12"/>
    <mergeCell ref="Q12:R12"/>
    <mergeCell ref="S12:U12"/>
    <mergeCell ref="A39:J39"/>
    <mergeCell ref="N38:U38"/>
    <mergeCell ref="N32:U32"/>
    <mergeCell ref="N33:U33"/>
    <mergeCell ref="A29:A30"/>
    <mergeCell ref="B29:B30"/>
    <mergeCell ref="C29:E30"/>
    <mergeCell ref="N30:U30"/>
    <mergeCell ref="N39:U39"/>
    <mergeCell ref="N34:U34"/>
    <mergeCell ref="N35:U35"/>
    <mergeCell ref="N36:U36"/>
    <mergeCell ref="N37:U37"/>
    <mergeCell ref="G29:G30"/>
    <mergeCell ref="H29:J29"/>
    <mergeCell ref="A66:A67"/>
    <mergeCell ref="P66:P67"/>
    <mergeCell ref="N40:U40"/>
    <mergeCell ref="B41:B43"/>
    <mergeCell ref="C41:E43"/>
    <mergeCell ref="N41:U41"/>
    <mergeCell ref="A56:A57"/>
    <mergeCell ref="A58:A59"/>
    <mergeCell ref="A60:A61"/>
    <mergeCell ref="A62:A63"/>
    <mergeCell ref="P62:P63"/>
    <mergeCell ref="A64:A65"/>
    <mergeCell ref="P64:P65"/>
  </mergeCells>
  <phoneticPr fontId="38"/>
  <printOptions horizontalCentered="1" verticalCentered="1"/>
  <pageMargins left="0.24" right="0.17" top="0.43" bottom="0.27" header="0.17" footer="0.19"/>
  <pageSetup paperSize="9" scale="40"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2:BM91"/>
  <sheetViews>
    <sheetView view="pageBreakPreview" zoomScale="55" zoomScaleNormal="75" zoomScaleSheetLayoutView="55" workbookViewId="0">
      <selection activeCell="A12" sqref="A12"/>
    </sheetView>
  </sheetViews>
  <sheetFormatPr defaultRowHeight="13.2"/>
  <cols>
    <col min="1" max="1" width="36" customWidth="1"/>
    <col min="2" max="2" width="6.6640625" customWidth="1"/>
    <col min="3" max="3" width="7.88671875" style="95" customWidth="1"/>
    <col min="4" max="4" width="3.44140625" style="95" customWidth="1"/>
    <col min="5" max="5" width="7.88671875" style="95" customWidth="1"/>
    <col min="6" max="6" width="15" style="95" hidden="1" customWidth="1"/>
    <col min="7" max="8" width="10.6640625" style="95" hidden="1" customWidth="1"/>
    <col min="9" max="10" width="10.6640625" style="95" customWidth="1"/>
    <col min="11" max="11" width="10.6640625" customWidth="1"/>
    <col min="12" max="12" width="7.88671875" hidden="1" customWidth="1"/>
    <col min="13" max="13" width="3.6640625" hidden="1" customWidth="1"/>
    <col min="14" max="14" width="7.88671875" hidden="1" customWidth="1"/>
    <col min="15" max="15" width="10.6640625" customWidth="1"/>
    <col min="16" max="16" width="10.6640625" hidden="1" customWidth="1"/>
    <col min="17" max="21" width="10.6640625" customWidth="1"/>
    <col min="23" max="23" width="9.109375" customWidth="1"/>
    <col min="24" max="24" width="9.109375" hidden="1" customWidth="1"/>
    <col min="25" max="25" width="20.6640625" hidden="1" customWidth="1"/>
    <col min="26" max="26" width="8.6640625" hidden="1" customWidth="1"/>
    <col min="27" max="27" width="7.88671875" hidden="1" customWidth="1"/>
    <col min="28" max="28" width="3.6640625" hidden="1" customWidth="1"/>
    <col min="29" max="29" width="7.88671875" hidden="1" customWidth="1"/>
    <col min="30" max="32" width="10.88671875" hidden="1" customWidth="1"/>
    <col min="33" max="33" width="7.88671875" hidden="1" customWidth="1"/>
    <col min="34" max="34" width="3.44140625" hidden="1" customWidth="1"/>
    <col min="35" max="35" width="7.88671875" hidden="1" customWidth="1"/>
    <col min="36" max="36" width="8.6640625" hidden="1" customWidth="1"/>
    <col min="37" max="43" width="10.6640625" hidden="1" customWidth="1"/>
    <col min="44" max="44" width="20.6640625" customWidth="1"/>
    <col min="45" max="45" width="8.44140625" customWidth="1"/>
    <col min="46" max="46" width="20.6640625" customWidth="1"/>
    <col min="47" max="47" width="8.44140625" customWidth="1"/>
    <col min="48" max="48" width="20.6640625" customWidth="1"/>
    <col min="49" max="49" width="8.44140625" customWidth="1"/>
    <col min="50" max="50" width="20.6640625" customWidth="1"/>
    <col min="51" max="51" width="8.44140625" customWidth="1"/>
    <col min="52" max="52" width="20.6640625" customWidth="1"/>
    <col min="53" max="53" width="8.44140625" customWidth="1"/>
    <col min="54" max="54" width="20.6640625" customWidth="1"/>
    <col min="55" max="55" width="8.44140625" customWidth="1"/>
    <col min="56" max="56" width="20.6640625" customWidth="1"/>
    <col min="57" max="57" width="8.44140625" customWidth="1"/>
    <col min="260" max="260" width="36" customWidth="1"/>
    <col min="261" max="261" width="6.6640625" customWidth="1"/>
    <col min="262" max="262" width="18.109375" customWidth="1"/>
    <col min="263" max="263" width="10.6640625" customWidth="1"/>
    <col min="264" max="264" width="2.88671875" customWidth="1"/>
    <col min="265" max="265" width="6.109375" customWidth="1"/>
    <col min="266" max="267" width="10.6640625" customWidth="1"/>
    <col min="268" max="269" width="5.6640625" customWidth="1"/>
    <col min="270" max="270" width="10.33203125" customWidth="1"/>
    <col min="271" max="271" width="0" hidden="1" customWidth="1"/>
    <col min="272" max="278" width="10.6640625" customWidth="1"/>
    <col min="280" max="280" width="9.109375" customWidth="1"/>
    <col min="281" max="281" width="20.6640625" customWidth="1"/>
    <col min="282" max="282" width="8.6640625" customWidth="1"/>
    <col min="283" max="283" width="20.6640625" customWidth="1"/>
    <col min="284" max="284" width="8.6640625" customWidth="1"/>
    <col min="285" max="285" width="20.6640625" customWidth="1"/>
    <col min="286" max="286" width="8.6640625" customWidth="1"/>
    <col min="287" max="287" width="20.6640625" customWidth="1"/>
    <col min="288" max="288" width="8.6640625" customWidth="1"/>
    <col min="289" max="289" width="20.6640625" customWidth="1"/>
    <col min="290" max="290" width="8.6640625" customWidth="1"/>
    <col min="291" max="291" width="20.6640625" customWidth="1"/>
    <col min="292" max="292" width="8.6640625" customWidth="1"/>
    <col min="293" max="293" width="20.6640625" customWidth="1"/>
    <col min="294" max="294" width="8.6640625" customWidth="1"/>
    <col min="296" max="296" width="9.109375" customWidth="1"/>
    <col min="298" max="298" width="2.44140625" customWidth="1"/>
    <col min="516" max="516" width="36" customWidth="1"/>
    <col min="517" max="517" width="6.6640625" customWidth="1"/>
    <col min="518" max="518" width="18.109375" customWidth="1"/>
    <col min="519" max="519" width="10.6640625" customWidth="1"/>
    <col min="520" max="520" width="2.88671875" customWidth="1"/>
    <col min="521" max="521" width="6.109375" customWidth="1"/>
    <col min="522" max="523" width="10.6640625" customWidth="1"/>
    <col min="524" max="525" width="5.6640625" customWidth="1"/>
    <col min="526" max="526" width="10.33203125" customWidth="1"/>
    <col min="527" max="527" width="0" hidden="1" customWidth="1"/>
    <col min="528" max="534" width="10.6640625" customWidth="1"/>
    <col min="536" max="536" width="9.109375" customWidth="1"/>
    <col min="537" max="537" width="20.6640625" customWidth="1"/>
    <col min="538" max="538" width="8.6640625" customWidth="1"/>
    <col min="539" max="539" width="20.6640625" customWidth="1"/>
    <col min="540" max="540" width="8.6640625" customWidth="1"/>
    <col min="541" max="541" width="20.6640625" customWidth="1"/>
    <col min="542" max="542" width="8.6640625" customWidth="1"/>
    <col min="543" max="543" width="20.6640625" customWidth="1"/>
    <col min="544" max="544" width="8.6640625" customWidth="1"/>
    <col min="545" max="545" width="20.6640625" customWidth="1"/>
    <col min="546" max="546" width="8.6640625" customWidth="1"/>
    <col min="547" max="547" width="20.6640625" customWidth="1"/>
    <col min="548" max="548" width="8.6640625" customWidth="1"/>
    <col min="549" max="549" width="20.6640625" customWidth="1"/>
    <col min="550" max="550" width="8.6640625" customWidth="1"/>
    <col min="552" max="552" width="9.109375" customWidth="1"/>
    <col min="554" max="554" width="2.44140625" customWidth="1"/>
    <col min="772" max="772" width="36" customWidth="1"/>
    <col min="773" max="773" width="6.6640625" customWidth="1"/>
    <col min="774" max="774" width="18.109375" customWidth="1"/>
    <col min="775" max="775" width="10.6640625" customWidth="1"/>
    <col min="776" max="776" width="2.88671875" customWidth="1"/>
    <col min="777" max="777" width="6.109375" customWidth="1"/>
    <col min="778" max="779" width="10.6640625" customWidth="1"/>
    <col min="780" max="781" width="5.6640625" customWidth="1"/>
    <col min="782" max="782" width="10.33203125" customWidth="1"/>
    <col min="783" max="783" width="0" hidden="1" customWidth="1"/>
    <col min="784" max="790" width="10.6640625" customWidth="1"/>
    <col min="792" max="792" width="9.109375" customWidth="1"/>
    <col min="793" max="793" width="20.6640625" customWidth="1"/>
    <col min="794" max="794" width="8.6640625" customWidth="1"/>
    <col min="795" max="795" width="20.6640625" customWidth="1"/>
    <col min="796" max="796" width="8.6640625" customWidth="1"/>
    <col min="797" max="797" width="20.6640625" customWidth="1"/>
    <col min="798" max="798" width="8.6640625" customWidth="1"/>
    <col min="799" max="799" width="20.6640625" customWidth="1"/>
    <col min="800" max="800" width="8.6640625" customWidth="1"/>
    <col min="801" max="801" width="20.6640625" customWidth="1"/>
    <col min="802" max="802" width="8.6640625" customWidth="1"/>
    <col min="803" max="803" width="20.6640625" customWidth="1"/>
    <col min="804" max="804" width="8.6640625" customWidth="1"/>
    <col min="805" max="805" width="20.6640625" customWidth="1"/>
    <col min="806" max="806" width="8.6640625" customWidth="1"/>
    <col min="808" max="808" width="9.109375" customWidth="1"/>
    <col min="810" max="810" width="2.44140625" customWidth="1"/>
    <col min="1028" max="1028" width="36" customWidth="1"/>
    <col min="1029" max="1029" width="6.6640625" customWidth="1"/>
    <col min="1030" max="1030" width="18.109375" customWidth="1"/>
    <col min="1031" max="1031" width="10.6640625" customWidth="1"/>
    <col min="1032" max="1032" width="2.88671875" customWidth="1"/>
    <col min="1033" max="1033" width="6.109375" customWidth="1"/>
    <col min="1034" max="1035" width="10.6640625" customWidth="1"/>
    <col min="1036" max="1037" width="5.6640625" customWidth="1"/>
    <col min="1038" max="1038" width="10.33203125" customWidth="1"/>
    <col min="1039" max="1039" width="0" hidden="1" customWidth="1"/>
    <col min="1040" max="1046" width="10.6640625" customWidth="1"/>
    <col min="1048" max="1048" width="9.109375" customWidth="1"/>
    <col min="1049" max="1049" width="20.6640625" customWidth="1"/>
    <col min="1050" max="1050" width="8.6640625" customWidth="1"/>
    <col min="1051" max="1051" width="20.6640625" customWidth="1"/>
    <col min="1052" max="1052" width="8.6640625" customWidth="1"/>
    <col min="1053" max="1053" width="20.6640625" customWidth="1"/>
    <col min="1054" max="1054" width="8.6640625" customWidth="1"/>
    <col min="1055" max="1055" width="20.6640625" customWidth="1"/>
    <col min="1056" max="1056" width="8.6640625" customWidth="1"/>
    <col min="1057" max="1057" width="20.6640625" customWidth="1"/>
    <col min="1058" max="1058" width="8.6640625" customWidth="1"/>
    <col min="1059" max="1059" width="20.6640625" customWidth="1"/>
    <col min="1060" max="1060" width="8.6640625" customWidth="1"/>
    <col min="1061" max="1061" width="20.6640625" customWidth="1"/>
    <col min="1062" max="1062" width="8.6640625" customWidth="1"/>
    <col min="1064" max="1064" width="9.109375" customWidth="1"/>
    <col min="1066" max="1066" width="2.44140625" customWidth="1"/>
    <col min="1284" max="1284" width="36" customWidth="1"/>
    <col min="1285" max="1285" width="6.6640625" customWidth="1"/>
    <col min="1286" max="1286" width="18.109375" customWidth="1"/>
    <col min="1287" max="1287" width="10.6640625" customWidth="1"/>
    <col min="1288" max="1288" width="2.88671875" customWidth="1"/>
    <col min="1289" max="1289" width="6.109375" customWidth="1"/>
    <col min="1290" max="1291" width="10.6640625" customWidth="1"/>
    <col min="1292" max="1293" width="5.6640625" customWidth="1"/>
    <col min="1294" max="1294" width="10.33203125" customWidth="1"/>
    <col min="1295" max="1295" width="0" hidden="1" customWidth="1"/>
    <col min="1296" max="1302" width="10.6640625" customWidth="1"/>
    <col min="1304" max="1304" width="9.109375" customWidth="1"/>
    <col min="1305" max="1305" width="20.6640625" customWidth="1"/>
    <col min="1306" max="1306" width="8.6640625" customWidth="1"/>
    <col min="1307" max="1307" width="20.6640625" customWidth="1"/>
    <col min="1308" max="1308" width="8.6640625" customWidth="1"/>
    <col min="1309" max="1309" width="20.6640625" customWidth="1"/>
    <col min="1310" max="1310" width="8.6640625" customWidth="1"/>
    <col min="1311" max="1311" width="20.6640625" customWidth="1"/>
    <col min="1312" max="1312" width="8.6640625" customWidth="1"/>
    <col min="1313" max="1313" width="20.6640625" customWidth="1"/>
    <col min="1314" max="1314" width="8.6640625" customWidth="1"/>
    <col min="1315" max="1315" width="20.6640625" customWidth="1"/>
    <col min="1316" max="1316" width="8.6640625" customWidth="1"/>
    <col min="1317" max="1317" width="20.6640625" customWidth="1"/>
    <col min="1318" max="1318" width="8.6640625" customWidth="1"/>
    <col min="1320" max="1320" width="9.109375" customWidth="1"/>
    <col min="1322" max="1322" width="2.44140625" customWidth="1"/>
    <col min="1540" max="1540" width="36" customWidth="1"/>
    <col min="1541" max="1541" width="6.6640625" customWidth="1"/>
    <col min="1542" max="1542" width="18.109375" customWidth="1"/>
    <col min="1543" max="1543" width="10.6640625" customWidth="1"/>
    <col min="1544" max="1544" width="2.88671875" customWidth="1"/>
    <col min="1545" max="1545" width="6.109375" customWidth="1"/>
    <col min="1546" max="1547" width="10.6640625" customWidth="1"/>
    <col min="1548" max="1549" width="5.6640625" customWidth="1"/>
    <col min="1550" max="1550" width="10.33203125" customWidth="1"/>
    <col min="1551" max="1551" width="0" hidden="1" customWidth="1"/>
    <col min="1552" max="1558" width="10.6640625" customWidth="1"/>
    <col min="1560" max="1560" width="9.109375" customWidth="1"/>
    <col min="1561" max="1561" width="20.6640625" customWidth="1"/>
    <col min="1562" max="1562" width="8.6640625" customWidth="1"/>
    <col min="1563" max="1563" width="20.6640625" customWidth="1"/>
    <col min="1564" max="1564" width="8.6640625" customWidth="1"/>
    <col min="1565" max="1565" width="20.6640625" customWidth="1"/>
    <col min="1566" max="1566" width="8.6640625" customWidth="1"/>
    <col min="1567" max="1567" width="20.6640625" customWidth="1"/>
    <col min="1568" max="1568" width="8.6640625" customWidth="1"/>
    <col min="1569" max="1569" width="20.6640625" customWidth="1"/>
    <col min="1570" max="1570" width="8.6640625" customWidth="1"/>
    <col min="1571" max="1571" width="20.6640625" customWidth="1"/>
    <col min="1572" max="1572" width="8.6640625" customWidth="1"/>
    <col min="1573" max="1573" width="20.6640625" customWidth="1"/>
    <col min="1574" max="1574" width="8.6640625" customWidth="1"/>
    <col min="1576" max="1576" width="9.109375" customWidth="1"/>
    <col min="1578" max="1578" width="2.44140625" customWidth="1"/>
    <col min="1796" max="1796" width="36" customWidth="1"/>
    <col min="1797" max="1797" width="6.6640625" customWidth="1"/>
    <col min="1798" max="1798" width="18.109375" customWidth="1"/>
    <col min="1799" max="1799" width="10.6640625" customWidth="1"/>
    <col min="1800" max="1800" width="2.88671875" customWidth="1"/>
    <col min="1801" max="1801" width="6.109375" customWidth="1"/>
    <col min="1802" max="1803" width="10.6640625" customWidth="1"/>
    <col min="1804" max="1805" width="5.6640625" customWidth="1"/>
    <col min="1806" max="1806" width="10.33203125" customWidth="1"/>
    <col min="1807" max="1807" width="0" hidden="1" customWidth="1"/>
    <col min="1808" max="1814" width="10.6640625" customWidth="1"/>
    <col min="1816" max="1816" width="9.109375" customWidth="1"/>
    <col min="1817" max="1817" width="20.6640625" customWidth="1"/>
    <col min="1818" max="1818" width="8.6640625" customWidth="1"/>
    <col min="1819" max="1819" width="20.6640625" customWidth="1"/>
    <col min="1820" max="1820" width="8.6640625" customWidth="1"/>
    <col min="1821" max="1821" width="20.6640625" customWidth="1"/>
    <col min="1822" max="1822" width="8.6640625" customWidth="1"/>
    <col min="1823" max="1823" width="20.6640625" customWidth="1"/>
    <col min="1824" max="1824" width="8.6640625" customWidth="1"/>
    <col min="1825" max="1825" width="20.6640625" customWidth="1"/>
    <col min="1826" max="1826" width="8.6640625" customWidth="1"/>
    <col min="1827" max="1827" width="20.6640625" customWidth="1"/>
    <col min="1828" max="1828" width="8.6640625" customWidth="1"/>
    <col min="1829" max="1829" width="20.6640625" customWidth="1"/>
    <col min="1830" max="1830" width="8.6640625" customWidth="1"/>
    <col min="1832" max="1832" width="9.109375" customWidth="1"/>
    <col min="1834" max="1834" width="2.44140625" customWidth="1"/>
    <col min="2052" max="2052" width="36" customWidth="1"/>
    <col min="2053" max="2053" width="6.6640625" customWidth="1"/>
    <col min="2054" max="2054" width="18.109375" customWidth="1"/>
    <col min="2055" max="2055" width="10.6640625" customWidth="1"/>
    <col min="2056" max="2056" width="2.88671875" customWidth="1"/>
    <col min="2057" max="2057" width="6.109375" customWidth="1"/>
    <col min="2058" max="2059" width="10.6640625" customWidth="1"/>
    <col min="2060" max="2061" width="5.6640625" customWidth="1"/>
    <col min="2062" max="2062" width="10.33203125" customWidth="1"/>
    <col min="2063" max="2063" width="0" hidden="1" customWidth="1"/>
    <col min="2064" max="2070" width="10.6640625" customWidth="1"/>
    <col min="2072" max="2072" width="9.109375" customWidth="1"/>
    <col min="2073" max="2073" width="20.6640625" customWidth="1"/>
    <col min="2074" max="2074" width="8.6640625" customWidth="1"/>
    <col min="2075" max="2075" width="20.6640625" customWidth="1"/>
    <col min="2076" max="2076" width="8.6640625" customWidth="1"/>
    <col min="2077" max="2077" width="20.6640625" customWidth="1"/>
    <col min="2078" max="2078" width="8.6640625" customWidth="1"/>
    <col min="2079" max="2079" width="20.6640625" customWidth="1"/>
    <col min="2080" max="2080" width="8.6640625" customWidth="1"/>
    <col min="2081" max="2081" width="20.6640625" customWidth="1"/>
    <col min="2082" max="2082" width="8.6640625" customWidth="1"/>
    <col min="2083" max="2083" width="20.6640625" customWidth="1"/>
    <col min="2084" max="2084" width="8.6640625" customWidth="1"/>
    <col min="2085" max="2085" width="20.6640625" customWidth="1"/>
    <col min="2086" max="2086" width="8.6640625" customWidth="1"/>
    <col min="2088" max="2088" width="9.109375" customWidth="1"/>
    <col min="2090" max="2090" width="2.44140625" customWidth="1"/>
    <col min="2308" max="2308" width="36" customWidth="1"/>
    <col min="2309" max="2309" width="6.6640625" customWidth="1"/>
    <col min="2310" max="2310" width="18.109375" customWidth="1"/>
    <col min="2311" max="2311" width="10.6640625" customWidth="1"/>
    <col min="2312" max="2312" width="2.88671875" customWidth="1"/>
    <col min="2313" max="2313" width="6.109375" customWidth="1"/>
    <col min="2314" max="2315" width="10.6640625" customWidth="1"/>
    <col min="2316" max="2317" width="5.6640625" customWidth="1"/>
    <col min="2318" max="2318" width="10.33203125" customWidth="1"/>
    <col min="2319" max="2319" width="0" hidden="1" customWidth="1"/>
    <col min="2320" max="2326" width="10.6640625" customWidth="1"/>
    <col min="2328" max="2328" width="9.109375" customWidth="1"/>
    <col min="2329" max="2329" width="20.6640625" customWidth="1"/>
    <col min="2330" max="2330" width="8.6640625" customWidth="1"/>
    <col min="2331" max="2331" width="20.6640625" customWidth="1"/>
    <col min="2332" max="2332" width="8.6640625" customWidth="1"/>
    <col min="2333" max="2333" width="20.6640625" customWidth="1"/>
    <col min="2334" max="2334" width="8.6640625" customWidth="1"/>
    <col min="2335" max="2335" width="20.6640625" customWidth="1"/>
    <col min="2336" max="2336" width="8.6640625" customWidth="1"/>
    <col min="2337" max="2337" width="20.6640625" customWidth="1"/>
    <col min="2338" max="2338" width="8.6640625" customWidth="1"/>
    <col min="2339" max="2339" width="20.6640625" customWidth="1"/>
    <col min="2340" max="2340" width="8.6640625" customWidth="1"/>
    <col min="2341" max="2341" width="20.6640625" customWidth="1"/>
    <col min="2342" max="2342" width="8.6640625" customWidth="1"/>
    <col min="2344" max="2344" width="9.109375" customWidth="1"/>
    <col min="2346" max="2346" width="2.44140625" customWidth="1"/>
    <col min="2564" max="2564" width="36" customWidth="1"/>
    <col min="2565" max="2565" width="6.6640625" customWidth="1"/>
    <col min="2566" max="2566" width="18.109375" customWidth="1"/>
    <col min="2567" max="2567" width="10.6640625" customWidth="1"/>
    <col min="2568" max="2568" width="2.88671875" customWidth="1"/>
    <col min="2569" max="2569" width="6.109375" customWidth="1"/>
    <col min="2570" max="2571" width="10.6640625" customWidth="1"/>
    <col min="2572" max="2573" width="5.6640625" customWidth="1"/>
    <col min="2574" max="2574" width="10.33203125" customWidth="1"/>
    <col min="2575" max="2575" width="0" hidden="1" customWidth="1"/>
    <col min="2576" max="2582" width="10.6640625" customWidth="1"/>
    <col min="2584" max="2584" width="9.109375" customWidth="1"/>
    <col min="2585" max="2585" width="20.6640625" customWidth="1"/>
    <col min="2586" max="2586" width="8.6640625" customWidth="1"/>
    <col min="2587" max="2587" width="20.6640625" customWidth="1"/>
    <col min="2588" max="2588" width="8.6640625" customWidth="1"/>
    <col min="2589" max="2589" width="20.6640625" customWidth="1"/>
    <col min="2590" max="2590" width="8.6640625" customWidth="1"/>
    <col min="2591" max="2591" width="20.6640625" customWidth="1"/>
    <col min="2592" max="2592" width="8.6640625" customWidth="1"/>
    <col min="2593" max="2593" width="20.6640625" customWidth="1"/>
    <col min="2594" max="2594" width="8.6640625" customWidth="1"/>
    <col min="2595" max="2595" width="20.6640625" customWidth="1"/>
    <col min="2596" max="2596" width="8.6640625" customWidth="1"/>
    <col min="2597" max="2597" width="20.6640625" customWidth="1"/>
    <col min="2598" max="2598" width="8.6640625" customWidth="1"/>
    <col min="2600" max="2600" width="9.109375" customWidth="1"/>
    <col min="2602" max="2602" width="2.44140625" customWidth="1"/>
    <col min="2820" max="2820" width="36" customWidth="1"/>
    <col min="2821" max="2821" width="6.6640625" customWidth="1"/>
    <col min="2822" max="2822" width="18.109375" customWidth="1"/>
    <col min="2823" max="2823" width="10.6640625" customWidth="1"/>
    <col min="2824" max="2824" width="2.88671875" customWidth="1"/>
    <col min="2825" max="2825" width="6.109375" customWidth="1"/>
    <col min="2826" max="2827" width="10.6640625" customWidth="1"/>
    <col min="2828" max="2829" width="5.6640625" customWidth="1"/>
    <col min="2830" max="2830" width="10.33203125" customWidth="1"/>
    <col min="2831" max="2831" width="0" hidden="1" customWidth="1"/>
    <col min="2832" max="2838" width="10.6640625" customWidth="1"/>
    <col min="2840" max="2840" width="9.109375" customWidth="1"/>
    <col min="2841" max="2841" width="20.6640625" customWidth="1"/>
    <col min="2842" max="2842" width="8.6640625" customWidth="1"/>
    <col min="2843" max="2843" width="20.6640625" customWidth="1"/>
    <col min="2844" max="2844" width="8.6640625" customWidth="1"/>
    <col min="2845" max="2845" width="20.6640625" customWidth="1"/>
    <col min="2846" max="2846" width="8.6640625" customWidth="1"/>
    <col min="2847" max="2847" width="20.6640625" customWidth="1"/>
    <col min="2848" max="2848" width="8.6640625" customWidth="1"/>
    <col min="2849" max="2849" width="20.6640625" customWidth="1"/>
    <col min="2850" max="2850" width="8.6640625" customWidth="1"/>
    <col min="2851" max="2851" width="20.6640625" customWidth="1"/>
    <col min="2852" max="2852" width="8.6640625" customWidth="1"/>
    <col min="2853" max="2853" width="20.6640625" customWidth="1"/>
    <col min="2854" max="2854" width="8.6640625" customWidth="1"/>
    <col min="2856" max="2856" width="9.109375" customWidth="1"/>
    <col min="2858" max="2858" width="2.44140625" customWidth="1"/>
    <col min="3076" max="3076" width="36" customWidth="1"/>
    <col min="3077" max="3077" width="6.6640625" customWidth="1"/>
    <col min="3078" max="3078" width="18.109375" customWidth="1"/>
    <col min="3079" max="3079" width="10.6640625" customWidth="1"/>
    <col min="3080" max="3080" width="2.88671875" customWidth="1"/>
    <col min="3081" max="3081" width="6.109375" customWidth="1"/>
    <col min="3082" max="3083" width="10.6640625" customWidth="1"/>
    <col min="3084" max="3085" width="5.6640625" customWidth="1"/>
    <col min="3086" max="3086" width="10.33203125" customWidth="1"/>
    <col min="3087" max="3087" width="0" hidden="1" customWidth="1"/>
    <col min="3088" max="3094" width="10.6640625" customWidth="1"/>
    <col min="3096" max="3096" width="9.109375" customWidth="1"/>
    <col min="3097" max="3097" width="20.6640625" customWidth="1"/>
    <col min="3098" max="3098" width="8.6640625" customWidth="1"/>
    <col min="3099" max="3099" width="20.6640625" customWidth="1"/>
    <col min="3100" max="3100" width="8.6640625" customWidth="1"/>
    <col min="3101" max="3101" width="20.6640625" customWidth="1"/>
    <col min="3102" max="3102" width="8.6640625" customWidth="1"/>
    <col min="3103" max="3103" width="20.6640625" customWidth="1"/>
    <col min="3104" max="3104" width="8.6640625" customWidth="1"/>
    <col min="3105" max="3105" width="20.6640625" customWidth="1"/>
    <col min="3106" max="3106" width="8.6640625" customWidth="1"/>
    <col min="3107" max="3107" width="20.6640625" customWidth="1"/>
    <col min="3108" max="3108" width="8.6640625" customWidth="1"/>
    <col min="3109" max="3109" width="20.6640625" customWidth="1"/>
    <col min="3110" max="3110" width="8.6640625" customWidth="1"/>
    <col min="3112" max="3112" width="9.109375" customWidth="1"/>
    <col min="3114" max="3114" width="2.44140625" customWidth="1"/>
    <col min="3332" max="3332" width="36" customWidth="1"/>
    <col min="3333" max="3333" width="6.6640625" customWidth="1"/>
    <col min="3334" max="3334" width="18.109375" customWidth="1"/>
    <col min="3335" max="3335" width="10.6640625" customWidth="1"/>
    <col min="3336" max="3336" width="2.88671875" customWidth="1"/>
    <col min="3337" max="3337" width="6.109375" customWidth="1"/>
    <col min="3338" max="3339" width="10.6640625" customWidth="1"/>
    <col min="3340" max="3341" width="5.6640625" customWidth="1"/>
    <col min="3342" max="3342" width="10.33203125" customWidth="1"/>
    <col min="3343" max="3343" width="0" hidden="1" customWidth="1"/>
    <col min="3344" max="3350" width="10.6640625" customWidth="1"/>
    <col min="3352" max="3352" width="9.109375" customWidth="1"/>
    <col min="3353" max="3353" width="20.6640625" customWidth="1"/>
    <col min="3354" max="3354" width="8.6640625" customWidth="1"/>
    <col min="3355" max="3355" width="20.6640625" customWidth="1"/>
    <col min="3356" max="3356" width="8.6640625" customWidth="1"/>
    <col min="3357" max="3357" width="20.6640625" customWidth="1"/>
    <col min="3358" max="3358" width="8.6640625" customWidth="1"/>
    <col min="3359" max="3359" width="20.6640625" customWidth="1"/>
    <col min="3360" max="3360" width="8.6640625" customWidth="1"/>
    <col min="3361" max="3361" width="20.6640625" customWidth="1"/>
    <col min="3362" max="3362" width="8.6640625" customWidth="1"/>
    <col min="3363" max="3363" width="20.6640625" customWidth="1"/>
    <col min="3364" max="3364" width="8.6640625" customWidth="1"/>
    <col min="3365" max="3365" width="20.6640625" customWidth="1"/>
    <col min="3366" max="3366" width="8.6640625" customWidth="1"/>
    <col min="3368" max="3368" width="9.109375" customWidth="1"/>
    <col min="3370" max="3370" width="2.44140625" customWidth="1"/>
    <col min="3588" max="3588" width="36" customWidth="1"/>
    <col min="3589" max="3589" width="6.6640625" customWidth="1"/>
    <col min="3590" max="3590" width="18.109375" customWidth="1"/>
    <col min="3591" max="3591" width="10.6640625" customWidth="1"/>
    <col min="3592" max="3592" width="2.88671875" customWidth="1"/>
    <col min="3593" max="3593" width="6.109375" customWidth="1"/>
    <col min="3594" max="3595" width="10.6640625" customWidth="1"/>
    <col min="3596" max="3597" width="5.6640625" customWidth="1"/>
    <col min="3598" max="3598" width="10.33203125" customWidth="1"/>
    <col min="3599" max="3599" width="0" hidden="1" customWidth="1"/>
    <col min="3600" max="3606" width="10.6640625" customWidth="1"/>
    <col min="3608" max="3608" width="9.109375" customWidth="1"/>
    <col min="3609" max="3609" width="20.6640625" customWidth="1"/>
    <col min="3610" max="3610" width="8.6640625" customWidth="1"/>
    <col min="3611" max="3611" width="20.6640625" customWidth="1"/>
    <col min="3612" max="3612" width="8.6640625" customWidth="1"/>
    <col min="3613" max="3613" width="20.6640625" customWidth="1"/>
    <col min="3614" max="3614" width="8.6640625" customWidth="1"/>
    <col min="3615" max="3615" width="20.6640625" customWidth="1"/>
    <col min="3616" max="3616" width="8.6640625" customWidth="1"/>
    <col min="3617" max="3617" width="20.6640625" customWidth="1"/>
    <col min="3618" max="3618" width="8.6640625" customWidth="1"/>
    <col min="3619" max="3619" width="20.6640625" customWidth="1"/>
    <col min="3620" max="3620" width="8.6640625" customWidth="1"/>
    <col min="3621" max="3621" width="20.6640625" customWidth="1"/>
    <col min="3622" max="3622" width="8.6640625" customWidth="1"/>
    <col min="3624" max="3624" width="9.109375" customWidth="1"/>
    <col min="3626" max="3626" width="2.44140625" customWidth="1"/>
    <col min="3844" max="3844" width="36" customWidth="1"/>
    <col min="3845" max="3845" width="6.6640625" customWidth="1"/>
    <col min="3846" max="3846" width="18.109375" customWidth="1"/>
    <col min="3847" max="3847" width="10.6640625" customWidth="1"/>
    <col min="3848" max="3848" width="2.88671875" customWidth="1"/>
    <col min="3849" max="3849" width="6.109375" customWidth="1"/>
    <col min="3850" max="3851" width="10.6640625" customWidth="1"/>
    <col min="3852" max="3853" width="5.6640625" customWidth="1"/>
    <col min="3854" max="3854" width="10.33203125" customWidth="1"/>
    <col min="3855" max="3855" width="0" hidden="1" customWidth="1"/>
    <col min="3856" max="3862" width="10.6640625" customWidth="1"/>
    <col min="3864" max="3864" width="9.109375" customWidth="1"/>
    <col min="3865" max="3865" width="20.6640625" customWidth="1"/>
    <col min="3866" max="3866" width="8.6640625" customWidth="1"/>
    <col min="3867" max="3867" width="20.6640625" customWidth="1"/>
    <col min="3868" max="3868" width="8.6640625" customWidth="1"/>
    <col min="3869" max="3869" width="20.6640625" customWidth="1"/>
    <col min="3870" max="3870" width="8.6640625" customWidth="1"/>
    <col min="3871" max="3871" width="20.6640625" customWidth="1"/>
    <col min="3872" max="3872" width="8.6640625" customWidth="1"/>
    <col min="3873" max="3873" width="20.6640625" customWidth="1"/>
    <col min="3874" max="3874" width="8.6640625" customWidth="1"/>
    <col min="3875" max="3875" width="20.6640625" customWidth="1"/>
    <col min="3876" max="3876" width="8.6640625" customWidth="1"/>
    <col min="3877" max="3877" width="20.6640625" customWidth="1"/>
    <col min="3878" max="3878" width="8.6640625" customWidth="1"/>
    <col min="3880" max="3880" width="9.109375" customWidth="1"/>
    <col min="3882" max="3882" width="2.44140625" customWidth="1"/>
    <col min="4100" max="4100" width="36" customWidth="1"/>
    <col min="4101" max="4101" width="6.6640625" customWidth="1"/>
    <col min="4102" max="4102" width="18.109375" customWidth="1"/>
    <col min="4103" max="4103" width="10.6640625" customWidth="1"/>
    <col min="4104" max="4104" width="2.88671875" customWidth="1"/>
    <col min="4105" max="4105" width="6.109375" customWidth="1"/>
    <col min="4106" max="4107" width="10.6640625" customWidth="1"/>
    <col min="4108" max="4109" width="5.6640625" customWidth="1"/>
    <col min="4110" max="4110" width="10.33203125" customWidth="1"/>
    <col min="4111" max="4111" width="0" hidden="1" customWidth="1"/>
    <col min="4112" max="4118" width="10.6640625" customWidth="1"/>
    <col min="4120" max="4120" width="9.109375" customWidth="1"/>
    <col min="4121" max="4121" width="20.6640625" customWidth="1"/>
    <col min="4122" max="4122" width="8.6640625" customWidth="1"/>
    <col min="4123" max="4123" width="20.6640625" customWidth="1"/>
    <col min="4124" max="4124" width="8.6640625" customWidth="1"/>
    <col min="4125" max="4125" width="20.6640625" customWidth="1"/>
    <col min="4126" max="4126" width="8.6640625" customWidth="1"/>
    <col min="4127" max="4127" width="20.6640625" customWidth="1"/>
    <col min="4128" max="4128" width="8.6640625" customWidth="1"/>
    <col min="4129" max="4129" width="20.6640625" customWidth="1"/>
    <col min="4130" max="4130" width="8.6640625" customWidth="1"/>
    <col min="4131" max="4131" width="20.6640625" customWidth="1"/>
    <col min="4132" max="4132" width="8.6640625" customWidth="1"/>
    <col min="4133" max="4133" width="20.6640625" customWidth="1"/>
    <col min="4134" max="4134" width="8.6640625" customWidth="1"/>
    <col min="4136" max="4136" width="9.109375" customWidth="1"/>
    <col min="4138" max="4138" width="2.44140625" customWidth="1"/>
    <col min="4356" max="4356" width="36" customWidth="1"/>
    <col min="4357" max="4357" width="6.6640625" customWidth="1"/>
    <col min="4358" max="4358" width="18.109375" customWidth="1"/>
    <col min="4359" max="4359" width="10.6640625" customWidth="1"/>
    <col min="4360" max="4360" width="2.88671875" customWidth="1"/>
    <col min="4361" max="4361" width="6.109375" customWidth="1"/>
    <col min="4362" max="4363" width="10.6640625" customWidth="1"/>
    <col min="4364" max="4365" width="5.6640625" customWidth="1"/>
    <col min="4366" max="4366" width="10.33203125" customWidth="1"/>
    <col min="4367" max="4367" width="0" hidden="1" customWidth="1"/>
    <col min="4368" max="4374" width="10.6640625" customWidth="1"/>
    <col min="4376" max="4376" width="9.109375" customWidth="1"/>
    <col min="4377" max="4377" width="20.6640625" customWidth="1"/>
    <col min="4378" max="4378" width="8.6640625" customWidth="1"/>
    <col min="4379" max="4379" width="20.6640625" customWidth="1"/>
    <col min="4380" max="4380" width="8.6640625" customWidth="1"/>
    <col min="4381" max="4381" width="20.6640625" customWidth="1"/>
    <col min="4382" max="4382" width="8.6640625" customWidth="1"/>
    <col min="4383" max="4383" width="20.6640625" customWidth="1"/>
    <col min="4384" max="4384" width="8.6640625" customWidth="1"/>
    <col min="4385" max="4385" width="20.6640625" customWidth="1"/>
    <col min="4386" max="4386" width="8.6640625" customWidth="1"/>
    <col min="4387" max="4387" width="20.6640625" customWidth="1"/>
    <col min="4388" max="4388" width="8.6640625" customWidth="1"/>
    <col min="4389" max="4389" width="20.6640625" customWidth="1"/>
    <col min="4390" max="4390" width="8.6640625" customWidth="1"/>
    <col min="4392" max="4392" width="9.109375" customWidth="1"/>
    <col min="4394" max="4394" width="2.44140625" customWidth="1"/>
    <col min="4612" max="4612" width="36" customWidth="1"/>
    <col min="4613" max="4613" width="6.6640625" customWidth="1"/>
    <col min="4614" max="4614" width="18.109375" customWidth="1"/>
    <col min="4615" max="4615" width="10.6640625" customWidth="1"/>
    <col min="4616" max="4616" width="2.88671875" customWidth="1"/>
    <col min="4617" max="4617" width="6.109375" customWidth="1"/>
    <col min="4618" max="4619" width="10.6640625" customWidth="1"/>
    <col min="4620" max="4621" width="5.6640625" customWidth="1"/>
    <col min="4622" max="4622" width="10.33203125" customWidth="1"/>
    <col min="4623" max="4623" width="0" hidden="1" customWidth="1"/>
    <col min="4624" max="4630" width="10.6640625" customWidth="1"/>
    <col min="4632" max="4632" width="9.109375" customWidth="1"/>
    <col min="4633" max="4633" width="20.6640625" customWidth="1"/>
    <col min="4634" max="4634" width="8.6640625" customWidth="1"/>
    <col min="4635" max="4635" width="20.6640625" customWidth="1"/>
    <col min="4636" max="4636" width="8.6640625" customWidth="1"/>
    <col min="4637" max="4637" width="20.6640625" customWidth="1"/>
    <col min="4638" max="4638" width="8.6640625" customWidth="1"/>
    <col min="4639" max="4639" width="20.6640625" customWidth="1"/>
    <col min="4640" max="4640" width="8.6640625" customWidth="1"/>
    <col min="4641" max="4641" width="20.6640625" customWidth="1"/>
    <col min="4642" max="4642" width="8.6640625" customWidth="1"/>
    <col min="4643" max="4643" width="20.6640625" customWidth="1"/>
    <col min="4644" max="4644" width="8.6640625" customWidth="1"/>
    <col min="4645" max="4645" width="20.6640625" customWidth="1"/>
    <col min="4646" max="4646" width="8.6640625" customWidth="1"/>
    <col min="4648" max="4648" width="9.109375" customWidth="1"/>
    <col min="4650" max="4650" width="2.44140625" customWidth="1"/>
    <col min="4868" max="4868" width="36" customWidth="1"/>
    <col min="4869" max="4869" width="6.6640625" customWidth="1"/>
    <col min="4870" max="4870" width="18.109375" customWidth="1"/>
    <col min="4871" max="4871" width="10.6640625" customWidth="1"/>
    <col min="4872" max="4872" width="2.88671875" customWidth="1"/>
    <col min="4873" max="4873" width="6.109375" customWidth="1"/>
    <col min="4874" max="4875" width="10.6640625" customWidth="1"/>
    <col min="4876" max="4877" width="5.6640625" customWidth="1"/>
    <col min="4878" max="4878" width="10.33203125" customWidth="1"/>
    <col min="4879" max="4879" width="0" hidden="1" customWidth="1"/>
    <col min="4880" max="4886" width="10.6640625" customWidth="1"/>
    <col min="4888" max="4888" width="9.109375" customWidth="1"/>
    <col min="4889" max="4889" width="20.6640625" customWidth="1"/>
    <col min="4890" max="4890" width="8.6640625" customWidth="1"/>
    <col min="4891" max="4891" width="20.6640625" customWidth="1"/>
    <col min="4892" max="4892" width="8.6640625" customWidth="1"/>
    <col min="4893" max="4893" width="20.6640625" customWidth="1"/>
    <col min="4894" max="4894" width="8.6640625" customWidth="1"/>
    <col min="4895" max="4895" width="20.6640625" customWidth="1"/>
    <col min="4896" max="4896" width="8.6640625" customWidth="1"/>
    <col min="4897" max="4897" width="20.6640625" customWidth="1"/>
    <col min="4898" max="4898" width="8.6640625" customWidth="1"/>
    <col min="4899" max="4899" width="20.6640625" customWidth="1"/>
    <col min="4900" max="4900" width="8.6640625" customWidth="1"/>
    <col min="4901" max="4901" width="20.6640625" customWidth="1"/>
    <col min="4902" max="4902" width="8.6640625" customWidth="1"/>
    <col min="4904" max="4904" width="9.109375" customWidth="1"/>
    <col min="4906" max="4906" width="2.44140625" customWidth="1"/>
    <col min="5124" max="5124" width="36" customWidth="1"/>
    <col min="5125" max="5125" width="6.6640625" customWidth="1"/>
    <col min="5126" max="5126" width="18.109375" customWidth="1"/>
    <col min="5127" max="5127" width="10.6640625" customWidth="1"/>
    <col min="5128" max="5128" width="2.88671875" customWidth="1"/>
    <col min="5129" max="5129" width="6.109375" customWidth="1"/>
    <col min="5130" max="5131" width="10.6640625" customWidth="1"/>
    <col min="5132" max="5133" width="5.6640625" customWidth="1"/>
    <col min="5134" max="5134" width="10.33203125" customWidth="1"/>
    <col min="5135" max="5135" width="0" hidden="1" customWidth="1"/>
    <col min="5136" max="5142" width="10.6640625" customWidth="1"/>
    <col min="5144" max="5144" width="9.109375" customWidth="1"/>
    <col min="5145" max="5145" width="20.6640625" customWidth="1"/>
    <col min="5146" max="5146" width="8.6640625" customWidth="1"/>
    <col min="5147" max="5147" width="20.6640625" customWidth="1"/>
    <col min="5148" max="5148" width="8.6640625" customWidth="1"/>
    <col min="5149" max="5149" width="20.6640625" customWidth="1"/>
    <col min="5150" max="5150" width="8.6640625" customWidth="1"/>
    <col min="5151" max="5151" width="20.6640625" customWidth="1"/>
    <col min="5152" max="5152" width="8.6640625" customWidth="1"/>
    <col min="5153" max="5153" width="20.6640625" customWidth="1"/>
    <col min="5154" max="5154" width="8.6640625" customWidth="1"/>
    <col min="5155" max="5155" width="20.6640625" customWidth="1"/>
    <col min="5156" max="5156" width="8.6640625" customWidth="1"/>
    <col min="5157" max="5157" width="20.6640625" customWidth="1"/>
    <col min="5158" max="5158" width="8.6640625" customWidth="1"/>
    <col min="5160" max="5160" width="9.109375" customWidth="1"/>
    <col min="5162" max="5162" width="2.44140625" customWidth="1"/>
    <col min="5380" max="5380" width="36" customWidth="1"/>
    <col min="5381" max="5381" width="6.6640625" customWidth="1"/>
    <col min="5382" max="5382" width="18.109375" customWidth="1"/>
    <col min="5383" max="5383" width="10.6640625" customWidth="1"/>
    <col min="5384" max="5384" width="2.88671875" customWidth="1"/>
    <col min="5385" max="5385" width="6.109375" customWidth="1"/>
    <col min="5386" max="5387" width="10.6640625" customWidth="1"/>
    <col min="5388" max="5389" width="5.6640625" customWidth="1"/>
    <col min="5390" max="5390" width="10.33203125" customWidth="1"/>
    <col min="5391" max="5391" width="0" hidden="1" customWidth="1"/>
    <col min="5392" max="5398" width="10.6640625" customWidth="1"/>
    <col min="5400" max="5400" width="9.109375" customWidth="1"/>
    <col min="5401" max="5401" width="20.6640625" customWidth="1"/>
    <col min="5402" max="5402" width="8.6640625" customWidth="1"/>
    <col min="5403" max="5403" width="20.6640625" customWidth="1"/>
    <col min="5404" max="5404" width="8.6640625" customWidth="1"/>
    <col min="5405" max="5405" width="20.6640625" customWidth="1"/>
    <col min="5406" max="5406" width="8.6640625" customWidth="1"/>
    <col min="5407" max="5407" width="20.6640625" customWidth="1"/>
    <col min="5408" max="5408" width="8.6640625" customWidth="1"/>
    <col min="5409" max="5409" width="20.6640625" customWidth="1"/>
    <col min="5410" max="5410" width="8.6640625" customWidth="1"/>
    <col min="5411" max="5411" width="20.6640625" customWidth="1"/>
    <col min="5412" max="5412" width="8.6640625" customWidth="1"/>
    <col min="5413" max="5413" width="20.6640625" customWidth="1"/>
    <col min="5414" max="5414" width="8.6640625" customWidth="1"/>
    <col min="5416" max="5416" width="9.109375" customWidth="1"/>
    <col min="5418" max="5418" width="2.44140625" customWidth="1"/>
    <col min="5636" max="5636" width="36" customWidth="1"/>
    <col min="5637" max="5637" width="6.6640625" customWidth="1"/>
    <col min="5638" max="5638" width="18.109375" customWidth="1"/>
    <col min="5639" max="5639" width="10.6640625" customWidth="1"/>
    <col min="5640" max="5640" width="2.88671875" customWidth="1"/>
    <col min="5641" max="5641" width="6.109375" customWidth="1"/>
    <col min="5642" max="5643" width="10.6640625" customWidth="1"/>
    <col min="5644" max="5645" width="5.6640625" customWidth="1"/>
    <col min="5646" max="5646" width="10.33203125" customWidth="1"/>
    <col min="5647" max="5647" width="0" hidden="1" customWidth="1"/>
    <col min="5648" max="5654" width="10.6640625" customWidth="1"/>
    <col min="5656" max="5656" width="9.109375" customWidth="1"/>
    <col min="5657" max="5657" width="20.6640625" customWidth="1"/>
    <col min="5658" max="5658" width="8.6640625" customWidth="1"/>
    <col min="5659" max="5659" width="20.6640625" customWidth="1"/>
    <col min="5660" max="5660" width="8.6640625" customWidth="1"/>
    <col min="5661" max="5661" width="20.6640625" customWidth="1"/>
    <col min="5662" max="5662" width="8.6640625" customWidth="1"/>
    <col min="5663" max="5663" width="20.6640625" customWidth="1"/>
    <col min="5664" max="5664" width="8.6640625" customWidth="1"/>
    <col min="5665" max="5665" width="20.6640625" customWidth="1"/>
    <col min="5666" max="5666" width="8.6640625" customWidth="1"/>
    <col min="5667" max="5667" width="20.6640625" customWidth="1"/>
    <col min="5668" max="5668" width="8.6640625" customWidth="1"/>
    <col min="5669" max="5669" width="20.6640625" customWidth="1"/>
    <col min="5670" max="5670" width="8.6640625" customWidth="1"/>
    <col min="5672" max="5672" width="9.109375" customWidth="1"/>
    <col min="5674" max="5674" width="2.44140625" customWidth="1"/>
    <col min="5892" max="5892" width="36" customWidth="1"/>
    <col min="5893" max="5893" width="6.6640625" customWidth="1"/>
    <col min="5894" max="5894" width="18.109375" customWidth="1"/>
    <col min="5895" max="5895" width="10.6640625" customWidth="1"/>
    <col min="5896" max="5896" width="2.88671875" customWidth="1"/>
    <col min="5897" max="5897" width="6.109375" customWidth="1"/>
    <col min="5898" max="5899" width="10.6640625" customWidth="1"/>
    <col min="5900" max="5901" width="5.6640625" customWidth="1"/>
    <col min="5902" max="5902" width="10.33203125" customWidth="1"/>
    <col min="5903" max="5903" width="0" hidden="1" customWidth="1"/>
    <col min="5904" max="5910" width="10.6640625" customWidth="1"/>
    <col min="5912" max="5912" width="9.109375" customWidth="1"/>
    <col min="5913" max="5913" width="20.6640625" customWidth="1"/>
    <col min="5914" max="5914" width="8.6640625" customWidth="1"/>
    <col min="5915" max="5915" width="20.6640625" customWidth="1"/>
    <col min="5916" max="5916" width="8.6640625" customWidth="1"/>
    <col min="5917" max="5917" width="20.6640625" customWidth="1"/>
    <col min="5918" max="5918" width="8.6640625" customWidth="1"/>
    <col min="5919" max="5919" width="20.6640625" customWidth="1"/>
    <col min="5920" max="5920" width="8.6640625" customWidth="1"/>
    <col min="5921" max="5921" width="20.6640625" customWidth="1"/>
    <col min="5922" max="5922" width="8.6640625" customWidth="1"/>
    <col min="5923" max="5923" width="20.6640625" customWidth="1"/>
    <col min="5924" max="5924" width="8.6640625" customWidth="1"/>
    <col min="5925" max="5925" width="20.6640625" customWidth="1"/>
    <col min="5926" max="5926" width="8.6640625" customWidth="1"/>
    <col min="5928" max="5928" width="9.109375" customWidth="1"/>
    <col min="5930" max="5930" width="2.44140625" customWidth="1"/>
    <col min="6148" max="6148" width="36" customWidth="1"/>
    <col min="6149" max="6149" width="6.6640625" customWidth="1"/>
    <col min="6150" max="6150" width="18.109375" customWidth="1"/>
    <col min="6151" max="6151" width="10.6640625" customWidth="1"/>
    <col min="6152" max="6152" width="2.88671875" customWidth="1"/>
    <col min="6153" max="6153" width="6.109375" customWidth="1"/>
    <col min="6154" max="6155" width="10.6640625" customWidth="1"/>
    <col min="6156" max="6157" width="5.6640625" customWidth="1"/>
    <col min="6158" max="6158" width="10.33203125" customWidth="1"/>
    <col min="6159" max="6159" width="0" hidden="1" customWidth="1"/>
    <col min="6160" max="6166" width="10.6640625" customWidth="1"/>
    <col min="6168" max="6168" width="9.109375" customWidth="1"/>
    <col min="6169" max="6169" width="20.6640625" customWidth="1"/>
    <col min="6170" max="6170" width="8.6640625" customWidth="1"/>
    <col min="6171" max="6171" width="20.6640625" customWidth="1"/>
    <col min="6172" max="6172" width="8.6640625" customWidth="1"/>
    <col min="6173" max="6173" width="20.6640625" customWidth="1"/>
    <col min="6174" max="6174" width="8.6640625" customWidth="1"/>
    <col min="6175" max="6175" width="20.6640625" customWidth="1"/>
    <col min="6176" max="6176" width="8.6640625" customWidth="1"/>
    <col min="6177" max="6177" width="20.6640625" customWidth="1"/>
    <col min="6178" max="6178" width="8.6640625" customWidth="1"/>
    <col min="6179" max="6179" width="20.6640625" customWidth="1"/>
    <col min="6180" max="6180" width="8.6640625" customWidth="1"/>
    <col min="6181" max="6181" width="20.6640625" customWidth="1"/>
    <col min="6182" max="6182" width="8.6640625" customWidth="1"/>
    <col min="6184" max="6184" width="9.109375" customWidth="1"/>
    <col min="6186" max="6186" width="2.44140625" customWidth="1"/>
    <col min="6404" max="6404" width="36" customWidth="1"/>
    <col min="6405" max="6405" width="6.6640625" customWidth="1"/>
    <col min="6406" max="6406" width="18.109375" customWidth="1"/>
    <col min="6407" max="6407" width="10.6640625" customWidth="1"/>
    <col min="6408" max="6408" width="2.88671875" customWidth="1"/>
    <col min="6409" max="6409" width="6.109375" customWidth="1"/>
    <col min="6410" max="6411" width="10.6640625" customWidth="1"/>
    <col min="6412" max="6413" width="5.6640625" customWidth="1"/>
    <col min="6414" max="6414" width="10.33203125" customWidth="1"/>
    <col min="6415" max="6415" width="0" hidden="1" customWidth="1"/>
    <col min="6416" max="6422" width="10.6640625" customWidth="1"/>
    <col min="6424" max="6424" width="9.109375" customWidth="1"/>
    <col min="6425" max="6425" width="20.6640625" customWidth="1"/>
    <col min="6426" max="6426" width="8.6640625" customWidth="1"/>
    <col min="6427" max="6427" width="20.6640625" customWidth="1"/>
    <col min="6428" max="6428" width="8.6640625" customWidth="1"/>
    <col min="6429" max="6429" width="20.6640625" customWidth="1"/>
    <col min="6430" max="6430" width="8.6640625" customWidth="1"/>
    <col min="6431" max="6431" width="20.6640625" customWidth="1"/>
    <col min="6432" max="6432" width="8.6640625" customWidth="1"/>
    <col min="6433" max="6433" width="20.6640625" customWidth="1"/>
    <col min="6434" max="6434" width="8.6640625" customWidth="1"/>
    <col min="6435" max="6435" width="20.6640625" customWidth="1"/>
    <col min="6436" max="6436" width="8.6640625" customWidth="1"/>
    <col min="6437" max="6437" width="20.6640625" customWidth="1"/>
    <col min="6438" max="6438" width="8.6640625" customWidth="1"/>
    <col min="6440" max="6440" width="9.109375" customWidth="1"/>
    <col min="6442" max="6442" width="2.44140625" customWidth="1"/>
    <col min="6660" max="6660" width="36" customWidth="1"/>
    <col min="6661" max="6661" width="6.6640625" customWidth="1"/>
    <col min="6662" max="6662" width="18.109375" customWidth="1"/>
    <col min="6663" max="6663" width="10.6640625" customWidth="1"/>
    <col min="6664" max="6664" width="2.88671875" customWidth="1"/>
    <col min="6665" max="6665" width="6.109375" customWidth="1"/>
    <col min="6666" max="6667" width="10.6640625" customWidth="1"/>
    <col min="6668" max="6669" width="5.6640625" customWidth="1"/>
    <col min="6670" max="6670" width="10.33203125" customWidth="1"/>
    <col min="6671" max="6671" width="0" hidden="1" customWidth="1"/>
    <col min="6672" max="6678" width="10.6640625" customWidth="1"/>
    <col min="6680" max="6680" width="9.109375" customWidth="1"/>
    <col min="6681" max="6681" width="20.6640625" customWidth="1"/>
    <col min="6682" max="6682" width="8.6640625" customWidth="1"/>
    <col min="6683" max="6683" width="20.6640625" customWidth="1"/>
    <col min="6684" max="6684" width="8.6640625" customWidth="1"/>
    <col min="6685" max="6685" width="20.6640625" customWidth="1"/>
    <col min="6686" max="6686" width="8.6640625" customWidth="1"/>
    <col min="6687" max="6687" width="20.6640625" customWidth="1"/>
    <col min="6688" max="6688" width="8.6640625" customWidth="1"/>
    <col min="6689" max="6689" width="20.6640625" customWidth="1"/>
    <col min="6690" max="6690" width="8.6640625" customWidth="1"/>
    <col min="6691" max="6691" width="20.6640625" customWidth="1"/>
    <col min="6692" max="6692" width="8.6640625" customWidth="1"/>
    <col min="6693" max="6693" width="20.6640625" customWidth="1"/>
    <col min="6694" max="6694" width="8.6640625" customWidth="1"/>
    <col min="6696" max="6696" width="9.109375" customWidth="1"/>
    <col min="6698" max="6698" width="2.44140625" customWidth="1"/>
    <col min="6916" max="6916" width="36" customWidth="1"/>
    <col min="6917" max="6917" width="6.6640625" customWidth="1"/>
    <col min="6918" max="6918" width="18.109375" customWidth="1"/>
    <col min="6919" max="6919" width="10.6640625" customWidth="1"/>
    <col min="6920" max="6920" width="2.88671875" customWidth="1"/>
    <col min="6921" max="6921" width="6.109375" customWidth="1"/>
    <col min="6922" max="6923" width="10.6640625" customWidth="1"/>
    <col min="6924" max="6925" width="5.6640625" customWidth="1"/>
    <col min="6926" max="6926" width="10.33203125" customWidth="1"/>
    <col min="6927" max="6927" width="0" hidden="1" customWidth="1"/>
    <col min="6928" max="6934" width="10.6640625" customWidth="1"/>
    <col min="6936" max="6936" width="9.109375" customWidth="1"/>
    <col min="6937" max="6937" width="20.6640625" customWidth="1"/>
    <col min="6938" max="6938" width="8.6640625" customWidth="1"/>
    <col min="6939" max="6939" width="20.6640625" customWidth="1"/>
    <col min="6940" max="6940" width="8.6640625" customWidth="1"/>
    <col min="6941" max="6941" width="20.6640625" customWidth="1"/>
    <col min="6942" max="6942" width="8.6640625" customWidth="1"/>
    <col min="6943" max="6943" width="20.6640625" customWidth="1"/>
    <col min="6944" max="6944" width="8.6640625" customWidth="1"/>
    <col min="6945" max="6945" width="20.6640625" customWidth="1"/>
    <col min="6946" max="6946" width="8.6640625" customWidth="1"/>
    <col min="6947" max="6947" width="20.6640625" customWidth="1"/>
    <col min="6948" max="6948" width="8.6640625" customWidth="1"/>
    <col min="6949" max="6949" width="20.6640625" customWidth="1"/>
    <col min="6950" max="6950" width="8.6640625" customWidth="1"/>
    <col min="6952" max="6952" width="9.109375" customWidth="1"/>
    <col min="6954" max="6954" width="2.44140625" customWidth="1"/>
    <col min="7172" max="7172" width="36" customWidth="1"/>
    <col min="7173" max="7173" width="6.6640625" customWidth="1"/>
    <col min="7174" max="7174" width="18.109375" customWidth="1"/>
    <col min="7175" max="7175" width="10.6640625" customWidth="1"/>
    <col min="7176" max="7176" width="2.88671875" customWidth="1"/>
    <col min="7177" max="7177" width="6.109375" customWidth="1"/>
    <col min="7178" max="7179" width="10.6640625" customWidth="1"/>
    <col min="7180" max="7181" width="5.6640625" customWidth="1"/>
    <col min="7182" max="7182" width="10.33203125" customWidth="1"/>
    <col min="7183" max="7183" width="0" hidden="1" customWidth="1"/>
    <col min="7184" max="7190" width="10.6640625" customWidth="1"/>
    <col min="7192" max="7192" width="9.109375" customWidth="1"/>
    <col min="7193" max="7193" width="20.6640625" customWidth="1"/>
    <col min="7194" max="7194" width="8.6640625" customWidth="1"/>
    <col min="7195" max="7195" width="20.6640625" customWidth="1"/>
    <col min="7196" max="7196" width="8.6640625" customWidth="1"/>
    <col min="7197" max="7197" width="20.6640625" customWidth="1"/>
    <col min="7198" max="7198" width="8.6640625" customWidth="1"/>
    <col min="7199" max="7199" width="20.6640625" customWidth="1"/>
    <col min="7200" max="7200" width="8.6640625" customWidth="1"/>
    <col min="7201" max="7201" width="20.6640625" customWidth="1"/>
    <col min="7202" max="7202" width="8.6640625" customWidth="1"/>
    <col min="7203" max="7203" width="20.6640625" customWidth="1"/>
    <col min="7204" max="7204" width="8.6640625" customWidth="1"/>
    <col min="7205" max="7205" width="20.6640625" customWidth="1"/>
    <col min="7206" max="7206" width="8.6640625" customWidth="1"/>
    <col min="7208" max="7208" width="9.109375" customWidth="1"/>
    <col min="7210" max="7210" width="2.44140625" customWidth="1"/>
    <col min="7428" max="7428" width="36" customWidth="1"/>
    <col min="7429" max="7429" width="6.6640625" customWidth="1"/>
    <col min="7430" max="7430" width="18.109375" customWidth="1"/>
    <col min="7431" max="7431" width="10.6640625" customWidth="1"/>
    <col min="7432" max="7432" width="2.88671875" customWidth="1"/>
    <col min="7433" max="7433" width="6.109375" customWidth="1"/>
    <col min="7434" max="7435" width="10.6640625" customWidth="1"/>
    <col min="7436" max="7437" width="5.6640625" customWidth="1"/>
    <col min="7438" max="7438" width="10.33203125" customWidth="1"/>
    <col min="7439" max="7439" width="0" hidden="1" customWidth="1"/>
    <col min="7440" max="7446" width="10.6640625" customWidth="1"/>
    <col min="7448" max="7448" width="9.109375" customWidth="1"/>
    <col min="7449" max="7449" width="20.6640625" customWidth="1"/>
    <col min="7450" max="7450" width="8.6640625" customWidth="1"/>
    <col min="7451" max="7451" width="20.6640625" customWidth="1"/>
    <col min="7452" max="7452" width="8.6640625" customWidth="1"/>
    <col min="7453" max="7453" width="20.6640625" customWidth="1"/>
    <col min="7454" max="7454" width="8.6640625" customWidth="1"/>
    <col min="7455" max="7455" width="20.6640625" customWidth="1"/>
    <col min="7456" max="7456" width="8.6640625" customWidth="1"/>
    <col min="7457" max="7457" width="20.6640625" customWidth="1"/>
    <col min="7458" max="7458" width="8.6640625" customWidth="1"/>
    <col min="7459" max="7459" width="20.6640625" customWidth="1"/>
    <col min="7460" max="7460" width="8.6640625" customWidth="1"/>
    <col min="7461" max="7461" width="20.6640625" customWidth="1"/>
    <col min="7462" max="7462" width="8.6640625" customWidth="1"/>
    <col min="7464" max="7464" width="9.109375" customWidth="1"/>
    <col min="7466" max="7466" width="2.44140625" customWidth="1"/>
    <col min="7684" max="7684" width="36" customWidth="1"/>
    <col min="7685" max="7685" width="6.6640625" customWidth="1"/>
    <col min="7686" max="7686" width="18.109375" customWidth="1"/>
    <col min="7687" max="7687" width="10.6640625" customWidth="1"/>
    <col min="7688" max="7688" width="2.88671875" customWidth="1"/>
    <col min="7689" max="7689" width="6.109375" customWidth="1"/>
    <col min="7690" max="7691" width="10.6640625" customWidth="1"/>
    <col min="7692" max="7693" width="5.6640625" customWidth="1"/>
    <col min="7694" max="7694" width="10.33203125" customWidth="1"/>
    <col min="7695" max="7695" width="0" hidden="1" customWidth="1"/>
    <col min="7696" max="7702" width="10.6640625" customWidth="1"/>
    <col min="7704" max="7704" width="9.109375" customWidth="1"/>
    <col min="7705" max="7705" width="20.6640625" customWidth="1"/>
    <col min="7706" max="7706" width="8.6640625" customWidth="1"/>
    <col min="7707" max="7707" width="20.6640625" customWidth="1"/>
    <col min="7708" max="7708" width="8.6640625" customWidth="1"/>
    <col min="7709" max="7709" width="20.6640625" customWidth="1"/>
    <col min="7710" max="7710" width="8.6640625" customWidth="1"/>
    <col min="7711" max="7711" width="20.6640625" customWidth="1"/>
    <col min="7712" max="7712" width="8.6640625" customWidth="1"/>
    <col min="7713" max="7713" width="20.6640625" customWidth="1"/>
    <col min="7714" max="7714" width="8.6640625" customWidth="1"/>
    <col min="7715" max="7715" width="20.6640625" customWidth="1"/>
    <col min="7716" max="7716" width="8.6640625" customWidth="1"/>
    <col min="7717" max="7717" width="20.6640625" customWidth="1"/>
    <col min="7718" max="7718" width="8.6640625" customWidth="1"/>
    <col min="7720" max="7720" width="9.109375" customWidth="1"/>
    <col min="7722" max="7722" width="2.44140625" customWidth="1"/>
    <col min="7940" max="7940" width="36" customWidth="1"/>
    <col min="7941" max="7941" width="6.6640625" customWidth="1"/>
    <col min="7942" max="7942" width="18.109375" customWidth="1"/>
    <col min="7943" max="7943" width="10.6640625" customWidth="1"/>
    <col min="7944" max="7944" width="2.88671875" customWidth="1"/>
    <col min="7945" max="7945" width="6.109375" customWidth="1"/>
    <col min="7946" max="7947" width="10.6640625" customWidth="1"/>
    <col min="7948" max="7949" width="5.6640625" customWidth="1"/>
    <col min="7950" max="7950" width="10.33203125" customWidth="1"/>
    <col min="7951" max="7951" width="0" hidden="1" customWidth="1"/>
    <col min="7952" max="7958" width="10.6640625" customWidth="1"/>
    <col min="7960" max="7960" width="9.109375" customWidth="1"/>
    <col min="7961" max="7961" width="20.6640625" customWidth="1"/>
    <col min="7962" max="7962" width="8.6640625" customWidth="1"/>
    <col min="7963" max="7963" width="20.6640625" customWidth="1"/>
    <col min="7964" max="7964" width="8.6640625" customWidth="1"/>
    <col min="7965" max="7965" width="20.6640625" customWidth="1"/>
    <col min="7966" max="7966" width="8.6640625" customWidth="1"/>
    <col min="7967" max="7967" width="20.6640625" customWidth="1"/>
    <col min="7968" max="7968" width="8.6640625" customWidth="1"/>
    <col min="7969" max="7969" width="20.6640625" customWidth="1"/>
    <col min="7970" max="7970" width="8.6640625" customWidth="1"/>
    <col min="7971" max="7971" width="20.6640625" customWidth="1"/>
    <col min="7972" max="7972" width="8.6640625" customWidth="1"/>
    <col min="7973" max="7973" width="20.6640625" customWidth="1"/>
    <col min="7974" max="7974" width="8.6640625" customWidth="1"/>
    <col min="7976" max="7976" width="9.109375" customWidth="1"/>
    <col min="7978" max="7978" width="2.44140625" customWidth="1"/>
    <col min="8196" max="8196" width="36" customWidth="1"/>
    <col min="8197" max="8197" width="6.6640625" customWidth="1"/>
    <col min="8198" max="8198" width="18.109375" customWidth="1"/>
    <col min="8199" max="8199" width="10.6640625" customWidth="1"/>
    <col min="8200" max="8200" width="2.88671875" customWidth="1"/>
    <col min="8201" max="8201" width="6.109375" customWidth="1"/>
    <col min="8202" max="8203" width="10.6640625" customWidth="1"/>
    <col min="8204" max="8205" width="5.6640625" customWidth="1"/>
    <col min="8206" max="8206" width="10.33203125" customWidth="1"/>
    <col min="8207" max="8207" width="0" hidden="1" customWidth="1"/>
    <col min="8208" max="8214" width="10.6640625" customWidth="1"/>
    <col min="8216" max="8216" width="9.109375" customWidth="1"/>
    <col min="8217" max="8217" width="20.6640625" customWidth="1"/>
    <col min="8218" max="8218" width="8.6640625" customWidth="1"/>
    <col min="8219" max="8219" width="20.6640625" customWidth="1"/>
    <col min="8220" max="8220" width="8.6640625" customWidth="1"/>
    <col min="8221" max="8221" width="20.6640625" customWidth="1"/>
    <col min="8222" max="8222" width="8.6640625" customWidth="1"/>
    <col min="8223" max="8223" width="20.6640625" customWidth="1"/>
    <col min="8224" max="8224" width="8.6640625" customWidth="1"/>
    <col min="8225" max="8225" width="20.6640625" customWidth="1"/>
    <col min="8226" max="8226" width="8.6640625" customWidth="1"/>
    <col min="8227" max="8227" width="20.6640625" customWidth="1"/>
    <col min="8228" max="8228" width="8.6640625" customWidth="1"/>
    <col min="8229" max="8229" width="20.6640625" customWidth="1"/>
    <col min="8230" max="8230" width="8.6640625" customWidth="1"/>
    <col min="8232" max="8232" width="9.109375" customWidth="1"/>
    <col min="8234" max="8234" width="2.44140625" customWidth="1"/>
    <col min="8452" max="8452" width="36" customWidth="1"/>
    <col min="8453" max="8453" width="6.6640625" customWidth="1"/>
    <col min="8454" max="8454" width="18.109375" customWidth="1"/>
    <col min="8455" max="8455" width="10.6640625" customWidth="1"/>
    <col min="8456" max="8456" width="2.88671875" customWidth="1"/>
    <col min="8457" max="8457" width="6.109375" customWidth="1"/>
    <col min="8458" max="8459" width="10.6640625" customWidth="1"/>
    <col min="8460" max="8461" width="5.6640625" customWidth="1"/>
    <col min="8462" max="8462" width="10.33203125" customWidth="1"/>
    <col min="8463" max="8463" width="0" hidden="1" customWidth="1"/>
    <col min="8464" max="8470" width="10.6640625" customWidth="1"/>
    <col min="8472" max="8472" width="9.109375" customWidth="1"/>
    <col min="8473" max="8473" width="20.6640625" customWidth="1"/>
    <col min="8474" max="8474" width="8.6640625" customWidth="1"/>
    <col min="8475" max="8475" width="20.6640625" customWidth="1"/>
    <col min="8476" max="8476" width="8.6640625" customWidth="1"/>
    <col min="8477" max="8477" width="20.6640625" customWidth="1"/>
    <col min="8478" max="8478" width="8.6640625" customWidth="1"/>
    <col min="8479" max="8479" width="20.6640625" customWidth="1"/>
    <col min="8480" max="8480" width="8.6640625" customWidth="1"/>
    <col min="8481" max="8481" width="20.6640625" customWidth="1"/>
    <col min="8482" max="8482" width="8.6640625" customWidth="1"/>
    <col min="8483" max="8483" width="20.6640625" customWidth="1"/>
    <col min="8484" max="8484" width="8.6640625" customWidth="1"/>
    <col min="8485" max="8485" width="20.6640625" customWidth="1"/>
    <col min="8486" max="8486" width="8.6640625" customWidth="1"/>
    <col min="8488" max="8488" width="9.109375" customWidth="1"/>
    <col min="8490" max="8490" width="2.44140625" customWidth="1"/>
    <col min="8708" max="8708" width="36" customWidth="1"/>
    <col min="8709" max="8709" width="6.6640625" customWidth="1"/>
    <col min="8710" max="8710" width="18.109375" customWidth="1"/>
    <col min="8711" max="8711" width="10.6640625" customWidth="1"/>
    <col min="8712" max="8712" width="2.88671875" customWidth="1"/>
    <col min="8713" max="8713" width="6.109375" customWidth="1"/>
    <col min="8714" max="8715" width="10.6640625" customWidth="1"/>
    <col min="8716" max="8717" width="5.6640625" customWidth="1"/>
    <col min="8718" max="8718" width="10.33203125" customWidth="1"/>
    <col min="8719" max="8719" width="0" hidden="1" customWidth="1"/>
    <col min="8720" max="8726" width="10.6640625" customWidth="1"/>
    <col min="8728" max="8728" width="9.109375" customWidth="1"/>
    <col min="8729" max="8729" width="20.6640625" customWidth="1"/>
    <col min="8730" max="8730" width="8.6640625" customWidth="1"/>
    <col min="8731" max="8731" width="20.6640625" customWidth="1"/>
    <col min="8732" max="8732" width="8.6640625" customWidth="1"/>
    <col min="8733" max="8733" width="20.6640625" customWidth="1"/>
    <col min="8734" max="8734" width="8.6640625" customWidth="1"/>
    <col min="8735" max="8735" width="20.6640625" customWidth="1"/>
    <col min="8736" max="8736" width="8.6640625" customWidth="1"/>
    <col min="8737" max="8737" width="20.6640625" customWidth="1"/>
    <col min="8738" max="8738" width="8.6640625" customWidth="1"/>
    <col min="8739" max="8739" width="20.6640625" customWidth="1"/>
    <col min="8740" max="8740" width="8.6640625" customWidth="1"/>
    <col min="8741" max="8741" width="20.6640625" customWidth="1"/>
    <col min="8742" max="8742" width="8.6640625" customWidth="1"/>
    <col min="8744" max="8744" width="9.109375" customWidth="1"/>
    <col min="8746" max="8746" width="2.44140625" customWidth="1"/>
    <col min="8964" max="8964" width="36" customWidth="1"/>
    <col min="8965" max="8965" width="6.6640625" customWidth="1"/>
    <col min="8966" max="8966" width="18.109375" customWidth="1"/>
    <col min="8967" max="8967" width="10.6640625" customWidth="1"/>
    <col min="8968" max="8968" width="2.88671875" customWidth="1"/>
    <col min="8969" max="8969" width="6.109375" customWidth="1"/>
    <col min="8970" max="8971" width="10.6640625" customWidth="1"/>
    <col min="8972" max="8973" width="5.6640625" customWidth="1"/>
    <col min="8974" max="8974" width="10.33203125" customWidth="1"/>
    <col min="8975" max="8975" width="0" hidden="1" customWidth="1"/>
    <col min="8976" max="8982" width="10.6640625" customWidth="1"/>
    <col min="8984" max="8984" width="9.109375" customWidth="1"/>
    <col min="8985" max="8985" width="20.6640625" customWidth="1"/>
    <col min="8986" max="8986" width="8.6640625" customWidth="1"/>
    <col min="8987" max="8987" width="20.6640625" customWidth="1"/>
    <col min="8988" max="8988" width="8.6640625" customWidth="1"/>
    <col min="8989" max="8989" width="20.6640625" customWidth="1"/>
    <col min="8990" max="8990" width="8.6640625" customWidth="1"/>
    <col min="8991" max="8991" width="20.6640625" customWidth="1"/>
    <col min="8992" max="8992" width="8.6640625" customWidth="1"/>
    <col min="8993" max="8993" width="20.6640625" customWidth="1"/>
    <col min="8994" max="8994" width="8.6640625" customWidth="1"/>
    <col min="8995" max="8995" width="20.6640625" customWidth="1"/>
    <col min="8996" max="8996" width="8.6640625" customWidth="1"/>
    <col min="8997" max="8997" width="20.6640625" customWidth="1"/>
    <col min="8998" max="8998" width="8.6640625" customWidth="1"/>
    <col min="9000" max="9000" width="9.109375" customWidth="1"/>
    <col min="9002" max="9002" width="2.44140625" customWidth="1"/>
    <col min="9220" max="9220" width="36" customWidth="1"/>
    <col min="9221" max="9221" width="6.6640625" customWidth="1"/>
    <col min="9222" max="9222" width="18.109375" customWidth="1"/>
    <col min="9223" max="9223" width="10.6640625" customWidth="1"/>
    <col min="9224" max="9224" width="2.88671875" customWidth="1"/>
    <col min="9225" max="9225" width="6.109375" customWidth="1"/>
    <col min="9226" max="9227" width="10.6640625" customWidth="1"/>
    <col min="9228" max="9229" width="5.6640625" customWidth="1"/>
    <col min="9230" max="9230" width="10.33203125" customWidth="1"/>
    <col min="9231" max="9231" width="0" hidden="1" customWidth="1"/>
    <col min="9232" max="9238" width="10.6640625" customWidth="1"/>
    <col min="9240" max="9240" width="9.109375" customWidth="1"/>
    <col min="9241" max="9241" width="20.6640625" customWidth="1"/>
    <col min="9242" max="9242" width="8.6640625" customWidth="1"/>
    <col min="9243" max="9243" width="20.6640625" customWidth="1"/>
    <col min="9244" max="9244" width="8.6640625" customWidth="1"/>
    <col min="9245" max="9245" width="20.6640625" customWidth="1"/>
    <col min="9246" max="9246" width="8.6640625" customWidth="1"/>
    <col min="9247" max="9247" width="20.6640625" customWidth="1"/>
    <col min="9248" max="9248" width="8.6640625" customWidth="1"/>
    <col min="9249" max="9249" width="20.6640625" customWidth="1"/>
    <col min="9250" max="9250" width="8.6640625" customWidth="1"/>
    <col min="9251" max="9251" width="20.6640625" customWidth="1"/>
    <col min="9252" max="9252" width="8.6640625" customWidth="1"/>
    <col min="9253" max="9253" width="20.6640625" customWidth="1"/>
    <col min="9254" max="9254" width="8.6640625" customWidth="1"/>
    <col min="9256" max="9256" width="9.109375" customWidth="1"/>
    <col min="9258" max="9258" width="2.44140625" customWidth="1"/>
    <col min="9476" max="9476" width="36" customWidth="1"/>
    <col min="9477" max="9477" width="6.6640625" customWidth="1"/>
    <col min="9478" max="9478" width="18.109375" customWidth="1"/>
    <col min="9479" max="9479" width="10.6640625" customWidth="1"/>
    <col min="9480" max="9480" width="2.88671875" customWidth="1"/>
    <col min="9481" max="9481" width="6.109375" customWidth="1"/>
    <col min="9482" max="9483" width="10.6640625" customWidth="1"/>
    <col min="9484" max="9485" width="5.6640625" customWidth="1"/>
    <col min="9486" max="9486" width="10.33203125" customWidth="1"/>
    <col min="9487" max="9487" width="0" hidden="1" customWidth="1"/>
    <col min="9488" max="9494" width="10.6640625" customWidth="1"/>
    <col min="9496" max="9496" width="9.109375" customWidth="1"/>
    <col min="9497" max="9497" width="20.6640625" customWidth="1"/>
    <col min="9498" max="9498" width="8.6640625" customWidth="1"/>
    <col min="9499" max="9499" width="20.6640625" customWidth="1"/>
    <col min="9500" max="9500" width="8.6640625" customWidth="1"/>
    <col min="9501" max="9501" width="20.6640625" customWidth="1"/>
    <col min="9502" max="9502" width="8.6640625" customWidth="1"/>
    <col min="9503" max="9503" width="20.6640625" customWidth="1"/>
    <col min="9504" max="9504" width="8.6640625" customWidth="1"/>
    <col min="9505" max="9505" width="20.6640625" customWidth="1"/>
    <col min="9506" max="9506" width="8.6640625" customWidth="1"/>
    <col min="9507" max="9507" width="20.6640625" customWidth="1"/>
    <col min="9508" max="9508" width="8.6640625" customWidth="1"/>
    <col min="9509" max="9509" width="20.6640625" customWidth="1"/>
    <col min="9510" max="9510" width="8.6640625" customWidth="1"/>
    <col min="9512" max="9512" width="9.109375" customWidth="1"/>
    <col min="9514" max="9514" width="2.44140625" customWidth="1"/>
    <col min="9732" max="9732" width="36" customWidth="1"/>
    <col min="9733" max="9733" width="6.6640625" customWidth="1"/>
    <col min="9734" max="9734" width="18.109375" customWidth="1"/>
    <col min="9735" max="9735" width="10.6640625" customWidth="1"/>
    <col min="9736" max="9736" width="2.88671875" customWidth="1"/>
    <col min="9737" max="9737" width="6.109375" customWidth="1"/>
    <col min="9738" max="9739" width="10.6640625" customWidth="1"/>
    <col min="9740" max="9741" width="5.6640625" customWidth="1"/>
    <col min="9742" max="9742" width="10.33203125" customWidth="1"/>
    <col min="9743" max="9743" width="0" hidden="1" customWidth="1"/>
    <col min="9744" max="9750" width="10.6640625" customWidth="1"/>
    <col min="9752" max="9752" width="9.109375" customWidth="1"/>
    <col min="9753" max="9753" width="20.6640625" customWidth="1"/>
    <col min="9754" max="9754" width="8.6640625" customWidth="1"/>
    <col min="9755" max="9755" width="20.6640625" customWidth="1"/>
    <col min="9756" max="9756" width="8.6640625" customWidth="1"/>
    <col min="9757" max="9757" width="20.6640625" customWidth="1"/>
    <col min="9758" max="9758" width="8.6640625" customWidth="1"/>
    <col min="9759" max="9759" width="20.6640625" customWidth="1"/>
    <col min="9760" max="9760" width="8.6640625" customWidth="1"/>
    <col min="9761" max="9761" width="20.6640625" customWidth="1"/>
    <col min="9762" max="9762" width="8.6640625" customWidth="1"/>
    <col min="9763" max="9763" width="20.6640625" customWidth="1"/>
    <col min="9764" max="9764" width="8.6640625" customWidth="1"/>
    <col min="9765" max="9765" width="20.6640625" customWidth="1"/>
    <col min="9766" max="9766" width="8.6640625" customWidth="1"/>
    <col min="9768" max="9768" width="9.109375" customWidth="1"/>
    <col min="9770" max="9770" width="2.44140625" customWidth="1"/>
    <col min="9988" max="9988" width="36" customWidth="1"/>
    <col min="9989" max="9989" width="6.6640625" customWidth="1"/>
    <col min="9990" max="9990" width="18.109375" customWidth="1"/>
    <col min="9991" max="9991" width="10.6640625" customWidth="1"/>
    <col min="9992" max="9992" width="2.88671875" customWidth="1"/>
    <col min="9993" max="9993" width="6.109375" customWidth="1"/>
    <col min="9994" max="9995" width="10.6640625" customWidth="1"/>
    <col min="9996" max="9997" width="5.6640625" customWidth="1"/>
    <col min="9998" max="9998" width="10.33203125" customWidth="1"/>
    <col min="9999" max="9999" width="0" hidden="1" customWidth="1"/>
    <col min="10000" max="10006" width="10.6640625" customWidth="1"/>
    <col min="10008" max="10008" width="9.109375" customWidth="1"/>
    <col min="10009" max="10009" width="20.6640625" customWidth="1"/>
    <col min="10010" max="10010" width="8.6640625" customWidth="1"/>
    <col min="10011" max="10011" width="20.6640625" customWidth="1"/>
    <col min="10012" max="10012" width="8.6640625" customWidth="1"/>
    <col min="10013" max="10013" width="20.6640625" customWidth="1"/>
    <col min="10014" max="10014" width="8.6640625" customWidth="1"/>
    <col min="10015" max="10015" width="20.6640625" customWidth="1"/>
    <col min="10016" max="10016" width="8.6640625" customWidth="1"/>
    <col min="10017" max="10017" width="20.6640625" customWidth="1"/>
    <col min="10018" max="10018" width="8.6640625" customWidth="1"/>
    <col min="10019" max="10019" width="20.6640625" customWidth="1"/>
    <col min="10020" max="10020" width="8.6640625" customWidth="1"/>
    <col min="10021" max="10021" width="20.6640625" customWidth="1"/>
    <col min="10022" max="10022" width="8.6640625" customWidth="1"/>
    <col min="10024" max="10024" width="9.109375" customWidth="1"/>
    <col min="10026" max="10026" width="2.44140625" customWidth="1"/>
    <col min="10244" max="10244" width="36" customWidth="1"/>
    <col min="10245" max="10245" width="6.6640625" customWidth="1"/>
    <col min="10246" max="10246" width="18.109375" customWidth="1"/>
    <col min="10247" max="10247" width="10.6640625" customWidth="1"/>
    <col min="10248" max="10248" width="2.88671875" customWidth="1"/>
    <col min="10249" max="10249" width="6.109375" customWidth="1"/>
    <col min="10250" max="10251" width="10.6640625" customWidth="1"/>
    <col min="10252" max="10253" width="5.6640625" customWidth="1"/>
    <col min="10254" max="10254" width="10.33203125" customWidth="1"/>
    <col min="10255" max="10255" width="0" hidden="1" customWidth="1"/>
    <col min="10256" max="10262" width="10.6640625" customWidth="1"/>
    <col min="10264" max="10264" width="9.109375" customWidth="1"/>
    <col min="10265" max="10265" width="20.6640625" customWidth="1"/>
    <col min="10266" max="10266" width="8.6640625" customWidth="1"/>
    <col min="10267" max="10267" width="20.6640625" customWidth="1"/>
    <col min="10268" max="10268" width="8.6640625" customWidth="1"/>
    <col min="10269" max="10269" width="20.6640625" customWidth="1"/>
    <col min="10270" max="10270" width="8.6640625" customWidth="1"/>
    <col min="10271" max="10271" width="20.6640625" customWidth="1"/>
    <col min="10272" max="10272" width="8.6640625" customWidth="1"/>
    <col min="10273" max="10273" width="20.6640625" customWidth="1"/>
    <col min="10274" max="10274" width="8.6640625" customWidth="1"/>
    <col min="10275" max="10275" width="20.6640625" customWidth="1"/>
    <col min="10276" max="10276" width="8.6640625" customWidth="1"/>
    <col min="10277" max="10277" width="20.6640625" customWidth="1"/>
    <col min="10278" max="10278" width="8.6640625" customWidth="1"/>
    <col min="10280" max="10280" width="9.109375" customWidth="1"/>
    <col min="10282" max="10282" width="2.44140625" customWidth="1"/>
    <col min="10500" max="10500" width="36" customWidth="1"/>
    <col min="10501" max="10501" width="6.6640625" customWidth="1"/>
    <col min="10502" max="10502" width="18.109375" customWidth="1"/>
    <col min="10503" max="10503" width="10.6640625" customWidth="1"/>
    <col min="10504" max="10504" width="2.88671875" customWidth="1"/>
    <col min="10505" max="10505" width="6.109375" customWidth="1"/>
    <col min="10506" max="10507" width="10.6640625" customWidth="1"/>
    <col min="10508" max="10509" width="5.6640625" customWidth="1"/>
    <col min="10510" max="10510" width="10.33203125" customWidth="1"/>
    <col min="10511" max="10511" width="0" hidden="1" customWidth="1"/>
    <col min="10512" max="10518" width="10.6640625" customWidth="1"/>
    <col min="10520" max="10520" width="9.109375" customWidth="1"/>
    <col min="10521" max="10521" width="20.6640625" customWidth="1"/>
    <col min="10522" max="10522" width="8.6640625" customWidth="1"/>
    <col min="10523" max="10523" width="20.6640625" customWidth="1"/>
    <col min="10524" max="10524" width="8.6640625" customWidth="1"/>
    <col min="10525" max="10525" width="20.6640625" customWidth="1"/>
    <col min="10526" max="10526" width="8.6640625" customWidth="1"/>
    <col min="10527" max="10527" width="20.6640625" customWidth="1"/>
    <col min="10528" max="10528" width="8.6640625" customWidth="1"/>
    <col min="10529" max="10529" width="20.6640625" customWidth="1"/>
    <col min="10530" max="10530" width="8.6640625" customWidth="1"/>
    <col min="10531" max="10531" width="20.6640625" customWidth="1"/>
    <col min="10532" max="10532" width="8.6640625" customWidth="1"/>
    <col min="10533" max="10533" width="20.6640625" customWidth="1"/>
    <col min="10534" max="10534" width="8.6640625" customWidth="1"/>
    <col min="10536" max="10536" width="9.109375" customWidth="1"/>
    <col min="10538" max="10538" width="2.44140625" customWidth="1"/>
    <col min="10756" max="10756" width="36" customWidth="1"/>
    <col min="10757" max="10757" width="6.6640625" customWidth="1"/>
    <col min="10758" max="10758" width="18.109375" customWidth="1"/>
    <col min="10759" max="10759" width="10.6640625" customWidth="1"/>
    <col min="10760" max="10760" width="2.88671875" customWidth="1"/>
    <col min="10761" max="10761" width="6.109375" customWidth="1"/>
    <col min="10762" max="10763" width="10.6640625" customWidth="1"/>
    <col min="10764" max="10765" width="5.6640625" customWidth="1"/>
    <col min="10766" max="10766" width="10.33203125" customWidth="1"/>
    <col min="10767" max="10767" width="0" hidden="1" customWidth="1"/>
    <col min="10768" max="10774" width="10.6640625" customWidth="1"/>
    <col min="10776" max="10776" width="9.109375" customWidth="1"/>
    <col min="10777" max="10777" width="20.6640625" customWidth="1"/>
    <col min="10778" max="10778" width="8.6640625" customWidth="1"/>
    <col min="10779" max="10779" width="20.6640625" customWidth="1"/>
    <col min="10780" max="10780" width="8.6640625" customWidth="1"/>
    <col min="10781" max="10781" width="20.6640625" customWidth="1"/>
    <col min="10782" max="10782" width="8.6640625" customWidth="1"/>
    <col min="10783" max="10783" width="20.6640625" customWidth="1"/>
    <col min="10784" max="10784" width="8.6640625" customWidth="1"/>
    <col min="10785" max="10785" width="20.6640625" customWidth="1"/>
    <col min="10786" max="10786" width="8.6640625" customWidth="1"/>
    <col min="10787" max="10787" width="20.6640625" customWidth="1"/>
    <col min="10788" max="10788" width="8.6640625" customWidth="1"/>
    <col min="10789" max="10789" width="20.6640625" customWidth="1"/>
    <col min="10790" max="10790" width="8.6640625" customWidth="1"/>
    <col min="10792" max="10792" width="9.109375" customWidth="1"/>
    <col min="10794" max="10794" width="2.44140625" customWidth="1"/>
    <col min="11012" max="11012" width="36" customWidth="1"/>
    <col min="11013" max="11013" width="6.6640625" customWidth="1"/>
    <col min="11014" max="11014" width="18.109375" customWidth="1"/>
    <col min="11015" max="11015" width="10.6640625" customWidth="1"/>
    <col min="11016" max="11016" width="2.88671875" customWidth="1"/>
    <col min="11017" max="11017" width="6.109375" customWidth="1"/>
    <col min="11018" max="11019" width="10.6640625" customWidth="1"/>
    <col min="11020" max="11021" width="5.6640625" customWidth="1"/>
    <col min="11022" max="11022" width="10.33203125" customWidth="1"/>
    <col min="11023" max="11023" width="0" hidden="1" customWidth="1"/>
    <col min="11024" max="11030" width="10.6640625" customWidth="1"/>
    <col min="11032" max="11032" width="9.109375" customWidth="1"/>
    <col min="11033" max="11033" width="20.6640625" customWidth="1"/>
    <col min="11034" max="11034" width="8.6640625" customWidth="1"/>
    <col min="11035" max="11035" width="20.6640625" customWidth="1"/>
    <col min="11036" max="11036" width="8.6640625" customWidth="1"/>
    <col min="11037" max="11037" width="20.6640625" customWidth="1"/>
    <col min="11038" max="11038" width="8.6640625" customWidth="1"/>
    <col min="11039" max="11039" width="20.6640625" customWidth="1"/>
    <col min="11040" max="11040" width="8.6640625" customWidth="1"/>
    <col min="11041" max="11041" width="20.6640625" customWidth="1"/>
    <col min="11042" max="11042" width="8.6640625" customWidth="1"/>
    <col min="11043" max="11043" width="20.6640625" customWidth="1"/>
    <col min="11044" max="11044" width="8.6640625" customWidth="1"/>
    <col min="11045" max="11045" width="20.6640625" customWidth="1"/>
    <col min="11046" max="11046" width="8.6640625" customWidth="1"/>
    <col min="11048" max="11048" width="9.109375" customWidth="1"/>
    <col min="11050" max="11050" width="2.44140625" customWidth="1"/>
    <col min="11268" max="11268" width="36" customWidth="1"/>
    <col min="11269" max="11269" width="6.6640625" customWidth="1"/>
    <col min="11270" max="11270" width="18.109375" customWidth="1"/>
    <col min="11271" max="11271" width="10.6640625" customWidth="1"/>
    <col min="11272" max="11272" width="2.88671875" customWidth="1"/>
    <col min="11273" max="11273" width="6.109375" customWidth="1"/>
    <col min="11274" max="11275" width="10.6640625" customWidth="1"/>
    <col min="11276" max="11277" width="5.6640625" customWidth="1"/>
    <col min="11278" max="11278" width="10.33203125" customWidth="1"/>
    <col min="11279" max="11279" width="0" hidden="1" customWidth="1"/>
    <col min="11280" max="11286" width="10.6640625" customWidth="1"/>
    <col min="11288" max="11288" width="9.109375" customWidth="1"/>
    <col min="11289" max="11289" width="20.6640625" customWidth="1"/>
    <col min="11290" max="11290" width="8.6640625" customWidth="1"/>
    <col min="11291" max="11291" width="20.6640625" customWidth="1"/>
    <col min="11292" max="11292" width="8.6640625" customWidth="1"/>
    <col min="11293" max="11293" width="20.6640625" customWidth="1"/>
    <col min="11294" max="11294" width="8.6640625" customWidth="1"/>
    <col min="11295" max="11295" width="20.6640625" customWidth="1"/>
    <col min="11296" max="11296" width="8.6640625" customWidth="1"/>
    <col min="11297" max="11297" width="20.6640625" customWidth="1"/>
    <col min="11298" max="11298" width="8.6640625" customWidth="1"/>
    <col min="11299" max="11299" width="20.6640625" customWidth="1"/>
    <col min="11300" max="11300" width="8.6640625" customWidth="1"/>
    <col min="11301" max="11301" width="20.6640625" customWidth="1"/>
    <col min="11302" max="11302" width="8.6640625" customWidth="1"/>
    <col min="11304" max="11304" width="9.109375" customWidth="1"/>
    <col min="11306" max="11306" width="2.44140625" customWidth="1"/>
    <col min="11524" max="11524" width="36" customWidth="1"/>
    <col min="11525" max="11525" width="6.6640625" customWidth="1"/>
    <col min="11526" max="11526" width="18.109375" customWidth="1"/>
    <col min="11527" max="11527" width="10.6640625" customWidth="1"/>
    <col min="11528" max="11528" width="2.88671875" customWidth="1"/>
    <col min="11529" max="11529" width="6.109375" customWidth="1"/>
    <col min="11530" max="11531" width="10.6640625" customWidth="1"/>
    <col min="11532" max="11533" width="5.6640625" customWidth="1"/>
    <col min="11534" max="11534" width="10.33203125" customWidth="1"/>
    <col min="11535" max="11535" width="0" hidden="1" customWidth="1"/>
    <col min="11536" max="11542" width="10.6640625" customWidth="1"/>
    <col min="11544" max="11544" width="9.109375" customWidth="1"/>
    <col min="11545" max="11545" width="20.6640625" customWidth="1"/>
    <col min="11546" max="11546" width="8.6640625" customWidth="1"/>
    <col min="11547" max="11547" width="20.6640625" customWidth="1"/>
    <col min="11548" max="11548" width="8.6640625" customWidth="1"/>
    <col min="11549" max="11549" width="20.6640625" customWidth="1"/>
    <col min="11550" max="11550" width="8.6640625" customWidth="1"/>
    <col min="11551" max="11551" width="20.6640625" customWidth="1"/>
    <col min="11552" max="11552" width="8.6640625" customWidth="1"/>
    <col min="11553" max="11553" width="20.6640625" customWidth="1"/>
    <col min="11554" max="11554" width="8.6640625" customWidth="1"/>
    <col min="11555" max="11555" width="20.6640625" customWidth="1"/>
    <col min="11556" max="11556" width="8.6640625" customWidth="1"/>
    <col min="11557" max="11557" width="20.6640625" customWidth="1"/>
    <col min="11558" max="11558" width="8.6640625" customWidth="1"/>
    <col min="11560" max="11560" width="9.109375" customWidth="1"/>
    <col min="11562" max="11562" width="2.44140625" customWidth="1"/>
    <col min="11780" max="11780" width="36" customWidth="1"/>
    <col min="11781" max="11781" width="6.6640625" customWidth="1"/>
    <col min="11782" max="11782" width="18.109375" customWidth="1"/>
    <col min="11783" max="11783" width="10.6640625" customWidth="1"/>
    <col min="11784" max="11784" width="2.88671875" customWidth="1"/>
    <col min="11785" max="11785" width="6.109375" customWidth="1"/>
    <col min="11786" max="11787" width="10.6640625" customWidth="1"/>
    <col min="11788" max="11789" width="5.6640625" customWidth="1"/>
    <col min="11790" max="11790" width="10.33203125" customWidth="1"/>
    <col min="11791" max="11791" width="0" hidden="1" customWidth="1"/>
    <col min="11792" max="11798" width="10.6640625" customWidth="1"/>
    <col min="11800" max="11800" width="9.109375" customWidth="1"/>
    <col min="11801" max="11801" width="20.6640625" customWidth="1"/>
    <col min="11802" max="11802" width="8.6640625" customWidth="1"/>
    <col min="11803" max="11803" width="20.6640625" customWidth="1"/>
    <col min="11804" max="11804" width="8.6640625" customWidth="1"/>
    <col min="11805" max="11805" width="20.6640625" customWidth="1"/>
    <col min="11806" max="11806" width="8.6640625" customWidth="1"/>
    <col min="11807" max="11807" width="20.6640625" customWidth="1"/>
    <col min="11808" max="11808" width="8.6640625" customWidth="1"/>
    <col min="11809" max="11809" width="20.6640625" customWidth="1"/>
    <col min="11810" max="11810" width="8.6640625" customWidth="1"/>
    <col min="11811" max="11811" width="20.6640625" customWidth="1"/>
    <col min="11812" max="11812" width="8.6640625" customWidth="1"/>
    <col min="11813" max="11813" width="20.6640625" customWidth="1"/>
    <col min="11814" max="11814" width="8.6640625" customWidth="1"/>
    <col min="11816" max="11816" width="9.109375" customWidth="1"/>
    <col min="11818" max="11818" width="2.44140625" customWidth="1"/>
    <col min="12036" max="12036" width="36" customWidth="1"/>
    <col min="12037" max="12037" width="6.6640625" customWidth="1"/>
    <col min="12038" max="12038" width="18.109375" customWidth="1"/>
    <col min="12039" max="12039" width="10.6640625" customWidth="1"/>
    <col min="12040" max="12040" width="2.88671875" customWidth="1"/>
    <col min="12041" max="12041" width="6.109375" customWidth="1"/>
    <col min="12042" max="12043" width="10.6640625" customWidth="1"/>
    <col min="12044" max="12045" width="5.6640625" customWidth="1"/>
    <col min="12046" max="12046" width="10.33203125" customWidth="1"/>
    <col min="12047" max="12047" width="0" hidden="1" customWidth="1"/>
    <col min="12048" max="12054" width="10.6640625" customWidth="1"/>
    <col min="12056" max="12056" width="9.109375" customWidth="1"/>
    <col min="12057" max="12057" width="20.6640625" customWidth="1"/>
    <col min="12058" max="12058" width="8.6640625" customWidth="1"/>
    <col min="12059" max="12059" width="20.6640625" customWidth="1"/>
    <col min="12060" max="12060" width="8.6640625" customWidth="1"/>
    <col min="12061" max="12061" width="20.6640625" customWidth="1"/>
    <col min="12062" max="12062" width="8.6640625" customWidth="1"/>
    <col min="12063" max="12063" width="20.6640625" customWidth="1"/>
    <col min="12064" max="12064" width="8.6640625" customWidth="1"/>
    <col min="12065" max="12065" width="20.6640625" customWidth="1"/>
    <col min="12066" max="12066" width="8.6640625" customWidth="1"/>
    <col min="12067" max="12067" width="20.6640625" customWidth="1"/>
    <col min="12068" max="12068" width="8.6640625" customWidth="1"/>
    <col min="12069" max="12069" width="20.6640625" customWidth="1"/>
    <col min="12070" max="12070" width="8.6640625" customWidth="1"/>
    <col min="12072" max="12072" width="9.109375" customWidth="1"/>
    <col min="12074" max="12074" width="2.44140625" customWidth="1"/>
    <col min="12292" max="12292" width="36" customWidth="1"/>
    <col min="12293" max="12293" width="6.6640625" customWidth="1"/>
    <col min="12294" max="12294" width="18.109375" customWidth="1"/>
    <col min="12295" max="12295" width="10.6640625" customWidth="1"/>
    <col min="12296" max="12296" width="2.88671875" customWidth="1"/>
    <col min="12297" max="12297" width="6.109375" customWidth="1"/>
    <col min="12298" max="12299" width="10.6640625" customWidth="1"/>
    <col min="12300" max="12301" width="5.6640625" customWidth="1"/>
    <col min="12302" max="12302" width="10.33203125" customWidth="1"/>
    <col min="12303" max="12303" width="0" hidden="1" customWidth="1"/>
    <col min="12304" max="12310" width="10.6640625" customWidth="1"/>
    <col min="12312" max="12312" width="9.109375" customWidth="1"/>
    <col min="12313" max="12313" width="20.6640625" customWidth="1"/>
    <col min="12314" max="12314" width="8.6640625" customWidth="1"/>
    <col min="12315" max="12315" width="20.6640625" customWidth="1"/>
    <col min="12316" max="12316" width="8.6640625" customWidth="1"/>
    <col min="12317" max="12317" width="20.6640625" customWidth="1"/>
    <col min="12318" max="12318" width="8.6640625" customWidth="1"/>
    <col min="12319" max="12319" width="20.6640625" customWidth="1"/>
    <col min="12320" max="12320" width="8.6640625" customWidth="1"/>
    <col min="12321" max="12321" width="20.6640625" customWidth="1"/>
    <col min="12322" max="12322" width="8.6640625" customWidth="1"/>
    <col min="12323" max="12323" width="20.6640625" customWidth="1"/>
    <col min="12324" max="12324" width="8.6640625" customWidth="1"/>
    <col min="12325" max="12325" width="20.6640625" customWidth="1"/>
    <col min="12326" max="12326" width="8.6640625" customWidth="1"/>
    <col min="12328" max="12328" width="9.109375" customWidth="1"/>
    <col min="12330" max="12330" width="2.44140625" customWidth="1"/>
    <col min="12548" max="12548" width="36" customWidth="1"/>
    <col min="12549" max="12549" width="6.6640625" customWidth="1"/>
    <col min="12550" max="12550" width="18.109375" customWidth="1"/>
    <col min="12551" max="12551" width="10.6640625" customWidth="1"/>
    <col min="12552" max="12552" width="2.88671875" customWidth="1"/>
    <col min="12553" max="12553" width="6.109375" customWidth="1"/>
    <col min="12554" max="12555" width="10.6640625" customWidth="1"/>
    <col min="12556" max="12557" width="5.6640625" customWidth="1"/>
    <col min="12558" max="12558" width="10.33203125" customWidth="1"/>
    <col min="12559" max="12559" width="0" hidden="1" customWidth="1"/>
    <col min="12560" max="12566" width="10.6640625" customWidth="1"/>
    <col min="12568" max="12568" width="9.109375" customWidth="1"/>
    <col min="12569" max="12569" width="20.6640625" customWidth="1"/>
    <col min="12570" max="12570" width="8.6640625" customWidth="1"/>
    <col min="12571" max="12571" width="20.6640625" customWidth="1"/>
    <col min="12572" max="12572" width="8.6640625" customWidth="1"/>
    <col min="12573" max="12573" width="20.6640625" customWidth="1"/>
    <col min="12574" max="12574" width="8.6640625" customWidth="1"/>
    <col min="12575" max="12575" width="20.6640625" customWidth="1"/>
    <col min="12576" max="12576" width="8.6640625" customWidth="1"/>
    <col min="12577" max="12577" width="20.6640625" customWidth="1"/>
    <col min="12578" max="12578" width="8.6640625" customWidth="1"/>
    <col min="12579" max="12579" width="20.6640625" customWidth="1"/>
    <col min="12580" max="12580" width="8.6640625" customWidth="1"/>
    <col min="12581" max="12581" width="20.6640625" customWidth="1"/>
    <col min="12582" max="12582" width="8.6640625" customWidth="1"/>
    <col min="12584" max="12584" width="9.109375" customWidth="1"/>
    <col min="12586" max="12586" width="2.44140625" customWidth="1"/>
    <col min="12804" max="12804" width="36" customWidth="1"/>
    <col min="12805" max="12805" width="6.6640625" customWidth="1"/>
    <col min="12806" max="12806" width="18.109375" customWidth="1"/>
    <col min="12807" max="12807" width="10.6640625" customWidth="1"/>
    <col min="12808" max="12808" width="2.88671875" customWidth="1"/>
    <col min="12809" max="12809" width="6.109375" customWidth="1"/>
    <col min="12810" max="12811" width="10.6640625" customWidth="1"/>
    <col min="12812" max="12813" width="5.6640625" customWidth="1"/>
    <col min="12814" max="12814" width="10.33203125" customWidth="1"/>
    <col min="12815" max="12815" width="0" hidden="1" customWidth="1"/>
    <col min="12816" max="12822" width="10.6640625" customWidth="1"/>
    <col min="12824" max="12824" width="9.109375" customWidth="1"/>
    <col min="12825" max="12825" width="20.6640625" customWidth="1"/>
    <col min="12826" max="12826" width="8.6640625" customWidth="1"/>
    <col min="12827" max="12827" width="20.6640625" customWidth="1"/>
    <col min="12828" max="12828" width="8.6640625" customWidth="1"/>
    <col min="12829" max="12829" width="20.6640625" customWidth="1"/>
    <col min="12830" max="12830" width="8.6640625" customWidth="1"/>
    <col min="12831" max="12831" width="20.6640625" customWidth="1"/>
    <col min="12832" max="12832" width="8.6640625" customWidth="1"/>
    <col min="12833" max="12833" width="20.6640625" customWidth="1"/>
    <col min="12834" max="12834" width="8.6640625" customWidth="1"/>
    <col min="12835" max="12835" width="20.6640625" customWidth="1"/>
    <col min="12836" max="12836" width="8.6640625" customWidth="1"/>
    <col min="12837" max="12837" width="20.6640625" customWidth="1"/>
    <col min="12838" max="12838" width="8.6640625" customWidth="1"/>
    <col min="12840" max="12840" width="9.109375" customWidth="1"/>
    <col min="12842" max="12842" width="2.44140625" customWidth="1"/>
    <col min="13060" max="13060" width="36" customWidth="1"/>
    <col min="13061" max="13061" width="6.6640625" customWidth="1"/>
    <col min="13062" max="13062" width="18.109375" customWidth="1"/>
    <col min="13063" max="13063" width="10.6640625" customWidth="1"/>
    <col min="13064" max="13064" width="2.88671875" customWidth="1"/>
    <col min="13065" max="13065" width="6.109375" customWidth="1"/>
    <col min="13066" max="13067" width="10.6640625" customWidth="1"/>
    <col min="13068" max="13069" width="5.6640625" customWidth="1"/>
    <col min="13070" max="13070" width="10.33203125" customWidth="1"/>
    <col min="13071" max="13071" width="0" hidden="1" customWidth="1"/>
    <col min="13072" max="13078" width="10.6640625" customWidth="1"/>
    <col min="13080" max="13080" width="9.109375" customWidth="1"/>
    <col min="13081" max="13081" width="20.6640625" customWidth="1"/>
    <col min="13082" max="13082" width="8.6640625" customWidth="1"/>
    <col min="13083" max="13083" width="20.6640625" customWidth="1"/>
    <col min="13084" max="13084" width="8.6640625" customWidth="1"/>
    <col min="13085" max="13085" width="20.6640625" customWidth="1"/>
    <col min="13086" max="13086" width="8.6640625" customWidth="1"/>
    <col min="13087" max="13087" width="20.6640625" customWidth="1"/>
    <col min="13088" max="13088" width="8.6640625" customWidth="1"/>
    <col min="13089" max="13089" width="20.6640625" customWidth="1"/>
    <col min="13090" max="13090" width="8.6640625" customWidth="1"/>
    <col min="13091" max="13091" width="20.6640625" customWidth="1"/>
    <col min="13092" max="13092" width="8.6640625" customWidth="1"/>
    <col min="13093" max="13093" width="20.6640625" customWidth="1"/>
    <col min="13094" max="13094" width="8.6640625" customWidth="1"/>
    <col min="13096" max="13096" width="9.109375" customWidth="1"/>
    <col min="13098" max="13098" width="2.44140625" customWidth="1"/>
    <col min="13316" max="13316" width="36" customWidth="1"/>
    <col min="13317" max="13317" width="6.6640625" customWidth="1"/>
    <col min="13318" max="13318" width="18.109375" customWidth="1"/>
    <col min="13319" max="13319" width="10.6640625" customWidth="1"/>
    <col min="13320" max="13320" width="2.88671875" customWidth="1"/>
    <col min="13321" max="13321" width="6.109375" customWidth="1"/>
    <col min="13322" max="13323" width="10.6640625" customWidth="1"/>
    <col min="13324" max="13325" width="5.6640625" customWidth="1"/>
    <col min="13326" max="13326" width="10.33203125" customWidth="1"/>
    <col min="13327" max="13327" width="0" hidden="1" customWidth="1"/>
    <col min="13328" max="13334" width="10.6640625" customWidth="1"/>
    <col min="13336" max="13336" width="9.109375" customWidth="1"/>
    <col min="13337" max="13337" width="20.6640625" customWidth="1"/>
    <col min="13338" max="13338" width="8.6640625" customWidth="1"/>
    <col min="13339" max="13339" width="20.6640625" customWidth="1"/>
    <col min="13340" max="13340" width="8.6640625" customWidth="1"/>
    <col min="13341" max="13341" width="20.6640625" customWidth="1"/>
    <col min="13342" max="13342" width="8.6640625" customWidth="1"/>
    <col min="13343" max="13343" width="20.6640625" customWidth="1"/>
    <col min="13344" max="13344" width="8.6640625" customWidth="1"/>
    <col min="13345" max="13345" width="20.6640625" customWidth="1"/>
    <col min="13346" max="13346" width="8.6640625" customWidth="1"/>
    <col min="13347" max="13347" width="20.6640625" customWidth="1"/>
    <col min="13348" max="13348" width="8.6640625" customWidth="1"/>
    <col min="13349" max="13349" width="20.6640625" customWidth="1"/>
    <col min="13350" max="13350" width="8.6640625" customWidth="1"/>
    <col min="13352" max="13352" width="9.109375" customWidth="1"/>
    <col min="13354" max="13354" width="2.44140625" customWidth="1"/>
    <col min="13572" max="13572" width="36" customWidth="1"/>
    <col min="13573" max="13573" width="6.6640625" customWidth="1"/>
    <col min="13574" max="13574" width="18.109375" customWidth="1"/>
    <col min="13575" max="13575" width="10.6640625" customWidth="1"/>
    <col min="13576" max="13576" width="2.88671875" customWidth="1"/>
    <col min="13577" max="13577" width="6.109375" customWidth="1"/>
    <col min="13578" max="13579" width="10.6640625" customWidth="1"/>
    <col min="13580" max="13581" width="5.6640625" customWidth="1"/>
    <col min="13582" max="13582" width="10.33203125" customWidth="1"/>
    <col min="13583" max="13583" width="0" hidden="1" customWidth="1"/>
    <col min="13584" max="13590" width="10.6640625" customWidth="1"/>
    <col min="13592" max="13592" width="9.109375" customWidth="1"/>
    <col min="13593" max="13593" width="20.6640625" customWidth="1"/>
    <col min="13594" max="13594" width="8.6640625" customWidth="1"/>
    <col min="13595" max="13595" width="20.6640625" customWidth="1"/>
    <col min="13596" max="13596" width="8.6640625" customWidth="1"/>
    <col min="13597" max="13597" width="20.6640625" customWidth="1"/>
    <col min="13598" max="13598" width="8.6640625" customWidth="1"/>
    <col min="13599" max="13599" width="20.6640625" customWidth="1"/>
    <col min="13600" max="13600" width="8.6640625" customWidth="1"/>
    <col min="13601" max="13601" width="20.6640625" customWidth="1"/>
    <col min="13602" max="13602" width="8.6640625" customWidth="1"/>
    <col min="13603" max="13603" width="20.6640625" customWidth="1"/>
    <col min="13604" max="13604" width="8.6640625" customWidth="1"/>
    <col min="13605" max="13605" width="20.6640625" customWidth="1"/>
    <col min="13606" max="13606" width="8.6640625" customWidth="1"/>
    <col min="13608" max="13608" width="9.109375" customWidth="1"/>
    <col min="13610" max="13610" width="2.44140625" customWidth="1"/>
    <col min="13828" max="13828" width="36" customWidth="1"/>
    <col min="13829" max="13829" width="6.6640625" customWidth="1"/>
    <col min="13830" max="13830" width="18.109375" customWidth="1"/>
    <col min="13831" max="13831" width="10.6640625" customWidth="1"/>
    <col min="13832" max="13832" width="2.88671875" customWidth="1"/>
    <col min="13833" max="13833" width="6.109375" customWidth="1"/>
    <col min="13834" max="13835" width="10.6640625" customWidth="1"/>
    <col min="13836" max="13837" width="5.6640625" customWidth="1"/>
    <col min="13838" max="13838" width="10.33203125" customWidth="1"/>
    <col min="13839" max="13839" width="0" hidden="1" customWidth="1"/>
    <col min="13840" max="13846" width="10.6640625" customWidth="1"/>
    <col min="13848" max="13848" width="9.109375" customWidth="1"/>
    <col min="13849" max="13849" width="20.6640625" customWidth="1"/>
    <col min="13850" max="13850" width="8.6640625" customWidth="1"/>
    <col min="13851" max="13851" width="20.6640625" customWidth="1"/>
    <col min="13852" max="13852" width="8.6640625" customWidth="1"/>
    <col min="13853" max="13853" width="20.6640625" customWidth="1"/>
    <col min="13854" max="13854" width="8.6640625" customWidth="1"/>
    <col min="13855" max="13855" width="20.6640625" customWidth="1"/>
    <col min="13856" max="13856" width="8.6640625" customWidth="1"/>
    <col min="13857" max="13857" width="20.6640625" customWidth="1"/>
    <col min="13858" max="13858" width="8.6640625" customWidth="1"/>
    <col min="13859" max="13859" width="20.6640625" customWidth="1"/>
    <col min="13860" max="13860" width="8.6640625" customWidth="1"/>
    <col min="13861" max="13861" width="20.6640625" customWidth="1"/>
    <col min="13862" max="13862" width="8.6640625" customWidth="1"/>
    <col min="13864" max="13864" width="9.109375" customWidth="1"/>
    <col min="13866" max="13866" width="2.44140625" customWidth="1"/>
    <col min="14084" max="14084" width="36" customWidth="1"/>
    <col min="14085" max="14085" width="6.6640625" customWidth="1"/>
    <col min="14086" max="14086" width="18.109375" customWidth="1"/>
    <col min="14087" max="14087" width="10.6640625" customWidth="1"/>
    <col min="14088" max="14088" width="2.88671875" customWidth="1"/>
    <col min="14089" max="14089" width="6.109375" customWidth="1"/>
    <col min="14090" max="14091" width="10.6640625" customWidth="1"/>
    <col min="14092" max="14093" width="5.6640625" customWidth="1"/>
    <col min="14094" max="14094" width="10.33203125" customWidth="1"/>
    <col min="14095" max="14095" width="0" hidden="1" customWidth="1"/>
    <col min="14096" max="14102" width="10.6640625" customWidth="1"/>
    <col min="14104" max="14104" width="9.109375" customWidth="1"/>
    <col min="14105" max="14105" width="20.6640625" customWidth="1"/>
    <col min="14106" max="14106" width="8.6640625" customWidth="1"/>
    <col min="14107" max="14107" width="20.6640625" customWidth="1"/>
    <col min="14108" max="14108" width="8.6640625" customWidth="1"/>
    <col min="14109" max="14109" width="20.6640625" customWidth="1"/>
    <col min="14110" max="14110" width="8.6640625" customWidth="1"/>
    <col min="14111" max="14111" width="20.6640625" customWidth="1"/>
    <col min="14112" max="14112" width="8.6640625" customWidth="1"/>
    <col min="14113" max="14113" width="20.6640625" customWidth="1"/>
    <col min="14114" max="14114" width="8.6640625" customWidth="1"/>
    <col min="14115" max="14115" width="20.6640625" customWidth="1"/>
    <col min="14116" max="14116" width="8.6640625" customWidth="1"/>
    <col min="14117" max="14117" width="20.6640625" customWidth="1"/>
    <col min="14118" max="14118" width="8.6640625" customWidth="1"/>
    <col min="14120" max="14120" width="9.109375" customWidth="1"/>
    <col min="14122" max="14122" width="2.44140625" customWidth="1"/>
    <col min="14340" max="14340" width="36" customWidth="1"/>
    <col min="14341" max="14341" width="6.6640625" customWidth="1"/>
    <col min="14342" max="14342" width="18.109375" customWidth="1"/>
    <col min="14343" max="14343" width="10.6640625" customWidth="1"/>
    <col min="14344" max="14344" width="2.88671875" customWidth="1"/>
    <col min="14345" max="14345" width="6.109375" customWidth="1"/>
    <col min="14346" max="14347" width="10.6640625" customWidth="1"/>
    <col min="14348" max="14349" width="5.6640625" customWidth="1"/>
    <col min="14350" max="14350" width="10.33203125" customWidth="1"/>
    <col min="14351" max="14351" width="0" hidden="1" customWidth="1"/>
    <col min="14352" max="14358" width="10.6640625" customWidth="1"/>
    <col min="14360" max="14360" width="9.109375" customWidth="1"/>
    <col min="14361" max="14361" width="20.6640625" customWidth="1"/>
    <col min="14362" max="14362" width="8.6640625" customWidth="1"/>
    <col min="14363" max="14363" width="20.6640625" customWidth="1"/>
    <col min="14364" max="14364" width="8.6640625" customWidth="1"/>
    <col min="14365" max="14365" width="20.6640625" customWidth="1"/>
    <col min="14366" max="14366" width="8.6640625" customWidth="1"/>
    <col min="14367" max="14367" width="20.6640625" customWidth="1"/>
    <col min="14368" max="14368" width="8.6640625" customWidth="1"/>
    <col min="14369" max="14369" width="20.6640625" customWidth="1"/>
    <col min="14370" max="14370" width="8.6640625" customWidth="1"/>
    <col min="14371" max="14371" width="20.6640625" customWidth="1"/>
    <col min="14372" max="14372" width="8.6640625" customWidth="1"/>
    <col min="14373" max="14373" width="20.6640625" customWidth="1"/>
    <col min="14374" max="14374" width="8.6640625" customWidth="1"/>
    <col min="14376" max="14376" width="9.109375" customWidth="1"/>
    <col min="14378" max="14378" width="2.44140625" customWidth="1"/>
    <col min="14596" max="14596" width="36" customWidth="1"/>
    <col min="14597" max="14597" width="6.6640625" customWidth="1"/>
    <col min="14598" max="14598" width="18.109375" customWidth="1"/>
    <col min="14599" max="14599" width="10.6640625" customWidth="1"/>
    <col min="14600" max="14600" width="2.88671875" customWidth="1"/>
    <col min="14601" max="14601" width="6.109375" customWidth="1"/>
    <col min="14602" max="14603" width="10.6640625" customWidth="1"/>
    <col min="14604" max="14605" width="5.6640625" customWidth="1"/>
    <col min="14606" max="14606" width="10.33203125" customWidth="1"/>
    <col min="14607" max="14607" width="0" hidden="1" customWidth="1"/>
    <col min="14608" max="14614" width="10.6640625" customWidth="1"/>
    <col min="14616" max="14616" width="9.109375" customWidth="1"/>
    <col min="14617" max="14617" width="20.6640625" customWidth="1"/>
    <col min="14618" max="14618" width="8.6640625" customWidth="1"/>
    <col min="14619" max="14619" width="20.6640625" customWidth="1"/>
    <col min="14620" max="14620" width="8.6640625" customWidth="1"/>
    <col min="14621" max="14621" width="20.6640625" customWidth="1"/>
    <col min="14622" max="14622" width="8.6640625" customWidth="1"/>
    <col min="14623" max="14623" width="20.6640625" customWidth="1"/>
    <col min="14624" max="14624" width="8.6640625" customWidth="1"/>
    <col min="14625" max="14625" width="20.6640625" customWidth="1"/>
    <col min="14626" max="14626" width="8.6640625" customWidth="1"/>
    <col min="14627" max="14627" width="20.6640625" customWidth="1"/>
    <col min="14628" max="14628" width="8.6640625" customWidth="1"/>
    <col min="14629" max="14629" width="20.6640625" customWidth="1"/>
    <col min="14630" max="14630" width="8.6640625" customWidth="1"/>
    <col min="14632" max="14632" width="9.109375" customWidth="1"/>
    <col min="14634" max="14634" width="2.44140625" customWidth="1"/>
    <col min="14852" max="14852" width="36" customWidth="1"/>
    <col min="14853" max="14853" width="6.6640625" customWidth="1"/>
    <col min="14854" max="14854" width="18.109375" customWidth="1"/>
    <col min="14855" max="14855" width="10.6640625" customWidth="1"/>
    <col min="14856" max="14856" width="2.88671875" customWidth="1"/>
    <col min="14857" max="14857" width="6.109375" customWidth="1"/>
    <col min="14858" max="14859" width="10.6640625" customWidth="1"/>
    <col min="14860" max="14861" width="5.6640625" customWidth="1"/>
    <col min="14862" max="14862" width="10.33203125" customWidth="1"/>
    <col min="14863" max="14863" width="0" hidden="1" customWidth="1"/>
    <col min="14864" max="14870" width="10.6640625" customWidth="1"/>
    <col min="14872" max="14872" width="9.109375" customWidth="1"/>
    <col min="14873" max="14873" width="20.6640625" customWidth="1"/>
    <col min="14874" max="14874" width="8.6640625" customWidth="1"/>
    <col min="14875" max="14875" width="20.6640625" customWidth="1"/>
    <col min="14876" max="14876" width="8.6640625" customWidth="1"/>
    <col min="14877" max="14877" width="20.6640625" customWidth="1"/>
    <col min="14878" max="14878" width="8.6640625" customWidth="1"/>
    <col min="14879" max="14879" width="20.6640625" customWidth="1"/>
    <col min="14880" max="14880" width="8.6640625" customWidth="1"/>
    <col min="14881" max="14881" width="20.6640625" customWidth="1"/>
    <col min="14882" max="14882" width="8.6640625" customWidth="1"/>
    <col min="14883" max="14883" width="20.6640625" customWidth="1"/>
    <col min="14884" max="14884" width="8.6640625" customWidth="1"/>
    <col min="14885" max="14885" width="20.6640625" customWidth="1"/>
    <col min="14886" max="14886" width="8.6640625" customWidth="1"/>
    <col min="14888" max="14888" width="9.109375" customWidth="1"/>
    <col min="14890" max="14890" width="2.44140625" customWidth="1"/>
    <col min="15108" max="15108" width="36" customWidth="1"/>
    <col min="15109" max="15109" width="6.6640625" customWidth="1"/>
    <col min="15110" max="15110" width="18.109375" customWidth="1"/>
    <col min="15111" max="15111" width="10.6640625" customWidth="1"/>
    <col min="15112" max="15112" width="2.88671875" customWidth="1"/>
    <col min="15113" max="15113" width="6.109375" customWidth="1"/>
    <col min="15114" max="15115" width="10.6640625" customWidth="1"/>
    <col min="15116" max="15117" width="5.6640625" customWidth="1"/>
    <col min="15118" max="15118" width="10.33203125" customWidth="1"/>
    <col min="15119" max="15119" width="0" hidden="1" customWidth="1"/>
    <col min="15120" max="15126" width="10.6640625" customWidth="1"/>
    <col min="15128" max="15128" width="9.109375" customWidth="1"/>
    <col min="15129" max="15129" width="20.6640625" customWidth="1"/>
    <col min="15130" max="15130" width="8.6640625" customWidth="1"/>
    <col min="15131" max="15131" width="20.6640625" customWidth="1"/>
    <col min="15132" max="15132" width="8.6640625" customWidth="1"/>
    <col min="15133" max="15133" width="20.6640625" customWidth="1"/>
    <col min="15134" max="15134" width="8.6640625" customWidth="1"/>
    <col min="15135" max="15135" width="20.6640625" customWidth="1"/>
    <col min="15136" max="15136" width="8.6640625" customWidth="1"/>
    <col min="15137" max="15137" width="20.6640625" customWidth="1"/>
    <col min="15138" max="15138" width="8.6640625" customWidth="1"/>
    <col min="15139" max="15139" width="20.6640625" customWidth="1"/>
    <col min="15140" max="15140" width="8.6640625" customWidth="1"/>
    <col min="15141" max="15141" width="20.6640625" customWidth="1"/>
    <col min="15142" max="15142" width="8.6640625" customWidth="1"/>
    <col min="15144" max="15144" width="9.109375" customWidth="1"/>
    <col min="15146" max="15146" width="2.44140625" customWidth="1"/>
    <col min="15364" max="15364" width="36" customWidth="1"/>
    <col min="15365" max="15365" width="6.6640625" customWidth="1"/>
    <col min="15366" max="15366" width="18.109375" customWidth="1"/>
    <col min="15367" max="15367" width="10.6640625" customWidth="1"/>
    <col min="15368" max="15368" width="2.88671875" customWidth="1"/>
    <col min="15369" max="15369" width="6.109375" customWidth="1"/>
    <col min="15370" max="15371" width="10.6640625" customWidth="1"/>
    <col min="15372" max="15373" width="5.6640625" customWidth="1"/>
    <col min="15374" max="15374" width="10.33203125" customWidth="1"/>
    <col min="15375" max="15375" width="0" hidden="1" customWidth="1"/>
    <col min="15376" max="15382" width="10.6640625" customWidth="1"/>
    <col min="15384" max="15384" width="9.109375" customWidth="1"/>
    <col min="15385" max="15385" width="20.6640625" customWidth="1"/>
    <col min="15386" max="15386" width="8.6640625" customWidth="1"/>
    <col min="15387" max="15387" width="20.6640625" customWidth="1"/>
    <col min="15388" max="15388" width="8.6640625" customWidth="1"/>
    <col min="15389" max="15389" width="20.6640625" customWidth="1"/>
    <col min="15390" max="15390" width="8.6640625" customWidth="1"/>
    <col min="15391" max="15391" width="20.6640625" customWidth="1"/>
    <col min="15392" max="15392" width="8.6640625" customWidth="1"/>
    <col min="15393" max="15393" width="20.6640625" customWidth="1"/>
    <col min="15394" max="15394" width="8.6640625" customWidth="1"/>
    <col min="15395" max="15395" width="20.6640625" customWidth="1"/>
    <col min="15396" max="15396" width="8.6640625" customWidth="1"/>
    <col min="15397" max="15397" width="20.6640625" customWidth="1"/>
    <col min="15398" max="15398" width="8.6640625" customWidth="1"/>
    <col min="15400" max="15400" width="9.109375" customWidth="1"/>
    <col min="15402" max="15402" width="2.44140625" customWidth="1"/>
    <col min="15620" max="15620" width="36" customWidth="1"/>
    <col min="15621" max="15621" width="6.6640625" customWidth="1"/>
    <col min="15622" max="15622" width="18.109375" customWidth="1"/>
    <col min="15623" max="15623" width="10.6640625" customWidth="1"/>
    <col min="15624" max="15624" width="2.88671875" customWidth="1"/>
    <col min="15625" max="15625" width="6.109375" customWidth="1"/>
    <col min="15626" max="15627" width="10.6640625" customWidth="1"/>
    <col min="15628" max="15629" width="5.6640625" customWidth="1"/>
    <col min="15630" max="15630" width="10.33203125" customWidth="1"/>
    <col min="15631" max="15631" width="0" hidden="1" customWidth="1"/>
    <col min="15632" max="15638" width="10.6640625" customWidth="1"/>
    <col min="15640" max="15640" width="9.109375" customWidth="1"/>
    <col min="15641" max="15641" width="20.6640625" customWidth="1"/>
    <col min="15642" max="15642" width="8.6640625" customWidth="1"/>
    <col min="15643" max="15643" width="20.6640625" customWidth="1"/>
    <col min="15644" max="15644" width="8.6640625" customWidth="1"/>
    <col min="15645" max="15645" width="20.6640625" customWidth="1"/>
    <col min="15646" max="15646" width="8.6640625" customWidth="1"/>
    <col min="15647" max="15647" width="20.6640625" customWidth="1"/>
    <col min="15648" max="15648" width="8.6640625" customWidth="1"/>
    <col min="15649" max="15649" width="20.6640625" customWidth="1"/>
    <col min="15650" max="15650" width="8.6640625" customWidth="1"/>
    <col min="15651" max="15651" width="20.6640625" customWidth="1"/>
    <col min="15652" max="15652" width="8.6640625" customWidth="1"/>
    <col min="15653" max="15653" width="20.6640625" customWidth="1"/>
    <col min="15654" max="15654" width="8.6640625" customWidth="1"/>
    <col min="15656" max="15656" width="9.109375" customWidth="1"/>
    <col min="15658" max="15658" width="2.44140625" customWidth="1"/>
    <col min="15876" max="15876" width="36" customWidth="1"/>
    <col min="15877" max="15877" width="6.6640625" customWidth="1"/>
    <col min="15878" max="15878" width="18.109375" customWidth="1"/>
    <col min="15879" max="15879" width="10.6640625" customWidth="1"/>
    <col min="15880" max="15880" width="2.88671875" customWidth="1"/>
    <col min="15881" max="15881" width="6.109375" customWidth="1"/>
    <col min="15882" max="15883" width="10.6640625" customWidth="1"/>
    <col min="15884" max="15885" width="5.6640625" customWidth="1"/>
    <col min="15886" max="15886" width="10.33203125" customWidth="1"/>
    <col min="15887" max="15887" width="0" hidden="1" customWidth="1"/>
    <col min="15888" max="15894" width="10.6640625" customWidth="1"/>
    <col min="15896" max="15896" width="9.109375" customWidth="1"/>
    <col min="15897" max="15897" width="20.6640625" customWidth="1"/>
    <col min="15898" max="15898" width="8.6640625" customWidth="1"/>
    <col min="15899" max="15899" width="20.6640625" customWidth="1"/>
    <col min="15900" max="15900" width="8.6640625" customWidth="1"/>
    <col min="15901" max="15901" width="20.6640625" customWidth="1"/>
    <col min="15902" max="15902" width="8.6640625" customWidth="1"/>
    <col min="15903" max="15903" width="20.6640625" customWidth="1"/>
    <col min="15904" max="15904" width="8.6640625" customWidth="1"/>
    <col min="15905" max="15905" width="20.6640625" customWidth="1"/>
    <col min="15906" max="15906" width="8.6640625" customWidth="1"/>
    <col min="15907" max="15907" width="20.6640625" customWidth="1"/>
    <col min="15908" max="15908" width="8.6640625" customWidth="1"/>
    <col min="15909" max="15909" width="20.6640625" customWidth="1"/>
    <col min="15910" max="15910" width="8.6640625" customWidth="1"/>
    <col min="15912" max="15912" width="9.109375" customWidth="1"/>
    <col min="15914" max="15914" width="2.44140625" customWidth="1"/>
    <col min="16132" max="16132" width="36" customWidth="1"/>
    <col min="16133" max="16133" width="6.6640625" customWidth="1"/>
    <col min="16134" max="16134" width="18.109375" customWidth="1"/>
    <col min="16135" max="16135" width="10.6640625" customWidth="1"/>
    <col min="16136" max="16136" width="2.88671875" customWidth="1"/>
    <col min="16137" max="16137" width="6.109375" customWidth="1"/>
    <col min="16138" max="16139" width="10.6640625" customWidth="1"/>
    <col min="16140" max="16141" width="5.6640625" customWidth="1"/>
    <col min="16142" max="16142" width="10.33203125" customWidth="1"/>
    <col min="16143" max="16143" width="0" hidden="1" customWidth="1"/>
    <col min="16144" max="16150" width="10.6640625" customWidth="1"/>
    <col min="16152" max="16152" width="9.109375" customWidth="1"/>
    <col min="16153" max="16153" width="20.6640625" customWidth="1"/>
    <col min="16154" max="16154" width="8.6640625" customWidth="1"/>
    <col min="16155" max="16155" width="20.6640625" customWidth="1"/>
    <col min="16156" max="16156" width="8.6640625" customWidth="1"/>
    <col min="16157" max="16157" width="20.6640625" customWidth="1"/>
    <col min="16158" max="16158" width="8.6640625" customWidth="1"/>
    <col min="16159" max="16159" width="20.6640625" customWidth="1"/>
    <col min="16160" max="16160" width="8.6640625" customWidth="1"/>
    <col min="16161" max="16161" width="20.6640625" customWidth="1"/>
    <col min="16162" max="16162" width="8.6640625" customWidth="1"/>
    <col min="16163" max="16163" width="20.6640625" customWidth="1"/>
    <col min="16164" max="16164" width="8.6640625" customWidth="1"/>
    <col min="16165" max="16165" width="20.6640625" customWidth="1"/>
    <col min="16166" max="16166" width="8.6640625" customWidth="1"/>
    <col min="16168" max="16168" width="9.109375" customWidth="1"/>
    <col min="16170" max="16170" width="2.44140625" customWidth="1"/>
  </cols>
  <sheetData>
    <row r="2" spans="1:65">
      <c r="C2" s="8"/>
      <c r="D2" s="8"/>
      <c r="E2" s="158"/>
      <c r="F2" s="158"/>
      <c r="G2" s="8"/>
      <c r="H2" s="8" t="s">
        <v>231</v>
      </c>
      <c r="I2" s="8" t="s">
        <v>231</v>
      </c>
      <c r="J2" s="8"/>
      <c r="K2" s="8"/>
      <c r="L2" s="8"/>
      <c r="M2" s="8"/>
      <c r="N2" s="8"/>
      <c r="O2" s="805" t="s">
        <v>1</v>
      </c>
      <c r="P2" s="8"/>
      <c r="AA2" s="8"/>
      <c r="AB2" s="8"/>
      <c r="AC2" s="158"/>
      <c r="AD2" s="8" t="s">
        <v>231</v>
      </c>
      <c r="AE2" s="8"/>
      <c r="AF2" s="8"/>
      <c r="AG2" s="8"/>
      <c r="AH2" s="8"/>
      <c r="AI2" s="8"/>
      <c r="AJ2" s="8" t="s">
        <v>897</v>
      </c>
      <c r="AV2" s="8" t="s">
        <v>231</v>
      </c>
      <c r="AW2" s="8"/>
      <c r="AX2" s="8"/>
      <c r="AY2" s="8"/>
      <c r="AZ2" s="805" t="s">
        <v>1</v>
      </c>
      <c r="BA2" s="8"/>
      <c r="BB2" s="805"/>
    </row>
    <row r="3" spans="1:65">
      <c r="C3" s="8"/>
      <c r="D3" s="8"/>
      <c r="E3" s="158"/>
      <c r="F3" s="158"/>
      <c r="G3" s="8"/>
      <c r="H3" s="8" t="s">
        <v>898</v>
      </c>
      <c r="I3" t="s">
        <v>899</v>
      </c>
      <c r="J3" s="8"/>
      <c r="K3" s="8"/>
      <c r="L3" s="8"/>
      <c r="M3" s="8"/>
      <c r="N3" s="8"/>
      <c r="O3" s="805" t="s">
        <v>3</v>
      </c>
      <c r="AA3" s="8"/>
      <c r="AB3" s="8"/>
      <c r="AC3" s="158"/>
      <c r="AD3" t="s">
        <v>899</v>
      </c>
      <c r="AE3" s="8"/>
      <c r="AF3" s="8"/>
      <c r="AG3" s="8"/>
      <c r="AH3" s="8"/>
      <c r="AI3" s="8"/>
      <c r="AJ3" t="s">
        <v>900</v>
      </c>
      <c r="AV3" t="s">
        <v>899</v>
      </c>
      <c r="AW3" s="8"/>
      <c r="AX3" s="8"/>
      <c r="AY3" s="8"/>
      <c r="AZ3" s="805" t="s">
        <v>3</v>
      </c>
      <c r="BA3" s="8"/>
      <c r="BB3" s="805"/>
    </row>
    <row r="4" spans="1:65">
      <c r="C4" s="8"/>
      <c r="D4" s="8"/>
      <c r="E4" s="158"/>
      <c r="F4" s="158"/>
      <c r="G4" s="8"/>
      <c r="H4" s="8" t="s">
        <v>901</v>
      </c>
      <c r="I4" t="s">
        <v>902</v>
      </c>
      <c r="J4" s="8"/>
      <c r="K4" s="8"/>
      <c r="L4" s="8"/>
      <c r="M4" s="8"/>
      <c r="N4" s="8"/>
      <c r="O4" s="805" t="s">
        <v>5</v>
      </c>
      <c r="AA4" s="8"/>
      <c r="AB4" s="8"/>
      <c r="AC4" s="158"/>
      <c r="AD4" t="s">
        <v>902</v>
      </c>
      <c r="AE4" s="8"/>
      <c r="AF4" s="8"/>
      <c r="AG4" s="8"/>
      <c r="AH4" s="8"/>
      <c r="AI4" s="8"/>
      <c r="AJ4" t="s">
        <v>903</v>
      </c>
      <c r="AV4" t="s">
        <v>902</v>
      </c>
      <c r="AW4" s="8"/>
      <c r="AX4" s="8"/>
      <c r="AY4" s="8"/>
      <c r="AZ4" s="805" t="s">
        <v>5</v>
      </c>
      <c r="BA4" s="8"/>
      <c r="BB4" s="805"/>
    </row>
    <row r="5" spans="1:65">
      <c r="C5" s="8"/>
      <c r="D5" s="8"/>
      <c r="E5" s="158"/>
      <c r="F5" s="158"/>
      <c r="G5" s="8"/>
      <c r="H5" s="8" t="s">
        <v>904</v>
      </c>
      <c r="I5" t="s">
        <v>905</v>
      </c>
      <c r="J5" s="8"/>
      <c r="K5" s="8"/>
      <c r="L5" s="8"/>
      <c r="M5" s="8"/>
      <c r="N5" s="8"/>
      <c r="O5" s="805" t="s">
        <v>7</v>
      </c>
      <c r="AA5" s="8"/>
      <c r="AB5" s="8"/>
      <c r="AC5" s="158"/>
      <c r="AD5" t="s">
        <v>905</v>
      </c>
      <c r="AE5" s="8"/>
      <c r="AF5" s="8"/>
      <c r="AG5" s="8"/>
      <c r="AH5" s="8"/>
      <c r="AI5" s="8"/>
      <c r="AJ5" t="s">
        <v>906</v>
      </c>
      <c r="AV5" t="s">
        <v>905</v>
      </c>
      <c r="AW5" s="8"/>
      <c r="AX5" s="8"/>
      <c r="AY5" s="8"/>
      <c r="AZ5" s="805" t="s">
        <v>7</v>
      </c>
      <c r="BA5" s="8"/>
      <c r="BB5" s="805"/>
    </row>
    <row r="6" spans="1:65" ht="13.8" thickBot="1">
      <c r="B6" s="186"/>
      <c r="K6" s="707"/>
      <c r="L6" s="707"/>
      <c r="M6" s="707"/>
      <c r="N6" s="707"/>
      <c r="O6" s="707"/>
      <c r="P6" s="707"/>
      <c r="Q6" s="690"/>
      <c r="R6" s="690"/>
      <c r="S6" s="690"/>
      <c r="T6" s="690"/>
      <c r="U6" s="690"/>
      <c r="Z6" s="186"/>
      <c r="AA6" s="95"/>
      <c r="AB6" s="95"/>
      <c r="AC6" s="95"/>
      <c r="AD6" s="95"/>
      <c r="AE6" s="95"/>
      <c r="AF6" s="707"/>
      <c r="AG6" s="707"/>
      <c r="AH6" s="707"/>
      <c r="AI6" s="707"/>
      <c r="AJ6" s="707"/>
      <c r="AK6" s="690"/>
      <c r="AL6" s="690"/>
      <c r="AM6" s="690"/>
      <c r="AN6" s="690"/>
      <c r="AO6" s="690"/>
    </row>
    <row r="7" spans="1:65" ht="14.25" customHeight="1" thickTop="1">
      <c r="A7" s="3168" t="s">
        <v>907</v>
      </c>
      <c r="B7" s="3169"/>
      <c r="C7" s="3169"/>
      <c r="D7" s="3169"/>
      <c r="E7" s="3169"/>
      <c r="F7" s="3169"/>
      <c r="G7" s="3169"/>
      <c r="H7" s="3169"/>
      <c r="I7" s="3169"/>
      <c r="J7" s="3169"/>
      <c r="K7" s="3169"/>
      <c r="L7" s="3169"/>
      <c r="M7" s="3169"/>
      <c r="N7" s="3169"/>
      <c r="O7" s="3169"/>
      <c r="P7" s="3169"/>
      <c r="Q7" s="3169"/>
      <c r="R7" s="3169"/>
      <c r="S7" s="3169"/>
      <c r="T7" s="3169"/>
      <c r="U7" s="3169"/>
      <c r="V7" s="3169"/>
      <c r="W7" s="3170"/>
      <c r="X7" s="3168" t="s">
        <v>907</v>
      </c>
      <c r="Y7" s="3169"/>
      <c r="Z7" s="3169"/>
      <c r="AA7" s="3169"/>
      <c r="AB7" s="3169"/>
      <c r="AC7" s="3169"/>
      <c r="AD7" s="3169"/>
      <c r="AE7" s="3169"/>
      <c r="AF7" s="3169"/>
      <c r="AG7" s="3169"/>
      <c r="AH7" s="3169"/>
      <c r="AI7" s="3169"/>
      <c r="AJ7" s="3169"/>
      <c r="AK7" s="3169"/>
      <c r="AL7" s="3169"/>
      <c r="AM7" s="3169"/>
      <c r="AN7" s="3169"/>
      <c r="AO7" s="3169"/>
      <c r="AP7" s="3169"/>
      <c r="AQ7" s="3170"/>
      <c r="AR7" s="3211" t="s">
        <v>908</v>
      </c>
      <c r="AS7" s="3212"/>
      <c r="AT7" s="3212"/>
      <c r="AU7" s="3212"/>
      <c r="AV7" s="3212"/>
      <c r="AW7" s="3212"/>
      <c r="AX7" s="3212"/>
      <c r="AY7" s="3212"/>
      <c r="AZ7" s="3212"/>
      <c r="BA7" s="3212"/>
      <c r="BB7" s="3212"/>
      <c r="BC7" s="3212"/>
      <c r="BD7" s="3212"/>
      <c r="BE7" s="3213"/>
    </row>
    <row r="8" spans="1:65" ht="14.25" customHeight="1" thickBot="1">
      <c r="A8" s="3171"/>
      <c r="B8" s="3172"/>
      <c r="C8" s="3172"/>
      <c r="D8" s="3172"/>
      <c r="E8" s="3172"/>
      <c r="F8" s="3172"/>
      <c r="G8" s="3172"/>
      <c r="H8" s="3172"/>
      <c r="I8" s="3172"/>
      <c r="J8" s="3172"/>
      <c r="K8" s="3172"/>
      <c r="L8" s="3172"/>
      <c r="M8" s="3172"/>
      <c r="N8" s="3172"/>
      <c r="O8" s="3172"/>
      <c r="P8" s="3172"/>
      <c r="Q8" s="3172"/>
      <c r="R8" s="3172"/>
      <c r="S8" s="3172"/>
      <c r="T8" s="3172"/>
      <c r="U8" s="3172"/>
      <c r="V8" s="3172"/>
      <c r="W8" s="3173"/>
      <c r="X8" s="3171"/>
      <c r="Y8" s="3172"/>
      <c r="Z8" s="3172"/>
      <c r="AA8" s="3172"/>
      <c r="AB8" s="3172"/>
      <c r="AC8" s="3172"/>
      <c r="AD8" s="3172"/>
      <c r="AE8" s="3172"/>
      <c r="AF8" s="3172"/>
      <c r="AG8" s="3172"/>
      <c r="AH8" s="3172"/>
      <c r="AI8" s="3172"/>
      <c r="AJ8" s="3172"/>
      <c r="AK8" s="3172"/>
      <c r="AL8" s="3172"/>
      <c r="AM8" s="3172"/>
      <c r="AN8" s="3172"/>
      <c r="AO8" s="3172"/>
      <c r="AP8" s="3172"/>
      <c r="AQ8" s="3173"/>
      <c r="AR8" s="3214"/>
      <c r="AS8" s="3215"/>
      <c r="AT8" s="3215"/>
      <c r="AU8" s="3215"/>
      <c r="AV8" s="3215"/>
      <c r="AW8" s="3215"/>
      <c r="AX8" s="3215"/>
      <c r="AY8" s="3215"/>
      <c r="AZ8" s="3215"/>
      <c r="BA8" s="3215"/>
      <c r="BB8" s="3215"/>
      <c r="BC8" s="3215"/>
      <c r="BD8" s="3215"/>
      <c r="BE8" s="3216"/>
    </row>
    <row r="9" spans="1:65" ht="13.8" thickTop="1">
      <c r="C9"/>
      <c r="D9"/>
      <c r="E9"/>
      <c r="F9"/>
      <c r="G9"/>
      <c r="H9"/>
      <c r="I9"/>
      <c r="J9"/>
    </row>
    <row r="10" spans="1:65" s="1" customFormat="1" ht="16.2">
      <c r="A10" s="88" t="s">
        <v>1140</v>
      </c>
      <c r="B10" s="441"/>
      <c r="C10" s="441"/>
      <c r="D10" s="441"/>
      <c r="E10" s="441"/>
      <c r="F10" s="441"/>
      <c r="G10" s="441"/>
      <c r="H10" s="441"/>
      <c r="I10" s="441"/>
      <c r="J10" s="441"/>
      <c r="K10" s="441"/>
      <c r="L10"/>
      <c r="M10"/>
      <c r="N10"/>
      <c r="O10"/>
      <c r="P10"/>
      <c r="Q10"/>
      <c r="R10"/>
      <c r="S10"/>
      <c r="T10"/>
      <c r="U10"/>
      <c r="V10"/>
      <c r="W10"/>
      <c r="X10"/>
      <c r="Y10" s="696" t="s">
        <v>909</v>
      </c>
      <c r="Z10" s="441"/>
      <c r="AA10" s="441"/>
      <c r="AB10" s="441"/>
      <c r="AC10" s="441"/>
      <c r="AD10" s="441"/>
      <c r="AE10" s="441"/>
      <c r="AF10" s="441"/>
      <c r="AG10"/>
      <c r="AH10"/>
      <c r="AI10"/>
      <c r="AJ10"/>
      <c r="AK10"/>
      <c r="AL10"/>
      <c r="AM10"/>
      <c r="AN10"/>
      <c r="AO10"/>
      <c r="AP10"/>
      <c r="AQ10"/>
      <c r="AR10"/>
      <c r="AS10"/>
      <c r="AT10"/>
      <c r="AU10"/>
      <c r="AV10"/>
      <c r="AW10"/>
      <c r="AX10"/>
      <c r="AY10"/>
      <c r="AZ10"/>
      <c r="BA10"/>
      <c r="BB10"/>
      <c r="BC10"/>
      <c r="BD10"/>
      <c r="BE10"/>
      <c r="BF10"/>
      <c r="BG10"/>
      <c r="BH10"/>
      <c r="BI10"/>
      <c r="BJ10"/>
      <c r="BK10"/>
      <c r="BL10"/>
      <c r="BM10"/>
    </row>
    <row r="11" spans="1:65" s="1" customFormat="1" ht="16.8" thickBot="1">
      <c r="A11" s="207" t="s">
        <v>910</v>
      </c>
      <c r="B11" s="81"/>
      <c r="C11" s="81"/>
      <c r="D11" s="81"/>
      <c r="E11" s="81"/>
      <c r="F11" s="81"/>
      <c r="G11" s="81"/>
      <c r="H11" s="81"/>
      <c r="I11" s="81"/>
      <c r="J11" s="81"/>
      <c r="K11" s="81"/>
      <c r="Y11" s="696" t="s">
        <v>911</v>
      </c>
      <c r="Z11" s="81"/>
      <c r="AA11" s="81"/>
      <c r="AB11" s="81"/>
      <c r="AC11" s="81"/>
      <c r="AD11" s="81"/>
      <c r="AE11" s="81"/>
      <c r="AF11" s="81"/>
    </row>
    <row r="12" spans="1:65" ht="19.2">
      <c r="A12" s="1425"/>
      <c r="B12" s="1464"/>
      <c r="C12" s="1464"/>
      <c r="D12" s="1465"/>
      <c r="E12" s="1465"/>
      <c r="F12" s="1465"/>
      <c r="G12" s="1465"/>
      <c r="H12" s="1032"/>
      <c r="I12" s="1032"/>
      <c r="J12" s="1032"/>
      <c r="K12" s="1032"/>
      <c r="L12" s="1032"/>
      <c r="M12" s="1032"/>
      <c r="N12" s="1032"/>
      <c r="O12" s="738" t="s">
        <v>912</v>
      </c>
      <c r="P12" s="712"/>
      <c r="Q12" s="712"/>
      <c r="R12" s="713"/>
      <c r="S12" s="713"/>
      <c r="T12" s="713"/>
      <c r="U12" s="713"/>
      <c r="V12" s="714"/>
      <c r="W12" s="1"/>
      <c r="X12" s="1"/>
      <c r="Y12" s="199"/>
      <c r="Z12" s="1032"/>
      <c r="AA12" s="1032"/>
      <c r="AB12" s="1032"/>
      <c r="AC12" s="1032"/>
      <c r="AD12" s="1032"/>
      <c r="AE12" s="1032"/>
      <c r="AF12" s="1032"/>
      <c r="AG12" s="1032"/>
      <c r="AH12" s="1032"/>
      <c r="AI12" s="1032"/>
      <c r="AJ12" s="1032"/>
      <c r="AK12" s="709"/>
      <c r="AL12" s="709"/>
      <c r="AM12" s="709"/>
      <c r="AN12" s="709"/>
      <c r="AO12" s="709"/>
      <c r="AP12" s="1"/>
      <c r="AQ12" s="1"/>
      <c r="AR12" s="1"/>
      <c r="AS12" s="1"/>
      <c r="AT12" s="1"/>
      <c r="AU12" s="1"/>
      <c r="AV12" s="1"/>
      <c r="AW12" s="1"/>
      <c r="AX12" s="1"/>
      <c r="AY12" s="1"/>
      <c r="AZ12" s="1"/>
      <c r="BA12" s="1"/>
      <c r="BB12" s="1"/>
      <c r="BC12" s="1"/>
      <c r="BD12" s="1"/>
      <c r="BE12" s="1"/>
      <c r="BF12" s="1"/>
      <c r="BG12" s="1"/>
      <c r="BH12" s="1"/>
      <c r="BI12" s="1"/>
      <c r="BJ12" s="1"/>
      <c r="BK12" s="1"/>
      <c r="BL12" s="1"/>
      <c r="BM12" s="1"/>
    </row>
    <row r="13" spans="1:65" s="1" customFormat="1" ht="16.8" thickBot="1">
      <c r="A13" s="1522"/>
      <c r="B13" s="1464"/>
      <c r="C13" s="1464"/>
      <c r="D13" s="1464"/>
      <c r="E13" s="1464"/>
      <c r="F13" s="1464"/>
      <c r="G13" s="1464"/>
      <c r="H13" s="1033"/>
      <c r="I13" s="3033"/>
      <c r="J13" s="3033"/>
      <c r="K13" s="1033"/>
      <c r="L13" s="1033"/>
      <c r="M13" s="754" t="s">
        <v>912</v>
      </c>
      <c r="N13" s="165"/>
      <c r="O13" s="739" t="s">
        <v>913</v>
      </c>
      <c r="P13" s="716"/>
      <c r="Q13" s="716"/>
      <c r="R13" s="717"/>
      <c r="S13" s="717"/>
      <c r="T13" s="717"/>
      <c r="U13" s="717"/>
      <c r="V13" s="718"/>
      <c r="W13" s="710"/>
      <c r="X13" s="710"/>
      <c r="Y13" s="696"/>
      <c r="Z13" s="1033"/>
      <c r="AA13" s="1033"/>
      <c r="AB13" s="1033"/>
      <c r="AC13" s="1033"/>
      <c r="AD13" s="1033"/>
      <c r="AE13" s="1033"/>
      <c r="AF13" s="1033"/>
      <c r="AG13" s="1033"/>
      <c r="AH13" s="165"/>
      <c r="AI13" s="165"/>
      <c r="AJ13" s="165"/>
      <c r="AK13" s="1034"/>
      <c r="AL13" s="1034"/>
      <c r="AM13" s="710"/>
      <c r="AN13" s="710"/>
      <c r="AO13" s="710"/>
      <c r="AP13" s="710"/>
      <c r="AQ13" s="710"/>
      <c r="AR13"/>
      <c r="AS13"/>
      <c r="AT13"/>
      <c r="AU13"/>
      <c r="AV13"/>
      <c r="AW13"/>
      <c r="AX13"/>
      <c r="AY13"/>
      <c r="AZ13"/>
      <c r="BA13"/>
      <c r="BB13"/>
      <c r="BC13"/>
      <c r="BD13"/>
      <c r="BE13"/>
      <c r="BF13"/>
      <c r="BG13"/>
      <c r="BH13"/>
      <c r="BI13"/>
      <c r="BJ13"/>
      <c r="BK13"/>
      <c r="BL13"/>
      <c r="BM13"/>
    </row>
    <row r="14" spans="1:65" ht="14.4">
      <c r="A14" s="1522"/>
      <c r="B14" s="1466"/>
      <c r="C14" s="1466"/>
      <c r="D14" s="1466"/>
      <c r="E14" s="1466"/>
      <c r="F14" s="1542"/>
      <c r="G14" s="1542"/>
      <c r="H14" s="1036"/>
      <c r="I14" s="3859"/>
      <c r="J14" s="3859"/>
      <c r="K14" s="3859"/>
      <c r="L14" s="3859"/>
      <c r="M14" s="3859"/>
      <c r="N14" s="3859"/>
      <c r="O14" s="3859"/>
      <c r="P14" s="1"/>
      <c r="Q14" s="1"/>
      <c r="R14" s="1"/>
      <c r="S14" s="1"/>
      <c r="T14" s="1"/>
      <c r="U14" s="1"/>
      <c r="V14" s="1"/>
      <c r="W14" s="710"/>
      <c r="X14" s="710"/>
      <c r="Y14" s="696"/>
      <c r="Z14" s="1035"/>
      <c r="AA14" s="1035"/>
      <c r="AB14" s="1035"/>
      <c r="AC14" s="1035"/>
      <c r="AD14" s="1037"/>
      <c r="AE14" s="1035"/>
      <c r="AF14" s="1035"/>
      <c r="AG14" s="1035"/>
      <c r="AH14" s="165"/>
      <c r="AI14" s="165"/>
      <c r="AJ14" s="165"/>
      <c r="AK14" s="1034"/>
      <c r="AL14" s="1034"/>
      <c r="AM14" s="710"/>
      <c r="AN14" s="710"/>
      <c r="AO14" s="710"/>
      <c r="AP14" s="710"/>
      <c r="AQ14" s="710"/>
      <c r="AR14" s="710"/>
      <c r="AS14" s="710"/>
      <c r="AT14" s="710"/>
      <c r="AU14" s="710"/>
    </row>
    <row r="15" spans="1:65" ht="14.4">
      <c r="A15" s="3858"/>
      <c r="B15" s="3858"/>
      <c r="C15" s="3858"/>
      <c r="D15" s="3858"/>
      <c r="E15" s="3858"/>
      <c r="F15" s="3858"/>
      <c r="G15" s="3858"/>
      <c r="H15" s="1036"/>
      <c r="I15" s="3336"/>
      <c r="J15" s="3336"/>
      <c r="K15" s="3336"/>
      <c r="L15" s="1035"/>
      <c r="M15" s="165"/>
      <c r="N15" s="165"/>
      <c r="O15" s="1"/>
      <c r="P15" s="1"/>
      <c r="Q15" s="270" t="s">
        <v>914</v>
      </c>
      <c r="R15" s="1"/>
      <c r="S15" s="1"/>
      <c r="T15" s="1"/>
      <c r="U15" s="1"/>
      <c r="V15" s="1"/>
      <c r="W15" s="710"/>
      <c r="X15" s="710"/>
      <c r="Y15" s="696"/>
      <c r="Z15" s="1035"/>
      <c r="AA15" s="1035"/>
      <c r="AB15" s="1035"/>
      <c r="AC15" s="1035"/>
      <c r="AD15" s="1037"/>
      <c r="AE15" s="1035"/>
      <c r="AF15" s="1035"/>
      <c r="AG15" s="1035"/>
      <c r="AH15" s="165"/>
      <c r="AI15" s="165"/>
      <c r="AJ15" s="165"/>
      <c r="AK15" s="1034"/>
      <c r="AL15" s="1034"/>
      <c r="AM15" s="710"/>
      <c r="AN15" s="710"/>
      <c r="AO15" s="710"/>
      <c r="AP15" s="710"/>
      <c r="AQ15" s="710"/>
      <c r="AR15" s="710"/>
      <c r="AS15" s="710"/>
      <c r="AT15" s="710"/>
      <c r="AU15" s="710"/>
    </row>
    <row r="16" spans="1:65" ht="16.2">
      <c r="A16" s="1425"/>
      <c r="B16" s="2321"/>
      <c r="C16" s="2322"/>
      <c r="D16" s="2323"/>
      <c r="E16" s="2323"/>
      <c r="F16" s="2324"/>
      <c r="G16" s="2324"/>
      <c r="H16"/>
      <c r="I16" s="1038"/>
      <c r="J16" s="1038"/>
      <c r="K16" s="1038"/>
      <c r="Q16" s="866" t="s">
        <v>915</v>
      </c>
      <c r="W16" s="710"/>
      <c r="X16" s="710"/>
      <c r="Y16" s="1039" t="s">
        <v>916</v>
      </c>
      <c r="Z16" s="502"/>
      <c r="AQ16" s="710"/>
      <c r="AR16" s="710"/>
      <c r="AS16" s="710"/>
      <c r="AT16" s="710"/>
      <c r="AU16" s="710"/>
    </row>
    <row r="17" spans="1:57">
      <c r="A17" s="1504"/>
      <c r="C17"/>
      <c r="D17"/>
      <c r="E17" s="691"/>
      <c r="F17"/>
      <c r="G17"/>
      <c r="H17"/>
      <c r="I17"/>
      <c r="J17"/>
      <c r="N17" s="691"/>
      <c r="V17" s="1113"/>
      <c r="Y17" s="719"/>
      <c r="AC17" s="691"/>
      <c r="AI17" s="691"/>
    </row>
    <row r="18" spans="1:57" ht="14.4">
      <c r="A18" s="3180" t="s">
        <v>350</v>
      </c>
      <c r="B18" s="3565" t="s">
        <v>351</v>
      </c>
      <c r="C18" s="3184" t="s">
        <v>838</v>
      </c>
      <c r="D18" s="3185"/>
      <c r="E18" s="3567"/>
      <c r="F18" s="3184" t="s">
        <v>838</v>
      </c>
      <c r="G18" s="3185"/>
      <c r="H18" s="3567"/>
      <c r="I18" s="2919" t="s">
        <v>353</v>
      </c>
      <c r="J18" s="2903"/>
      <c r="K18" s="3152"/>
      <c r="L18" s="3185" t="s">
        <v>917</v>
      </c>
      <c r="M18" s="3185"/>
      <c r="N18" s="3567"/>
      <c r="O18" s="3193" t="s">
        <v>918</v>
      </c>
      <c r="P18" s="3193" t="s">
        <v>1381</v>
      </c>
      <c r="Q18" s="3195" t="s">
        <v>696</v>
      </c>
      <c r="R18" s="3575" t="s">
        <v>697</v>
      </c>
      <c r="S18" s="3575" t="s">
        <v>698</v>
      </c>
      <c r="T18" s="3575" t="s">
        <v>699</v>
      </c>
      <c r="U18" s="3575" t="s">
        <v>700</v>
      </c>
      <c r="V18" s="3575" t="s">
        <v>701</v>
      </c>
      <c r="W18" s="3607" t="s">
        <v>702</v>
      </c>
      <c r="X18" s="3825" t="s">
        <v>350</v>
      </c>
      <c r="Y18" s="3826"/>
      <c r="Z18" s="3831" t="s">
        <v>351</v>
      </c>
      <c r="AA18" s="3833" t="s">
        <v>838</v>
      </c>
      <c r="AB18" s="3829"/>
      <c r="AC18" s="3830"/>
      <c r="AD18" s="3822" t="s">
        <v>353</v>
      </c>
      <c r="AE18" s="2903"/>
      <c r="AF18" s="2904"/>
      <c r="AG18" s="3829" t="s">
        <v>917</v>
      </c>
      <c r="AH18" s="3829"/>
      <c r="AI18" s="3830"/>
      <c r="AJ18" s="3217" t="s">
        <v>918</v>
      </c>
      <c r="AK18" s="3195" t="s">
        <v>696</v>
      </c>
      <c r="AL18" s="3821" t="s">
        <v>697</v>
      </c>
      <c r="AM18" s="3821" t="s">
        <v>698</v>
      </c>
      <c r="AN18" s="3821" t="s">
        <v>699</v>
      </c>
      <c r="AO18" s="3821" t="s">
        <v>700</v>
      </c>
      <c r="AP18" s="3821" t="s">
        <v>701</v>
      </c>
      <c r="AQ18" s="3607" t="s">
        <v>702</v>
      </c>
      <c r="AR18" s="3184" t="s">
        <v>703</v>
      </c>
      <c r="AS18" s="3217"/>
      <c r="AT18" s="3184" t="s">
        <v>704</v>
      </c>
      <c r="AU18" s="3217"/>
      <c r="AV18" s="3184" t="s">
        <v>705</v>
      </c>
      <c r="AW18" s="3217"/>
      <c r="AX18" s="3184" t="s">
        <v>706</v>
      </c>
      <c r="AY18" s="3217"/>
      <c r="AZ18" s="3184" t="s">
        <v>707</v>
      </c>
      <c r="BA18" s="3217"/>
      <c r="BB18" s="3184" t="s">
        <v>708</v>
      </c>
      <c r="BC18" s="3217"/>
      <c r="BD18" s="3184" t="s">
        <v>709</v>
      </c>
      <c r="BE18" s="3217"/>
    </row>
    <row r="19" spans="1:57" ht="29.25" customHeight="1" thickBot="1">
      <c r="A19" s="3652"/>
      <c r="B19" s="3566"/>
      <c r="C19" s="3569" t="s">
        <v>839</v>
      </c>
      <c r="D19" s="3570"/>
      <c r="E19" s="3571"/>
      <c r="F19" s="3569" t="s">
        <v>840</v>
      </c>
      <c r="G19" s="3570"/>
      <c r="H19" s="3571"/>
      <c r="I19" s="755" t="s">
        <v>246</v>
      </c>
      <c r="J19" s="702" t="s">
        <v>1552</v>
      </c>
      <c r="K19" s="756" t="s">
        <v>410</v>
      </c>
      <c r="L19" s="3570" t="s">
        <v>1382</v>
      </c>
      <c r="M19" s="3570"/>
      <c r="N19" s="3571"/>
      <c r="O19" s="3568"/>
      <c r="P19" s="3568"/>
      <c r="Q19" s="3609"/>
      <c r="R19" s="3576"/>
      <c r="S19" s="3576"/>
      <c r="T19" s="3576"/>
      <c r="U19" s="3576"/>
      <c r="V19" s="3576"/>
      <c r="W19" s="3608"/>
      <c r="X19" s="3827"/>
      <c r="Y19" s="3828"/>
      <c r="Z19" s="3832"/>
      <c r="AA19" s="3823" t="s">
        <v>839</v>
      </c>
      <c r="AB19" s="3570"/>
      <c r="AC19" s="3824"/>
      <c r="AD19" s="702" t="s">
        <v>246</v>
      </c>
      <c r="AE19" s="702" t="s">
        <v>409</v>
      </c>
      <c r="AF19" s="700" t="s">
        <v>410</v>
      </c>
      <c r="AG19" s="3570" t="s">
        <v>919</v>
      </c>
      <c r="AH19" s="3570"/>
      <c r="AI19" s="3824"/>
      <c r="AJ19" s="3571"/>
      <c r="AK19" s="3609"/>
      <c r="AL19" s="3576"/>
      <c r="AM19" s="3576"/>
      <c r="AN19" s="3576"/>
      <c r="AO19" s="3576"/>
      <c r="AP19" s="3576"/>
      <c r="AQ19" s="3608"/>
      <c r="AR19" s="3218"/>
      <c r="AS19" s="3219"/>
      <c r="AT19" s="3218"/>
      <c r="AU19" s="3219"/>
      <c r="AV19" s="3218"/>
      <c r="AW19" s="3219"/>
      <c r="AX19" s="3218"/>
      <c r="AY19" s="3219"/>
      <c r="AZ19" s="3218"/>
      <c r="BA19" s="3219"/>
      <c r="BB19" s="3218"/>
      <c r="BC19" s="3219"/>
      <c r="BD19" s="3218"/>
      <c r="BE19" s="3219"/>
    </row>
    <row r="20" spans="1:57" ht="14.25" hidden="1" customHeight="1" thickTop="1">
      <c r="A20" s="3648" t="s">
        <v>920</v>
      </c>
      <c r="B20" s="3649"/>
      <c r="C20" s="1594" t="s">
        <v>921</v>
      </c>
      <c r="D20" s="1594" t="s">
        <v>921</v>
      </c>
      <c r="E20" s="1594" t="s">
        <v>921</v>
      </c>
      <c r="F20" s="1594" t="s">
        <v>1383</v>
      </c>
      <c r="G20" s="1691"/>
      <c r="H20" s="1595"/>
      <c r="I20" s="720"/>
      <c r="J20" s="697"/>
      <c r="K20" s="1595"/>
      <c r="L20" s="1691"/>
      <c r="M20" s="1691"/>
      <c r="N20" s="1691"/>
      <c r="O20" s="1083" t="s">
        <v>922</v>
      </c>
      <c r="P20" s="1083"/>
      <c r="Q20" s="720" t="s">
        <v>710</v>
      </c>
      <c r="R20" s="1585" t="s">
        <v>711</v>
      </c>
      <c r="S20" s="1585" t="s">
        <v>711</v>
      </c>
      <c r="T20" s="1585" t="s">
        <v>1553</v>
      </c>
      <c r="U20" s="1585" t="s">
        <v>711</v>
      </c>
      <c r="V20" s="1585" t="s">
        <v>1554</v>
      </c>
      <c r="W20" s="721" t="s">
        <v>711</v>
      </c>
      <c r="X20" s="1270"/>
      <c r="Y20" s="3834" t="s">
        <v>920</v>
      </c>
      <c r="Z20" s="3835"/>
      <c r="AA20" s="1269" t="s">
        <v>921</v>
      </c>
      <c r="AB20" s="1269" t="s">
        <v>921</v>
      </c>
      <c r="AC20" s="1269" t="s">
        <v>921</v>
      </c>
      <c r="AD20" s="720"/>
      <c r="AE20" s="697"/>
      <c r="AF20" s="1271"/>
      <c r="AG20" s="1270"/>
      <c r="AH20" s="1270"/>
      <c r="AI20" s="1272"/>
      <c r="AJ20" s="1271" t="s">
        <v>922</v>
      </c>
      <c r="AK20" s="720" t="s">
        <v>710</v>
      </c>
      <c r="AL20" s="1090" t="s">
        <v>711</v>
      </c>
      <c r="AM20" s="1090" t="s">
        <v>711</v>
      </c>
      <c r="AN20" s="1090" t="s">
        <v>711</v>
      </c>
      <c r="AO20" s="1090" t="s">
        <v>711</v>
      </c>
      <c r="AP20" s="1090" t="s">
        <v>711</v>
      </c>
      <c r="AQ20" s="721" t="s">
        <v>711</v>
      </c>
      <c r="AR20" s="722"/>
      <c r="AS20" s="723"/>
      <c r="AT20" s="724"/>
      <c r="AU20" s="725"/>
      <c r="AV20" s="722"/>
      <c r="AW20" s="723"/>
      <c r="AX20" s="724"/>
      <c r="AY20" s="725"/>
      <c r="AZ20" s="722"/>
      <c r="BA20" s="723"/>
      <c r="BB20" s="724"/>
      <c r="BC20" s="725"/>
      <c r="BD20" s="722"/>
      <c r="BE20" s="723"/>
    </row>
    <row r="21" spans="1:57" ht="12" hidden="1" customHeight="1">
      <c r="A21" s="3650" t="s">
        <v>923</v>
      </c>
      <c r="B21" s="3651"/>
      <c r="C21" s="698"/>
      <c r="D21" s="698"/>
      <c r="E21" s="698"/>
      <c r="F21" s="1594"/>
      <c r="G21" s="1691"/>
      <c r="H21" s="1595"/>
      <c r="I21" s="699"/>
      <c r="J21" s="726"/>
      <c r="K21" s="1595"/>
      <c r="L21" s="1422"/>
      <c r="M21" s="1422"/>
      <c r="N21" s="1422"/>
      <c r="O21" s="1083" t="s">
        <v>922</v>
      </c>
      <c r="P21" s="1083"/>
      <c r="Q21" s="720" t="s">
        <v>710</v>
      </c>
      <c r="R21" s="1585" t="s">
        <v>1555</v>
      </c>
      <c r="S21" s="1585" t="s">
        <v>711</v>
      </c>
      <c r="T21" s="1585" t="s">
        <v>1554</v>
      </c>
      <c r="U21" s="1585" t="s">
        <v>711</v>
      </c>
      <c r="V21" s="1585" t="s">
        <v>1556</v>
      </c>
      <c r="W21" s="721" t="s">
        <v>711</v>
      </c>
      <c r="X21" s="1270"/>
      <c r="Y21" s="3836" t="s">
        <v>923</v>
      </c>
      <c r="Z21" s="3651"/>
      <c r="AA21" s="698"/>
      <c r="AB21" s="698"/>
      <c r="AC21" s="698"/>
      <c r="AD21" s="699"/>
      <c r="AE21" s="726"/>
      <c r="AF21" s="1271"/>
      <c r="AG21" s="994"/>
      <c r="AH21" s="994"/>
      <c r="AI21" s="701"/>
      <c r="AJ21" s="1271" t="s">
        <v>922</v>
      </c>
      <c r="AK21" s="720" t="s">
        <v>710</v>
      </c>
      <c r="AL21" s="1090" t="s">
        <v>711</v>
      </c>
      <c r="AM21" s="1090" t="s">
        <v>711</v>
      </c>
      <c r="AN21" s="1090" t="s">
        <v>711</v>
      </c>
      <c r="AO21" s="1090" t="s">
        <v>711</v>
      </c>
      <c r="AP21" s="1090" t="s">
        <v>711</v>
      </c>
      <c r="AQ21" s="721" t="s">
        <v>711</v>
      </c>
      <c r="AR21" s="722"/>
      <c r="AS21" s="723"/>
      <c r="AT21" s="724"/>
      <c r="AU21" s="725"/>
      <c r="AV21" s="722"/>
      <c r="AW21" s="723"/>
      <c r="AX21" s="724"/>
      <c r="AY21" s="725"/>
      <c r="AZ21" s="722"/>
      <c r="BA21" s="723"/>
      <c r="BB21" s="724"/>
      <c r="BC21" s="725"/>
      <c r="BD21" s="722"/>
      <c r="BE21" s="723"/>
    </row>
    <row r="22" spans="1:57" ht="12" customHeight="1" thickTop="1">
      <c r="A22" s="3495" t="s">
        <v>1337</v>
      </c>
      <c r="B22" s="3499" t="s">
        <v>1338</v>
      </c>
      <c r="C22" s="3492">
        <v>46037</v>
      </c>
      <c r="D22" s="3486" t="s">
        <v>376</v>
      </c>
      <c r="E22" s="3489">
        <f>C22+1</f>
        <v>46038</v>
      </c>
      <c r="F22" s="3613"/>
      <c r="G22" s="3616"/>
      <c r="H22" s="3619"/>
      <c r="I22" s="3517" t="s">
        <v>924</v>
      </c>
      <c r="J22" s="3508" t="s">
        <v>924</v>
      </c>
      <c r="K22" s="3535">
        <f>C22-6-1</f>
        <v>46030</v>
      </c>
      <c r="L22" s="3622"/>
      <c r="M22" s="3623"/>
      <c r="N22" s="3624"/>
      <c r="O22" s="3520">
        <f>C22+12+1</f>
        <v>46050</v>
      </c>
      <c r="P22" s="3520"/>
      <c r="Q22" s="3523">
        <f>O22+6</f>
        <v>46056</v>
      </c>
      <c r="R22" s="3477">
        <f>O22+7</f>
        <v>46057</v>
      </c>
      <c r="S22" s="3477">
        <f>O22+9</f>
        <v>46059</v>
      </c>
      <c r="T22" s="3477">
        <f>O22+12</f>
        <v>46062</v>
      </c>
      <c r="U22" s="3477">
        <f>O22+14</f>
        <v>46064</v>
      </c>
      <c r="V22" s="3477">
        <f>O22+16</f>
        <v>46066</v>
      </c>
      <c r="W22" s="3572">
        <f>O22+18</f>
        <v>46068</v>
      </c>
      <c r="X22" s="3783" t="s">
        <v>925</v>
      </c>
      <c r="Y22" s="3789" t="s">
        <v>926</v>
      </c>
      <c r="Z22" s="3681"/>
      <c r="AA22" s="3814">
        <v>44641</v>
      </c>
      <c r="AB22" s="3815" t="s">
        <v>376</v>
      </c>
      <c r="AC22" s="3672">
        <f>AA22+2-2</f>
        <v>44641</v>
      </c>
      <c r="AD22" s="3646">
        <f>AA22-3-3</f>
        <v>44635</v>
      </c>
      <c r="AE22" s="3724">
        <f>AA22-3-3</f>
        <v>44635</v>
      </c>
      <c r="AF22" s="3672">
        <f>AA22-2-3</f>
        <v>44636</v>
      </c>
      <c r="AG22" s="3660">
        <f>AC22+4</f>
        <v>44645</v>
      </c>
      <c r="AH22" s="3660"/>
      <c r="AI22" s="3715"/>
      <c r="AJ22" s="3776"/>
      <c r="AK22" s="3778"/>
      <c r="AL22" s="3734"/>
      <c r="AM22" s="3734"/>
      <c r="AN22" s="3734"/>
      <c r="AO22" s="3734"/>
      <c r="AP22" s="3734"/>
      <c r="AQ22" s="3812"/>
      <c r="AR22" s="3810" t="s">
        <v>712</v>
      </c>
      <c r="AS22" s="3134" t="s">
        <v>713</v>
      </c>
      <c r="AT22" s="3810" t="s">
        <v>714</v>
      </c>
      <c r="AU22" s="3134" t="s">
        <v>713</v>
      </c>
      <c r="AV22" s="3810" t="s">
        <v>715</v>
      </c>
      <c r="AW22" s="3134" t="s">
        <v>713</v>
      </c>
      <c r="AX22" s="3810" t="s">
        <v>716</v>
      </c>
      <c r="AY22" s="3134" t="s">
        <v>713</v>
      </c>
      <c r="AZ22" s="3810" t="s">
        <v>717</v>
      </c>
      <c r="BA22" s="3134" t="s">
        <v>713</v>
      </c>
      <c r="BB22" s="3810" t="s">
        <v>718</v>
      </c>
      <c r="BC22" s="3134" t="s">
        <v>713</v>
      </c>
      <c r="BD22" s="3810" t="s">
        <v>719</v>
      </c>
      <c r="BE22" s="3134" t="s">
        <v>713</v>
      </c>
    </row>
    <row r="23" spans="1:57" ht="12" customHeight="1" thickBot="1">
      <c r="A23" s="3496"/>
      <c r="B23" s="3500"/>
      <c r="C23" s="3493"/>
      <c r="D23" s="3487"/>
      <c r="E23" s="3490"/>
      <c r="F23" s="3614"/>
      <c r="G23" s="3617"/>
      <c r="H23" s="3620"/>
      <c r="I23" s="3518"/>
      <c r="J23" s="3509"/>
      <c r="K23" s="3536"/>
      <c r="L23" s="3625"/>
      <c r="M23" s="3626"/>
      <c r="N23" s="3627"/>
      <c r="O23" s="3521"/>
      <c r="P23" s="3521"/>
      <c r="Q23" s="3524"/>
      <c r="R23" s="3478"/>
      <c r="S23" s="3478"/>
      <c r="T23" s="3478"/>
      <c r="U23" s="3478"/>
      <c r="V23" s="3478"/>
      <c r="W23" s="3573"/>
      <c r="X23" s="3784"/>
      <c r="Y23" s="3790"/>
      <c r="Z23" s="3682"/>
      <c r="AA23" s="3660"/>
      <c r="AB23" s="3701"/>
      <c r="AC23" s="3673"/>
      <c r="AD23" s="3646"/>
      <c r="AE23" s="3724"/>
      <c r="AF23" s="3673"/>
      <c r="AG23" s="3660"/>
      <c r="AH23" s="3660"/>
      <c r="AI23" s="3715"/>
      <c r="AJ23" s="3776"/>
      <c r="AK23" s="3778"/>
      <c r="AL23" s="3734"/>
      <c r="AM23" s="3734"/>
      <c r="AN23" s="3734"/>
      <c r="AO23" s="3734"/>
      <c r="AP23" s="3734"/>
      <c r="AQ23" s="3812"/>
      <c r="AR23" s="3811"/>
      <c r="AS23" s="3308"/>
      <c r="AT23" s="3811"/>
      <c r="AU23" s="3308"/>
      <c r="AV23" s="3811"/>
      <c r="AW23" s="3308"/>
      <c r="AX23" s="3811"/>
      <c r="AY23" s="3308"/>
      <c r="AZ23" s="3811"/>
      <c r="BA23" s="3308"/>
      <c r="BB23" s="3811"/>
      <c r="BC23" s="3308"/>
      <c r="BD23" s="3811"/>
      <c r="BE23" s="3308"/>
    </row>
    <row r="24" spans="1:57" ht="12" customHeight="1" thickTop="1">
      <c r="A24" s="3497"/>
      <c r="B24" s="3501"/>
      <c r="C24" s="3494"/>
      <c r="D24" s="3488"/>
      <c r="E24" s="3491"/>
      <c r="F24" s="3615"/>
      <c r="G24" s="3618"/>
      <c r="H24" s="3621"/>
      <c r="I24" s="3519"/>
      <c r="J24" s="3510"/>
      <c r="K24" s="3537"/>
      <c r="L24" s="3628"/>
      <c r="M24" s="3629"/>
      <c r="N24" s="3630"/>
      <c r="O24" s="3522"/>
      <c r="P24" s="3522"/>
      <c r="Q24" s="3525"/>
      <c r="R24" s="3479"/>
      <c r="S24" s="3479"/>
      <c r="T24" s="3479"/>
      <c r="U24" s="3479"/>
      <c r="V24" s="3479"/>
      <c r="W24" s="3574"/>
      <c r="X24" s="3785"/>
      <c r="Y24" s="3791"/>
      <c r="Z24" s="3683"/>
      <c r="AA24" s="3661"/>
      <c r="AB24" s="3702"/>
      <c r="AC24" s="3674"/>
      <c r="AD24" s="3647"/>
      <c r="AE24" s="3725"/>
      <c r="AF24" s="3674"/>
      <c r="AG24" s="3661"/>
      <c r="AH24" s="3661"/>
      <c r="AI24" s="3716"/>
      <c r="AJ24" s="3777"/>
      <c r="AK24" s="3779"/>
      <c r="AL24" s="3735"/>
      <c r="AM24" s="3735"/>
      <c r="AN24" s="3735"/>
      <c r="AO24" s="3735"/>
      <c r="AP24" s="3735"/>
      <c r="AQ24" s="3813"/>
      <c r="AR24" s="3809" t="s">
        <v>720</v>
      </c>
      <c r="AS24" s="3816" t="s">
        <v>721</v>
      </c>
      <c r="AT24" s="3817" t="s">
        <v>722</v>
      </c>
      <c r="AU24" s="3819" t="s">
        <v>723</v>
      </c>
      <c r="AV24" s="3809" t="s">
        <v>724</v>
      </c>
      <c r="AW24" s="3816" t="s">
        <v>725</v>
      </c>
      <c r="AX24" s="3817" t="s">
        <v>726</v>
      </c>
      <c r="AY24" s="3819" t="s">
        <v>727</v>
      </c>
      <c r="AZ24" s="3809" t="s">
        <v>728</v>
      </c>
      <c r="BA24" s="3816" t="s">
        <v>729</v>
      </c>
      <c r="BB24" s="3817" t="s">
        <v>730</v>
      </c>
      <c r="BC24" s="3819" t="s">
        <v>725</v>
      </c>
      <c r="BD24" s="3809" t="s">
        <v>731</v>
      </c>
      <c r="BE24" s="3816" t="s">
        <v>732</v>
      </c>
    </row>
    <row r="25" spans="1:57" ht="12" customHeight="1">
      <c r="A25" s="3337" t="s">
        <v>1337</v>
      </c>
      <c r="B25" s="3339" t="s">
        <v>1338</v>
      </c>
      <c r="C25" s="3341">
        <v>46037</v>
      </c>
      <c r="D25" s="3344" t="s">
        <v>1557</v>
      </c>
      <c r="E25" s="3347">
        <f>C25+1</f>
        <v>46038</v>
      </c>
      <c r="F25" s="3634">
        <v>44566</v>
      </c>
      <c r="G25" s="3637" t="s">
        <v>376</v>
      </c>
      <c r="H25" s="3640" t="s">
        <v>1558</v>
      </c>
      <c r="I25" s="3459">
        <f>C25-9</f>
        <v>46028</v>
      </c>
      <c r="J25" s="3474">
        <f>C25-6-1</f>
        <v>46030</v>
      </c>
      <c r="K25" s="3465" t="s">
        <v>924</v>
      </c>
      <c r="L25" s="3601">
        <f>F25+4</f>
        <v>44570</v>
      </c>
      <c r="M25" s="3602"/>
      <c r="N25" s="3603"/>
      <c r="O25" s="3381">
        <f>C25+12+1</f>
        <v>46050</v>
      </c>
      <c r="P25" s="3381">
        <f>F25+22</f>
        <v>44588</v>
      </c>
      <c r="Q25" s="3453">
        <f>O25+6</f>
        <v>46056</v>
      </c>
      <c r="R25" s="3450">
        <f>O25+7</f>
        <v>46057</v>
      </c>
      <c r="S25" s="3450">
        <f>O25+9</f>
        <v>46059</v>
      </c>
      <c r="T25" s="3450">
        <f>O25+12</f>
        <v>46062</v>
      </c>
      <c r="U25" s="3450">
        <f>O25+14</f>
        <v>46064</v>
      </c>
      <c r="V25" s="3450">
        <f>O25+16</f>
        <v>46066</v>
      </c>
      <c r="W25" s="3405">
        <f>O25+18</f>
        <v>46068</v>
      </c>
      <c r="X25" s="3662" t="s">
        <v>927</v>
      </c>
      <c r="Y25" s="3337"/>
      <c r="Z25" s="3678"/>
      <c r="AA25" s="3669"/>
      <c r="AB25" s="3344"/>
      <c r="AC25" s="3666"/>
      <c r="AD25" s="3669"/>
      <c r="AE25" s="3344"/>
      <c r="AF25" s="3684"/>
      <c r="AG25" s="3726">
        <f>AG22+3+3</f>
        <v>44651</v>
      </c>
      <c r="AH25" s="3729" t="s">
        <v>376</v>
      </c>
      <c r="AI25" s="3657">
        <f>AG25+1</f>
        <v>44652</v>
      </c>
      <c r="AJ25" s="3692">
        <f>AI25+12</f>
        <v>44664</v>
      </c>
      <c r="AK25" s="3408">
        <f>AJ25+6</f>
        <v>44670</v>
      </c>
      <c r="AL25" s="3411">
        <f>AJ25+7</f>
        <v>44671</v>
      </c>
      <c r="AM25" s="3411">
        <f>AJ25+9</f>
        <v>44673</v>
      </c>
      <c r="AN25" s="3411">
        <f>AJ25+12</f>
        <v>44676</v>
      </c>
      <c r="AO25" s="3411">
        <f>AJ25+14</f>
        <v>44678</v>
      </c>
      <c r="AP25" s="3411">
        <f>AJ25+16</f>
        <v>44680</v>
      </c>
      <c r="AQ25" s="3429">
        <f>AJ25+18</f>
        <v>44682</v>
      </c>
      <c r="AR25" s="3129"/>
      <c r="AS25" s="3131"/>
      <c r="AT25" s="3818"/>
      <c r="AU25" s="3820"/>
      <c r="AV25" s="3129"/>
      <c r="AW25" s="3131"/>
      <c r="AX25" s="3818"/>
      <c r="AY25" s="3820"/>
      <c r="AZ25" s="3129"/>
      <c r="BA25" s="3131"/>
      <c r="BB25" s="3818"/>
      <c r="BC25" s="3820"/>
      <c r="BD25" s="3129"/>
      <c r="BE25" s="3131"/>
    </row>
    <row r="26" spans="1:57" ht="12" customHeight="1">
      <c r="A26" s="3338"/>
      <c r="B26" s="3340"/>
      <c r="C26" s="3342"/>
      <c r="D26" s="3345"/>
      <c r="E26" s="3348"/>
      <c r="F26" s="3635"/>
      <c r="G26" s="3638"/>
      <c r="H26" s="3641"/>
      <c r="I26" s="3460"/>
      <c r="J26" s="3475"/>
      <c r="K26" s="3466"/>
      <c r="L26" s="3604"/>
      <c r="M26" s="3605"/>
      <c r="N26" s="3606"/>
      <c r="O26" s="3382"/>
      <c r="P26" s="3382"/>
      <c r="Q26" s="3454"/>
      <c r="R26" s="3451"/>
      <c r="S26" s="3451"/>
      <c r="T26" s="3451"/>
      <c r="U26" s="3451"/>
      <c r="V26" s="3451"/>
      <c r="W26" s="3406"/>
      <c r="X26" s="3663"/>
      <c r="Y26" s="3696"/>
      <c r="Z26" s="3679"/>
      <c r="AA26" s="3670"/>
      <c r="AB26" s="3345"/>
      <c r="AC26" s="3667"/>
      <c r="AD26" s="3670"/>
      <c r="AE26" s="3345"/>
      <c r="AF26" s="3685"/>
      <c r="AG26" s="3727"/>
      <c r="AH26" s="3730"/>
      <c r="AI26" s="3658"/>
      <c r="AJ26" s="3693"/>
      <c r="AK26" s="3409"/>
      <c r="AL26" s="3412"/>
      <c r="AM26" s="3412"/>
      <c r="AN26" s="3412"/>
      <c r="AO26" s="3412"/>
      <c r="AP26" s="3412"/>
      <c r="AQ26" s="3430"/>
      <c r="AR26" s="3132" t="s">
        <v>733</v>
      </c>
      <c r="AS26" s="3134" t="s">
        <v>721</v>
      </c>
      <c r="AT26" s="3839" t="s">
        <v>734</v>
      </c>
      <c r="AU26" s="3837" t="s">
        <v>735</v>
      </c>
      <c r="AV26" s="3132" t="s">
        <v>736</v>
      </c>
      <c r="AW26" s="3134" t="s">
        <v>735</v>
      </c>
      <c r="AX26" s="3839" t="s">
        <v>737</v>
      </c>
      <c r="AY26" s="3837" t="s">
        <v>727</v>
      </c>
      <c r="AZ26" s="3132" t="s">
        <v>738</v>
      </c>
      <c r="BA26" s="3134" t="s">
        <v>739</v>
      </c>
      <c r="BB26" s="3839" t="s">
        <v>740</v>
      </c>
      <c r="BC26" s="3837" t="s">
        <v>741</v>
      </c>
      <c r="BD26" s="3132" t="s">
        <v>742</v>
      </c>
      <c r="BE26" s="3134" t="s">
        <v>732</v>
      </c>
    </row>
    <row r="27" spans="1:57" ht="12" customHeight="1" thickBot="1">
      <c r="A27" s="2081"/>
      <c r="B27" s="2082"/>
      <c r="C27" s="3343"/>
      <c r="D27" s="3346"/>
      <c r="E27" s="3349"/>
      <c r="F27" s="3636"/>
      <c r="G27" s="3639"/>
      <c r="H27" s="3642"/>
      <c r="I27" s="3461"/>
      <c r="J27" s="3476"/>
      <c r="K27" s="3467"/>
      <c r="L27" s="1018">
        <f>L25+6</f>
        <v>44576</v>
      </c>
      <c r="M27" s="1423" t="s">
        <v>376</v>
      </c>
      <c r="N27" s="1019">
        <f>L27+1</f>
        <v>44577</v>
      </c>
      <c r="O27" s="3383"/>
      <c r="P27" s="3383"/>
      <c r="Q27" s="3455"/>
      <c r="R27" s="3452"/>
      <c r="S27" s="3452"/>
      <c r="T27" s="3452"/>
      <c r="U27" s="3452"/>
      <c r="V27" s="3452"/>
      <c r="W27" s="3407"/>
      <c r="X27" s="3664"/>
      <c r="Y27" s="3697"/>
      <c r="Z27" s="3680"/>
      <c r="AA27" s="3671"/>
      <c r="AB27" s="3665"/>
      <c r="AC27" s="3668"/>
      <c r="AD27" s="3671"/>
      <c r="AE27" s="3665"/>
      <c r="AF27" s="3686"/>
      <c r="AG27" s="3728"/>
      <c r="AH27" s="3731"/>
      <c r="AI27" s="3659"/>
      <c r="AJ27" s="3694"/>
      <c r="AK27" s="3695"/>
      <c r="AL27" s="3687"/>
      <c r="AM27" s="3687"/>
      <c r="AN27" s="3687"/>
      <c r="AO27" s="3687"/>
      <c r="AP27" s="3687"/>
      <c r="AQ27" s="3723"/>
      <c r="AR27" s="3133"/>
      <c r="AS27" s="3135"/>
      <c r="AT27" s="3840"/>
      <c r="AU27" s="3838"/>
      <c r="AV27" s="3133"/>
      <c r="AW27" s="3135"/>
      <c r="AX27" s="3840"/>
      <c r="AY27" s="3838"/>
      <c r="AZ27" s="3133"/>
      <c r="BA27" s="3135"/>
      <c r="BB27" s="3840"/>
      <c r="BC27" s="3838"/>
      <c r="BD27" s="3133"/>
      <c r="BE27" s="3135"/>
    </row>
    <row r="28" spans="1:57" ht="12" customHeight="1" thickTop="1">
      <c r="A28" s="3495" t="s">
        <v>1339</v>
      </c>
      <c r="B28" s="3499" t="s">
        <v>1559</v>
      </c>
      <c r="C28" s="3378">
        <f>C22+7</f>
        <v>46044</v>
      </c>
      <c r="D28" s="3502" t="s">
        <v>376</v>
      </c>
      <c r="E28" s="3505">
        <f>E22+7</f>
        <v>46045</v>
      </c>
      <c r="F28" s="3378"/>
      <c r="G28" s="3502"/>
      <c r="H28" s="3631"/>
      <c r="I28" s="3517" t="s">
        <v>924</v>
      </c>
      <c r="J28" s="3508" t="s">
        <v>924</v>
      </c>
      <c r="K28" s="3511">
        <f>C28-6</f>
        <v>46038</v>
      </c>
      <c r="L28" s="3592"/>
      <c r="M28" s="3593"/>
      <c r="N28" s="3594"/>
      <c r="O28" s="3583">
        <f>C28+12+1</f>
        <v>46057</v>
      </c>
      <c r="P28" s="3583"/>
      <c r="Q28" s="3586">
        <f>O28+6</f>
        <v>46063</v>
      </c>
      <c r="R28" s="3589">
        <f>O28+7</f>
        <v>46064</v>
      </c>
      <c r="S28" s="3589">
        <f>O28+9</f>
        <v>46066</v>
      </c>
      <c r="T28" s="3589">
        <f>O28+12</f>
        <v>46069</v>
      </c>
      <c r="U28" s="3589">
        <f>O28+14</f>
        <v>46071</v>
      </c>
      <c r="V28" s="3589">
        <f>O28+16</f>
        <v>46073</v>
      </c>
      <c r="W28" s="3610">
        <f>O28+18</f>
        <v>46075</v>
      </c>
      <c r="X28" s="3784" t="s">
        <v>925</v>
      </c>
      <c r="Y28" s="3706"/>
      <c r="Z28" s="3681"/>
      <c r="AA28" s="3660">
        <f>AA22+7</f>
        <v>44648</v>
      </c>
      <c r="AB28" s="3701" t="s">
        <v>376</v>
      </c>
      <c r="AC28" s="3673">
        <f>AC22+7</f>
        <v>44648</v>
      </c>
      <c r="AD28" s="3646">
        <f>AA28-3</f>
        <v>44645</v>
      </c>
      <c r="AE28" s="3724">
        <f>AA28-3</f>
        <v>44645</v>
      </c>
      <c r="AF28" s="3673">
        <f>AA28-2</f>
        <v>44646</v>
      </c>
      <c r="AG28" s="3660">
        <f>AC28+4</f>
        <v>44652</v>
      </c>
      <c r="AH28" s="3660"/>
      <c r="AI28" s="3715"/>
      <c r="AJ28" s="3719"/>
      <c r="AK28" s="3721"/>
      <c r="AL28" s="3713"/>
      <c r="AM28" s="3713"/>
      <c r="AN28" s="3713"/>
      <c r="AO28" s="3713"/>
      <c r="AP28" s="3713"/>
      <c r="AQ28" s="3732"/>
      <c r="AR28" s="3128" t="s">
        <v>743</v>
      </c>
      <c r="AS28" s="3130" t="s">
        <v>721</v>
      </c>
      <c r="AT28" s="3844" t="s">
        <v>744</v>
      </c>
      <c r="AU28" s="3848" t="s">
        <v>745</v>
      </c>
      <c r="AV28" s="3128" t="s">
        <v>746</v>
      </c>
      <c r="AW28" s="3130" t="s">
        <v>747</v>
      </c>
      <c r="AX28" s="3844" t="s">
        <v>748</v>
      </c>
      <c r="AY28" s="3848" t="s">
        <v>727</v>
      </c>
      <c r="AZ28" s="3128" t="s">
        <v>749</v>
      </c>
      <c r="BA28" s="3130" t="s">
        <v>750</v>
      </c>
      <c r="BB28" s="3844" t="s">
        <v>751</v>
      </c>
      <c r="BC28" s="3848" t="s">
        <v>752</v>
      </c>
      <c r="BD28" s="3128" t="s">
        <v>753</v>
      </c>
      <c r="BE28" s="3130" t="s">
        <v>732</v>
      </c>
    </row>
    <row r="29" spans="1:57" ht="12" customHeight="1">
      <c r="A29" s="3496"/>
      <c r="B29" s="3500"/>
      <c r="C29" s="3379"/>
      <c r="D29" s="3503"/>
      <c r="E29" s="3506"/>
      <c r="F29" s="3379"/>
      <c r="G29" s="3503"/>
      <c r="H29" s="3632"/>
      <c r="I29" s="3518"/>
      <c r="J29" s="3509"/>
      <c r="K29" s="3512"/>
      <c r="L29" s="3595"/>
      <c r="M29" s="3596"/>
      <c r="N29" s="3597"/>
      <c r="O29" s="3584"/>
      <c r="P29" s="3584"/>
      <c r="Q29" s="3587"/>
      <c r="R29" s="3590"/>
      <c r="S29" s="3590"/>
      <c r="T29" s="3590"/>
      <c r="U29" s="3590"/>
      <c r="V29" s="3590"/>
      <c r="W29" s="3611"/>
      <c r="X29" s="3784"/>
      <c r="Y29" s="3707"/>
      <c r="Z29" s="3682"/>
      <c r="AA29" s="3660"/>
      <c r="AB29" s="3701"/>
      <c r="AC29" s="3673"/>
      <c r="AD29" s="3646"/>
      <c r="AE29" s="3724"/>
      <c r="AF29" s="3673"/>
      <c r="AG29" s="3660"/>
      <c r="AH29" s="3660"/>
      <c r="AI29" s="3715"/>
      <c r="AJ29" s="3719"/>
      <c r="AK29" s="3721"/>
      <c r="AL29" s="3713"/>
      <c r="AM29" s="3713"/>
      <c r="AN29" s="3713"/>
      <c r="AO29" s="3713"/>
      <c r="AP29" s="3713"/>
      <c r="AQ29" s="3732"/>
      <c r="AR29" s="3129"/>
      <c r="AS29" s="3131"/>
      <c r="AT29" s="3818"/>
      <c r="AU29" s="3820"/>
      <c r="AV29" s="3129"/>
      <c r="AW29" s="3131"/>
      <c r="AX29" s="3818"/>
      <c r="AY29" s="3820"/>
      <c r="AZ29" s="3129"/>
      <c r="BA29" s="3131"/>
      <c r="BB29" s="3818"/>
      <c r="BC29" s="3820"/>
      <c r="BD29" s="3129"/>
      <c r="BE29" s="3131"/>
    </row>
    <row r="30" spans="1:57" ht="12" customHeight="1">
      <c r="A30" s="3497"/>
      <c r="B30" s="3501"/>
      <c r="C30" s="3380"/>
      <c r="D30" s="3504"/>
      <c r="E30" s="3507"/>
      <c r="F30" s="3380"/>
      <c r="G30" s="3504"/>
      <c r="H30" s="3633"/>
      <c r="I30" s="3519"/>
      <c r="J30" s="3510"/>
      <c r="K30" s="3513"/>
      <c r="L30" s="3598"/>
      <c r="M30" s="3599"/>
      <c r="N30" s="3600"/>
      <c r="O30" s="3585"/>
      <c r="P30" s="3585"/>
      <c r="Q30" s="3588"/>
      <c r="R30" s="3591"/>
      <c r="S30" s="3591"/>
      <c r="T30" s="3591"/>
      <c r="U30" s="3591"/>
      <c r="V30" s="3591"/>
      <c r="W30" s="3612"/>
      <c r="X30" s="3785"/>
      <c r="Y30" s="3708"/>
      <c r="Z30" s="3683"/>
      <c r="AA30" s="3661"/>
      <c r="AB30" s="3702"/>
      <c r="AC30" s="3674"/>
      <c r="AD30" s="3647"/>
      <c r="AE30" s="3725"/>
      <c r="AF30" s="3674"/>
      <c r="AG30" s="3661"/>
      <c r="AH30" s="3661"/>
      <c r="AI30" s="3716"/>
      <c r="AJ30" s="3720"/>
      <c r="AK30" s="3722"/>
      <c r="AL30" s="3714"/>
      <c r="AM30" s="3714"/>
      <c r="AN30" s="3714"/>
      <c r="AO30" s="3714"/>
      <c r="AP30" s="3714"/>
      <c r="AQ30" s="3733"/>
      <c r="AR30" s="3132"/>
      <c r="AS30" s="3134"/>
      <c r="AT30" s="3839" t="s">
        <v>754</v>
      </c>
      <c r="AU30" s="3837" t="s">
        <v>755</v>
      </c>
      <c r="AV30" s="3132" t="s">
        <v>756</v>
      </c>
      <c r="AW30" s="3134" t="s">
        <v>735</v>
      </c>
      <c r="AX30" s="3839" t="s">
        <v>757</v>
      </c>
      <c r="AY30" s="3837" t="s">
        <v>727</v>
      </c>
      <c r="AZ30" s="3132" t="s">
        <v>758</v>
      </c>
      <c r="BA30" s="3134" t="s">
        <v>759</v>
      </c>
      <c r="BB30" s="3839" t="s">
        <v>760</v>
      </c>
      <c r="BC30" s="3837" t="s">
        <v>761</v>
      </c>
      <c r="BD30" s="3132" t="s">
        <v>762</v>
      </c>
      <c r="BE30" s="3134" t="s">
        <v>752</v>
      </c>
    </row>
    <row r="31" spans="1:57" ht="12" customHeight="1">
      <c r="A31" s="3337" t="s">
        <v>1560</v>
      </c>
      <c r="B31" s="3339" t="s">
        <v>1561</v>
      </c>
      <c r="C31" s="3480">
        <f>C25+7</f>
        <v>46044</v>
      </c>
      <c r="D31" s="3462" t="s">
        <v>1562</v>
      </c>
      <c r="E31" s="3483">
        <f>E25+7</f>
        <v>46045</v>
      </c>
      <c r="F31" s="3480">
        <f>F25+7</f>
        <v>44573</v>
      </c>
      <c r="G31" s="3562" t="s">
        <v>1562</v>
      </c>
      <c r="H31" s="3643" t="s">
        <v>1563</v>
      </c>
      <c r="I31" s="3459">
        <f>C31-9</f>
        <v>46035</v>
      </c>
      <c r="J31" s="3462">
        <f>C31-6</f>
        <v>46038</v>
      </c>
      <c r="K31" s="3465" t="s">
        <v>924</v>
      </c>
      <c r="L31" s="3577">
        <f>F31+4</f>
        <v>44577</v>
      </c>
      <c r="M31" s="3578"/>
      <c r="N31" s="3579"/>
      <c r="O31" s="3559">
        <f>C31+12+1</f>
        <v>46057</v>
      </c>
      <c r="P31" s="3559">
        <f>F31+22</f>
        <v>44595</v>
      </c>
      <c r="Q31" s="3841">
        <f>O31+6</f>
        <v>46063</v>
      </c>
      <c r="R31" s="3553">
        <f>O31+7</f>
        <v>46064</v>
      </c>
      <c r="S31" s="3553">
        <f>O31+9</f>
        <v>46066</v>
      </c>
      <c r="T31" s="3553">
        <f>O31+12</f>
        <v>46069</v>
      </c>
      <c r="U31" s="3553">
        <f>O31+14</f>
        <v>46071</v>
      </c>
      <c r="V31" s="3553">
        <f>O31+16</f>
        <v>46073</v>
      </c>
      <c r="W31" s="3556">
        <f>O31+18</f>
        <v>46075</v>
      </c>
      <c r="X31" s="3662" t="s">
        <v>927</v>
      </c>
      <c r="Y31" s="3675"/>
      <c r="Z31" s="3678"/>
      <c r="AA31" s="3745"/>
      <c r="AB31" s="3357"/>
      <c r="AC31" s="3748"/>
      <c r="AD31" s="3760"/>
      <c r="AE31" s="3357"/>
      <c r="AF31" s="3845"/>
      <c r="AG31" s="3726">
        <f>AG25+7</f>
        <v>44658</v>
      </c>
      <c r="AH31" s="3729" t="s">
        <v>263</v>
      </c>
      <c r="AI31" s="3657">
        <f>AG31+1</f>
        <v>44659</v>
      </c>
      <c r="AJ31" s="3692">
        <f>AI31+12</f>
        <v>44671</v>
      </c>
      <c r="AK31" s="3408">
        <f>AJ31+6</f>
        <v>44677</v>
      </c>
      <c r="AL31" s="3411">
        <f>AJ31+7</f>
        <v>44678</v>
      </c>
      <c r="AM31" s="3411">
        <f>AJ31+9</f>
        <v>44680</v>
      </c>
      <c r="AN31" s="3411">
        <f>AJ31+12</f>
        <v>44683</v>
      </c>
      <c r="AO31" s="3411">
        <f>AJ31+14</f>
        <v>44685</v>
      </c>
      <c r="AP31" s="3411">
        <f>AJ31+16</f>
        <v>44687</v>
      </c>
      <c r="AQ31" s="3429">
        <f>AJ31+18</f>
        <v>44689</v>
      </c>
      <c r="AR31" s="3133"/>
      <c r="AS31" s="3135"/>
      <c r="AT31" s="3840"/>
      <c r="AU31" s="3838"/>
      <c r="AV31" s="3133"/>
      <c r="AW31" s="3135"/>
      <c r="AX31" s="3840"/>
      <c r="AY31" s="3838"/>
      <c r="AZ31" s="3133"/>
      <c r="BA31" s="3135"/>
      <c r="BB31" s="3840"/>
      <c r="BC31" s="3838"/>
      <c r="BD31" s="3133"/>
      <c r="BE31" s="3135"/>
    </row>
    <row r="32" spans="1:57" ht="12" customHeight="1">
      <c r="A32" s="3338"/>
      <c r="B32" s="3498"/>
      <c r="C32" s="3481"/>
      <c r="D32" s="3463"/>
      <c r="E32" s="3484"/>
      <c r="F32" s="3481"/>
      <c r="G32" s="3563"/>
      <c r="H32" s="3644"/>
      <c r="I32" s="3460"/>
      <c r="J32" s="3463"/>
      <c r="K32" s="3466"/>
      <c r="L32" s="3580"/>
      <c r="M32" s="3581"/>
      <c r="N32" s="3582"/>
      <c r="O32" s="3560"/>
      <c r="P32" s="3560"/>
      <c r="Q32" s="3842"/>
      <c r="R32" s="3554"/>
      <c r="S32" s="3554"/>
      <c r="T32" s="3554"/>
      <c r="U32" s="3554"/>
      <c r="V32" s="3554"/>
      <c r="W32" s="3557"/>
      <c r="X32" s="3663"/>
      <c r="Y32" s="3676"/>
      <c r="Z32" s="3679"/>
      <c r="AA32" s="3746"/>
      <c r="AB32" s="3358"/>
      <c r="AC32" s="3749"/>
      <c r="AD32" s="3761"/>
      <c r="AE32" s="3358"/>
      <c r="AF32" s="3846"/>
      <c r="AG32" s="3727"/>
      <c r="AH32" s="3730"/>
      <c r="AI32" s="3658"/>
      <c r="AJ32" s="3693"/>
      <c r="AK32" s="3409"/>
      <c r="AL32" s="3412"/>
      <c r="AM32" s="3412"/>
      <c r="AN32" s="3412"/>
      <c r="AO32" s="3412"/>
      <c r="AP32" s="3412"/>
      <c r="AQ32" s="3430"/>
      <c r="AR32" s="963"/>
      <c r="AS32" s="964"/>
      <c r="AT32" s="3844" t="s">
        <v>763</v>
      </c>
      <c r="AU32" s="3848" t="s">
        <v>735</v>
      </c>
      <c r="AV32" s="3128" t="s">
        <v>764</v>
      </c>
      <c r="AW32" s="3130" t="s">
        <v>765</v>
      </c>
      <c r="AX32" s="3844" t="s">
        <v>766</v>
      </c>
      <c r="AY32" s="3848" t="s">
        <v>767</v>
      </c>
      <c r="AZ32" s="3128" t="s">
        <v>768</v>
      </c>
      <c r="BA32" s="3130" t="s">
        <v>761</v>
      </c>
      <c r="BB32" s="3844" t="s">
        <v>769</v>
      </c>
      <c r="BC32" s="3848" t="s">
        <v>739</v>
      </c>
      <c r="BD32" s="3128" t="s">
        <v>770</v>
      </c>
      <c r="BE32" s="3130" t="s">
        <v>725</v>
      </c>
    </row>
    <row r="33" spans="1:57" ht="12" customHeight="1" thickBot="1">
      <c r="A33" s="1598"/>
      <c r="B33" s="998"/>
      <c r="C33" s="3482"/>
      <c r="D33" s="3464"/>
      <c r="E33" s="3485"/>
      <c r="F33" s="3482"/>
      <c r="G33" s="3564"/>
      <c r="H33" s="3645"/>
      <c r="I33" s="3461"/>
      <c r="J33" s="3464"/>
      <c r="K33" s="3467"/>
      <c r="L33" s="1867">
        <f>L31+6</f>
        <v>44583</v>
      </c>
      <c r="M33" s="1868" t="s">
        <v>1562</v>
      </c>
      <c r="N33" s="1869">
        <f>L33+1</f>
        <v>44584</v>
      </c>
      <c r="O33" s="3561"/>
      <c r="P33" s="3561"/>
      <c r="Q33" s="3843"/>
      <c r="R33" s="3555"/>
      <c r="S33" s="3555"/>
      <c r="T33" s="3555"/>
      <c r="U33" s="3555"/>
      <c r="V33" s="3555"/>
      <c r="W33" s="3558"/>
      <c r="X33" s="3664"/>
      <c r="Y33" s="3677"/>
      <c r="Z33" s="3680"/>
      <c r="AA33" s="3747"/>
      <c r="AB33" s="3688"/>
      <c r="AC33" s="3750"/>
      <c r="AD33" s="3762"/>
      <c r="AE33" s="3688"/>
      <c r="AF33" s="3847"/>
      <c r="AG33" s="3728"/>
      <c r="AH33" s="3731"/>
      <c r="AI33" s="3659"/>
      <c r="AJ33" s="3694"/>
      <c r="AK33" s="3695"/>
      <c r="AL33" s="3687"/>
      <c r="AM33" s="3687"/>
      <c r="AN33" s="3687"/>
      <c r="AO33" s="3687"/>
      <c r="AP33" s="3687"/>
      <c r="AQ33" s="3723"/>
      <c r="AR33" s="741"/>
      <c r="AS33" s="740"/>
      <c r="AT33" s="3818"/>
      <c r="AU33" s="3820"/>
      <c r="AV33" s="3129"/>
      <c r="AW33" s="3131"/>
      <c r="AX33" s="3818"/>
      <c r="AY33" s="3820"/>
      <c r="AZ33" s="3129"/>
      <c r="BA33" s="3131"/>
      <c r="BB33" s="3818"/>
      <c r="BC33" s="3820"/>
      <c r="BD33" s="3129"/>
      <c r="BE33" s="3131"/>
    </row>
    <row r="34" spans="1:57" ht="12" customHeight="1" thickTop="1">
      <c r="A34" s="3495" t="s">
        <v>1564</v>
      </c>
      <c r="B34" s="3499" t="s">
        <v>1561</v>
      </c>
      <c r="C34" s="3328">
        <f>C28+7</f>
        <v>46051</v>
      </c>
      <c r="D34" s="3231" t="s">
        <v>1562</v>
      </c>
      <c r="E34" s="3331">
        <f>E28+7</f>
        <v>46052</v>
      </c>
      <c r="F34" s="3328"/>
      <c r="G34" s="3231"/>
      <c r="H34" s="3526"/>
      <c r="I34" s="3517" t="s">
        <v>924</v>
      </c>
      <c r="J34" s="3508" t="s">
        <v>924</v>
      </c>
      <c r="K34" s="3511">
        <f>C34-6</f>
        <v>46045</v>
      </c>
      <c r="L34" s="3529"/>
      <c r="M34" s="3530"/>
      <c r="N34" s="3235"/>
      <c r="O34" s="3246">
        <f>C34+12+1</f>
        <v>46064</v>
      </c>
      <c r="P34" s="3246"/>
      <c r="Q34" s="3221">
        <f>O34+6</f>
        <v>46070</v>
      </c>
      <c r="R34" s="3224">
        <f>O34+7</f>
        <v>46071</v>
      </c>
      <c r="S34" s="3224">
        <f>O34+9</f>
        <v>46073</v>
      </c>
      <c r="T34" s="3224">
        <f>O34+12</f>
        <v>46076</v>
      </c>
      <c r="U34" s="3224">
        <f>O34+14</f>
        <v>46078</v>
      </c>
      <c r="V34" s="3224">
        <f>O34+16</f>
        <v>46080</v>
      </c>
      <c r="W34" s="3228">
        <f>O34+18</f>
        <v>46082</v>
      </c>
      <c r="X34" s="3784" t="s">
        <v>925</v>
      </c>
      <c r="Y34" s="3789"/>
      <c r="Z34" s="3703"/>
      <c r="AA34" s="3660">
        <f>AA28+7</f>
        <v>44655</v>
      </c>
      <c r="AB34" s="3701" t="s">
        <v>376</v>
      </c>
      <c r="AC34" s="3673">
        <f>AC28+7</f>
        <v>44655</v>
      </c>
      <c r="AD34" s="3646">
        <f>AA34-3</f>
        <v>44652</v>
      </c>
      <c r="AE34" s="3724">
        <f>AA34-3</f>
        <v>44652</v>
      </c>
      <c r="AF34" s="3673">
        <f>AA34-2</f>
        <v>44653</v>
      </c>
      <c r="AG34" s="3660">
        <f>AC34+4</f>
        <v>44659</v>
      </c>
      <c r="AH34" s="3660"/>
      <c r="AI34" s="3715"/>
      <c r="AJ34" s="3719"/>
      <c r="AK34" s="3721"/>
      <c r="AL34" s="3713"/>
      <c r="AM34" s="3713"/>
      <c r="AN34" s="3713"/>
      <c r="AO34" s="3713"/>
      <c r="AP34" s="3713"/>
      <c r="AQ34" s="3732"/>
      <c r="AR34" s="3132"/>
      <c r="AS34" s="3134"/>
      <c r="AT34" s="3839" t="s">
        <v>771</v>
      </c>
      <c r="AU34" s="3837" t="s">
        <v>772</v>
      </c>
      <c r="AV34" s="3132" t="s">
        <v>773</v>
      </c>
      <c r="AW34" s="3134" t="s">
        <v>735</v>
      </c>
      <c r="AX34" s="3839" t="s">
        <v>774</v>
      </c>
      <c r="AY34" s="3837" t="s">
        <v>775</v>
      </c>
      <c r="AZ34" s="3132" t="s">
        <v>776</v>
      </c>
      <c r="BA34" s="3134" t="s">
        <v>752</v>
      </c>
      <c r="BB34" s="3839" t="s">
        <v>777</v>
      </c>
      <c r="BC34" s="3837" t="s">
        <v>778</v>
      </c>
      <c r="BD34" s="3132" t="s">
        <v>779</v>
      </c>
      <c r="BE34" s="3134" t="s">
        <v>780</v>
      </c>
    </row>
    <row r="35" spans="1:57" ht="12" customHeight="1">
      <c r="A35" s="3496"/>
      <c r="B35" s="3500"/>
      <c r="C35" s="3329"/>
      <c r="D35" s="3232"/>
      <c r="E35" s="3332"/>
      <c r="F35" s="3329"/>
      <c r="G35" s="3232"/>
      <c r="H35" s="3527"/>
      <c r="I35" s="3518"/>
      <c r="J35" s="3509"/>
      <c r="K35" s="3512"/>
      <c r="L35" s="3531"/>
      <c r="M35" s="3532"/>
      <c r="N35" s="3237"/>
      <c r="O35" s="3247"/>
      <c r="P35" s="3247"/>
      <c r="Q35" s="3222"/>
      <c r="R35" s="3225"/>
      <c r="S35" s="3225"/>
      <c r="T35" s="3225"/>
      <c r="U35" s="3225"/>
      <c r="V35" s="3225"/>
      <c r="W35" s="3229"/>
      <c r="X35" s="3784"/>
      <c r="Y35" s="3790"/>
      <c r="Z35" s="3704"/>
      <c r="AA35" s="3660"/>
      <c r="AB35" s="3701"/>
      <c r="AC35" s="3673"/>
      <c r="AD35" s="3646"/>
      <c r="AE35" s="3724"/>
      <c r="AF35" s="3673"/>
      <c r="AG35" s="3660"/>
      <c r="AH35" s="3660"/>
      <c r="AI35" s="3715"/>
      <c r="AJ35" s="3719"/>
      <c r="AK35" s="3721"/>
      <c r="AL35" s="3713"/>
      <c r="AM35" s="3713"/>
      <c r="AN35" s="3713"/>
      <c r="AO35" s="3713"/>
      <c r="AP35" s="3713"/>
      <c r="AQ35" s="3732"/>
      <c r="AR35" s="3133"/>
      <c r="AS35" s="3135"/>
      <c r="AT35" s="3840"/>
      <c r="AU35" s="3838"/>
      <c r="AV35" s="3133"/>
      <c r="AW35" s="3135"/>
      <c r="AX35" s="3840"/>
      <c r="AY35" s="3838"/>
      <c r="AZ35" s="3133"/>
      <c r="BA35" s="3135"/>
      <c r="BB35" s="3840"/>
      <c r="BC35" s="3838"/>
      <c r="BD35" s="3133"/>
      <c r="BE35" s="3135"/>
    </row>
    <row r="36" spans="1:57" ht="12" customHeight="1">
      <c r="A36" s="3497"/>
      <c r="B36" s="3501"/>
      <c r="C36" s="3330"/>
      <c r="D36" s="3233"/>
      <c r="E36" s="3333"/>
      <c r="F36" s="3330"/>
      <c r="G36" s="3233"/>
      <c r="H36" s="3528"/>
      <c r="I36" s="3519"/>
      <c r="J36" s="3510"/>
      <c r="K36" s="3513"/>
      <c r="L36" s="3533"/>
      <c r="M36" s="3534"/>
      <c r="N36" s="3239"/>
      <c r="O36" s="3248"/>
      <c r="P36" s="3248"/>
      <c r="Q36" s="3223"/>
      <c r="R36" s="3226"/>
      <c r="S36" s="3226"/>
      <c r="T36" s="3226"/>
      <c r="U36" s="3226"/>
      <c r="V36" s="3226"/>
      <c r="W36" s="3230"/>
      <c r="X36" s="3785"/>
      <c r="Y36" s="3791"/>
      <c r="Z36" s="3705"/>
      <c r="AA36" s="3661"/>
      <c r="AB36" s="3702"/>
      <c r="AC36" s="3674"/>
      <c r="AD36" s="3647"/>
      <c r="AE36" s="3725"/>
      <c r="AF36" s="3674"/>
      <c r="AG36" s="3661"/>
      <c r="AH36" s="3661"/>
      <c r="AI36" s="3716"/>
      <c r="AJ36" s="3720"/>
      <c r="AK36" s="3722"/>
      <c r="AL36" s="3714"/>
      <c r="AM36" s="3714"/>
      <c r="AN36" s="3714"/>
      <c r="AO36" s="3714"/>
      <c r="AP36" s="3714"/>
      <c r="AQ36" s="3733"/>
      <c r="AR36" s="963"/>
      <c r="AS36" s="964"/>
      <c r="AT36" s="3844" t="s">
        <v>781</v>
      </c>
      <c r="AU36" s="3848" t="s">
        <v>778</v>
      </c>
      <c r="AV36" s="3128" t="s">
        <v>782</v>
      </c>
      <c r="AW36" s="3130" t="s">
        <v>735</v>
      </c>
      <c r="AX36" s="3844" t="s">
        <v>783</v>
      </c>
      <c r="AY36" s="3848" t="s">
        <v>784</v>
      </c>
      <c r="AZ36" s="3128" t="s">
        <v>785</v>
      </c>
      <c r="BA36" s="3130" t="s">
        <v>765</v>
      </c>
      <c r="BB36" s="3844" t="s">
        <v>786</v>
      </c>
      <c r="BC36" s="3848" t="s">
        <v>787</v>
      </c>
      <c r="BD36" s="3128" t="s">
        <v>788</v>
      </c>
      <c r="BE36" s="3130" t="s">
        <v>732</v>
      </c>
    </row>
    <row r="37" spans="1:57" ht="12" customHeight="1">
      <c r="A37" s="3337" t="s">
        <v>1564</v>
      </c>
      <c r="B37" s="3339" t="s">
        <v>1561</v>
      </c>
      <c r="C37" s="3341">
        <f>C31+7</f>
        <v>46051</v>
      </c>
      <c r="D37" s="3344" t="s">
        <v>1562</v>
      </c>
      <c r="E37" s="3347">
        <f>E31+7</f>
        <v>46052</v>
      </c>
      <c r="F37" s="3341">
        <f>F31+7</f>
        <v>44580</v>
      </c>
      <c r="G37" s="3384" t="s">
        <v>1562</v>
      </c>
      <c r="H37" s="3456" t="s">
        <v>1563</v>
      </c>
      <c r="I37" s="3459">
        <f>C37-9</f>
        <v>46042</v>
      </c>
      <c r="J37" s="3462">
        <f>C37-6</f>
        <v>46045</v>
      </c>
      <c r="K37" s="3465" t="s">
        <v>924</v>
      </c>
      <c r="L37" s="3468">
        <f>F37+4</f>
        <v>44584</v>
      </c>
      <c r="M37" s="3469"/>
      <c r="N37" s="3470"/>
      <c r="O37" s="3381">
        <f>C37+12+1</f>
        <v>46064</v>
      </c>
      <c r="P37" s="3381">
        <f>F37+22</f>
        <v>44602</v>
      </c>
      <c r="Q37" s="3453">
        <f>O37+6</f>
        <v>46070</v>
      </c>
      <c r="R37" s="3450">
        <f>O37+7</f>
        <v>46071</v>
      </c>
      <c r="S37" s="3450">
        <f>O37+9</f>
        <v>46073</v>
      </c>
      <c r="T37" s="3450">
        <f>O37+12</f>
        <v>46076</v>
      </c>
      <c r="U37" s="3450">
        <f>O37+14</f>
        <v>46078</v>
      </c>
      <c r="V37" s="3450">
        <f>O37+16</f>
        <v>46080</v>
      </c>
      <c r="W37" s="3405">
        <f>O37+18</f>
        <v>46082</v>
      </c>
      <c r="X37" s="3662" t="s">
        <v>927</v>
      </c>
      <c r="Y37" s="3675"/>
      <c r="Z37" s="3849"/>
      <c r="AA37" s="3798"/>
      <c r="AB37" s="3344"/>
      <c r="AC37" s="3666"/>
      <c r="AD37" s="3669"/>
      <c r="AE37" s="3344"/>
      <c r="AF37" s="3684"/>
      <c r="AG37" s="3726">
        <f>AG31+7</f>
        <v>44665</v>
      </c>
      <c r="AH37" s="3729" t="s">
        <v>263</v>
      </c>
      <c r="AI37" s="3657">
        <f>AG37+1</f>
        <v>44666</v>
      </c>
      <c r="AJ37" s="3692">
        <f>AI37+12</f>
        <v>44678</v>
      </c>
      <c r="AK37" s="3408">
        <f>AJ37+6</f>
        <v>44684</v>
      </c>
      <c r="AL37" s="3411">
        <f>AJ37+7</f>
        <v>44685</v>
      </c>
      <c r="AM37" s="3411">
        <f>AJ37+9</f>
        <v>44687</v>
      </c>
      <c r="AN37" s="3411">
        <f>AJ37+12</f>
        <v>44690</v>
      </c>
      <c r="AO37" s="3411">
        <f>AJ37+14</f>
        <v>44692</v>
      </c>
      <c r="AP37" s="3411">
        <f>AJ37+16</f>
        <v>44694</v>
      </c>
      <c r="AQ37" s="3429">
        <f>AJ37+18</f>
        <v>44696</v>
      </c>
      <c r="AR37" s="741"/>
      <c r="AS37" s="740"/>
      <c r="AT37" s="3818"/>
      <c r="AU37" s="3820"/>
      <c r="AV37" s="3129"/>
      <c r="AW37" s="3131"/>
      <c r="AX37" s="3818"/>
      <c r="AY37" s="3820"/>
      <c r="AZ37" s="3129"/>
      <c r="BA37" s="3131"/>
      <c r="BB37" s="3818"/>
      <c r="BC37" s="3820"/>
      <c r="BD37" s="3129"/>
      <c r="BE37" s="3131"/>
    </row>
    <row r="38" spans="1:57" ht="12" customHeight="1">
      <c r="A38" s="3338"/>
      <c r="B38" s="3498"/>
      <c r="C38" s="3342"/>
      <c r="D38" s="3345"/>
      <c r="E38" s="3348"/>
      <c r="F38" s="3342"/>
      <c r="G38" s="3385"/>
      <c r="H38" s="3457"/>
      <c r="I38" s="3460"/>
      <c r="J38" s="3463"/>
      <c r="K38" s="3466"/>
      <c r="L38" s="3471"/>
      <c r="M38" s="3472"/>
      <c r="N38" s="3473"/>
      <c r="O38" s="3382"/>
      <c r="P38" s="3382"/>
      <c r="Q38" s="3454"/>
      <c r="R38" s="3451"/>
      <c r="S38" s="3451"/>
      <c r="T38" s="3451"/>
      <c r="U38" s="3451"/>
      <c r="V38" s="3451"/>
      <c r="W38" s="3406"/>
      <c r="X38" s="3663"/>
      <c r="Y38" s="3676"/>
      <c r="Z38" s="3850"/>
      <c r="AA38" s="3799"/>
      <c r="AB38" s="3345"/>
      <c r="AC38" s="3667"/>
      <c r="AD38" s="3670"/>
      <c r="AE38" s="3345"/>
      <c r="AF38" s="3685"/>
      <c r="AG38" s="3727"/>
      <c r="AH38" s="3730"/>
      <c r="AI38" s="3658"/>
      <c r="AJ38" s="3693"/>
      <c r="AK38" s="3409"/>
      <c r="AL38" s="3412"/>
      <c r="AM38" s="3412"/>
      <c r="AN38" s="3412"/>
      <c r="AO38" s="3412"/>
      <c r="AP38" s="3412"/>
      <c r="AQ38" s="3430"/>
      <c r="AR38" s="3132"/>
      <c r="AS38" s="3134"/>
      <c r="AT38" s="3132" t="s">
        <v>789</v>
      </c>
      <c r="AU38" s="3134" t="s">
        <v>790</v>
      </c>
      <c r="AV38" s="3132" t="s">
        <v>791</v>
      </c>
      <c r="AW38" s="3134" t="s">
        <v>778</v>
      </c>
      <c r="AX38" s="3132" t="s">
        <v>792</v>
      </c>
      <c r="AY38" s="3134" t="s">
        <v>793</v>
      </c>
      <c r="AZ38" s="3132" t="s">
        <v>794</v>
      </c>
      <c r="BA38" s="3134" t="s">
        <v>795</v>
      </c>
      <c r="BB38" s="3132" t="s">
        <v>796</v>
      </c>
      <c r="BC38" s="3134" t="s">
        <v>739</v>
      </c>
      <c r="BD38" s="3132" t="s">
        <v>797</v>
      </c>
      <c r="BE38" s="3134" t="s">
        <v>752</v>
      </c>
    </row>
    <row r="39" spans="1:57" ht="12" customHeight="1" thickBot="1">
      <c r="A39" s="1597"/>
      <c r="B39" s="770"/>
      <c r="C39" s="3343"/>
      <c r="D39" s="3346"/>
      <c r="E39" s="3349"/>
      <c r="F39" s="3343"/>
      <c r="G39" s="3386"/>
      <c r="H39" s="3458"/>
      <c r="I39" s="3461"/>
      <c r="J39" s="3464"/>
      <c r="K39" s="3467"/>
      <c r="L39" s="768">
        <f>L37+6</f>
        <v>44590</v>
      </c>
      <c r="M39" s="1424" t="s">
        <v>1562</v>
      </c>
      <c r="N39" s="769">
        <f>L39+1</f>
        <v>44591</v>
      </c>
      <c r="O39" s="3383"/>
      <c r="P39" s="3383"/>
      <c r="Q39" s="3455"/>
      <c r="R39" s="3452"/>
      <c r="S39" s="3452"/>
      <c r="T39" s="3452"/>
      <c r="U39" s="3452"/>
      <c r="V39" s="3452"/>
      <c r="W39" s="3407"/>
      <c r="X39" s="3664"/>
      <c r="Y39" s="3677"/>
      <c r="Z39" s="3851"/>
      <c r="AA39" s="3800"/>
      <c r="AB39" s="3665"/>
      <c r="AC39" s="3668"/>
      <c r="AD39" s="3671"/>
      <c r="AE39" s="3665"/>
      <c r="AF39" s="3686"/>
      <c r="AG39" s="3728"/>
      <c r="AH39" s="3731"/>
      <c r="AI39" s="3659"/>
      <c r="AJ39" s="3694"/>
      <c r="AK39" s="3695"/>
      <c r="AL39" s="3687"/>
      <c r="AM39" s="3687"/>
      <c r="AN39" s="3687"/>
      <c r="AO39" s="3687"/>
      <c r="AP39" s="3687"/>
      <c r="AQ39" s="3723"/>
      <c r="AR39" s="3133"/>
      <c r="AS39" s="3135"/>
      <c r="AT39" s="3133"/>
      <c r="AU39" s="3135"/>
      <c r="AV39" s="3133"/>
      <c r="AW39" s="3135"/>
      <c r="AX39" s="3133"/>
      <c r="AY39" s="3135"/>
      <c r="AZ39" s="3133"/>
      <c r="BA39" s="3135"/>
      <c r="BB39" s="3133"/>
      <c r="BC39" s="3135"/>
      <c r="BD39" s="3133"/>
      <c r="BE39" s="3135"/>
    </row>
    <row r="40" spans="1:57" ht="12" customHeight="1" thickTop="1">
      <c r="A40" s="3495" t="s">
        <v>1565</v>
      </c>
      <c r="B40" s="3499" t="s">
        <v>1566</v>
      </c>
      <c r="C40" s="3328">
        <f>C34+7</f>
        <v>46058</v>
      </c>
      <c r="D40" s="3231" t="s">
        <v>1562</v>
      </c>
      <c r="E40" s="3331">
        <f>E34+7</f>
        <v>46059</v>
      </c>
      <c r="F40" s="3328"/>
      <c r="G40" s="3231"/>
      <c r="H40" s="3526"/>
      <c r="I40" s="3547" t="s">
        <v>924</v>
      </c>
      <c r="J40" s="3550" t="s">
        <v>924</v>
      </c>
      <c r="K40" s="3331">
        <f>C40-6</f>
        <v>46052</v>
      </c>
      <c r="L40" s="3529"/>
      <c r="M40" s="3530"/>
      <c r="N40" s="3235"/>
      <c r="O40" s="3246">
        <f>C40+12+1</f>
        <v>46071</v>
      </c>
      <c r="P40" s="3246"/>
      <c r="Q40" s="3221">
        <f>O40+6</f>
        <v>46077</v>
      </c>
      <c r="R40" s="3224">
        <f>O40+7</f>
        <v>46078</v>
      </c>
      <c r="S40" s="3224">
        <f>O40+9</f>
        <v>46080</v>
      </c>
      <c r="T40" s="3224">
        <f>O40+12</f>
        <v>46083</v>
      </c>
      <c r="U40" s="3224">
        <f>O40+14</f>
        <v>46085</v>
      </c>
      <c r="V40" s="3224">
        <f>O40+16</f>
        <v>46087</v>
      </c>
      <c r="W40" s="3228">
        <f>O40+18</f>
        <v>46089</v>
      </c>
      <c r="X40" s="3784" t="s">
        <v>925</v>
      </c>
      <c r="Y40" s="3707"/>
      <c r="Z40" s="3682"/>
      <c r="AA40" s="3768">
        <f>AA34+7+2</f>
        <v>44664</v>
      </c>
      <c r="AB40" s="3854" t="s">
        <v>376</v>
      </c>
      <c r="AC40" s="3856">
        <f>AA40</f>
        <v>44664</v>
      </c>
      <c r="AD40" s="3709">
        <f>AA40-3-3</f>
        <v>44658</v>
      </c>
      <c r="AE40" s="3711">
        <f>AA40-3-3</f>
        <v>44658</v>
      </c>
      <c r="AF40" s="3766">
        <f>AA40-2-3</f>
        <v>44659</v>
      </c>
      <c r="AG40" s="3768">
        <f>AC40+4</f>
        <v>44668</v>
      </c>
      <c r="AH40" s="3768"/>
      <c r="AI40" s="3769"/>
      <c r="AJ40" s="3772"/>
      <c r="AK40" s="3774"/>
      <c r="AL40" s="3717"/>
      <c r="AM40" s="3717"/>
      <c r="AN40" s="3717"/>
      <c r="AO40" s="3717"/>
      <c r="AP40" s="3717"/>
      <c r="AQ40" s="3852"/>
      <c r="AR40" s="963"/>
      <c r="AS40" s="964"/>
      <c r="AT40" s="3128" t="s">
        <v>798</v>
      </c>
      <c r="AU40" s="3130" t="s">
        <v>799</v>
      </c>
      <c r="AV40" s="3128" t="s">
        <v>800</v>
      </c>
      <c r="AW40" s="3130" t="s">
        <v>790</v>
      </c>
      <c r="AX40" s="3128" t="s">
        <v>801</v>
      </c>
      <c r="AY40" s="3130" t="s">
        <v>759</v>
      </c>
      <c r="AZ40" s="3128" t="s">
        <v>334</v>
      </c>
      <c r="BA40" s="3130" t="s">
        <v>802</v>
      </c>
      <c r="BB40" s="3128" t="s">
        <v>803</v>
      </c>
      <c r="BC40" s="3130" t="s">
        <v>780</v>
      </c>
      <c r="BD40" s="963"/>
      <c r="BE40" s="964"/>
    </row>
    <row r="41" spans="1:57" ht="12" customHeight="1">
      <c r="A41" s="3496"/>
      <c r="B41" s="3500"/>
      <c r="C41" s="3329"/>
      <c r="D41" s="3232"/>
      <c r="E41" s="3332"/>
      <c r="F41" s="3329"/>
      <c r="G41" s="3232"/>
      <c r="H41" s="3527"/>
      <c r="I41" s="3548"/>
      <c r="J41" s="3551"/>
      <c r="K41" s="3332"/>
      <c r="L41" s="3531"/>
      <c r="M41" s="3532"/>
      <c r="N41" s="3237"/>
      <c r="O41" s="3247"/>
      <c r="P41" s="3247"/>
      <c r="Q41" s="3222"/>
      <c r="R41" s="3225"/>
      <c r="S41" s="3225"/>
      <c r="T41" s="3225"/>
      <c r="U41" s="3225"/>
      <c r="V41" s="3225"/>
      <c r="W41" s="3229"/>
      <c r="X41" s="3784"/>
      <c r="Y41" s="3707"/>
      <c r="Z41" s="3682"/>
      <c r="AA41" s="3768"/>
      <c r="AB41" s="3854"/>
      <c r="AC41" s="3856"/>
      <c r="AD41" s="3709"/>
      <c r="AE41" s="3711"/>
      <c r="AF41" s="3766"/>
      <c r="AG41" s="3768"/>
      <c r="AH41" s="3768"/>
      <c r="AI41" s="3769"/>
      <c r="AJ41" s="3772"/>
      <c r="AK41" s="3774"/>
      <c r="AL41" s="3717"/>
      <c r="AM41" s="3717"/>
      <c r="AN41" s="3717"/>
      <c r="AO41" s="3717"/>
      <c r="AP41" s="3717"/>
      <c r="AQ41" s="3852"/>
      <c r="AR41" s="741"/>
      <c r="AS41" s="740"/>
      <c r="AT41" s="3129"/>
      <c r="AU41" s="3131"/>
      <c r="AV41" s="3129"/>
      <c r="AW41" s="3131"/>
      <c r="AX41" s="3129"/>
      <c r="AY41" s="3131"/>
      <c r="AZ41" s="3129"/>
      <c r="BA41" s="3131"/>
      <c r="BB41" s="3129"/>
      <c r="BC41" s="3131"/>
      <c r="BD41" s="741"/>
      <c r="BE41" s="740"/>
    </row>
    <row r="42" spans="1:57" ht="12" customHeight="1">
      <c r="A42" s="3497"/>
      <c r="B42" s="3501"/>
      <c r="C42" s="3330"/>
      <c r="D42" s="3233"/>
      <c r="E42" s="3333"/>
      <c r="F42" s="3330"/>
      <c r="G42" s="3233"/>
      <c r="H42" s="3528"/>
      <c r="I42" s="3549"/>
      <c r="J42" s="3552"/>
      <c r="K42" s="3333"/>
      <c r="L42" s="3533"/>
      <c r="M42" s="3534"/>
      <c r="N42" s="3239"/>
      <c r="O42" s="3248"/>
      <c r="P42" s="3248"/>
      <c r="Q42" s="3223"/>
      <c r="R42" s="3226"/>
      <c r="S42" s="3226"/>
      <c r="T42" s="3226"/>
      <c r="U42" s="3226"/>
      <c r="V42" s="3226"/>
      <c r="W42" s="3230"/>
      <c r="X42" s="3785"/>
      <c r="Y42" s="3708"/>
      <c r="Z42" s="3683"/>
      <c r="AA42" s="3770"/>
      <c r="AB42" s="3855"/>
      <c r="AC42" s="3857"/>
      <c r="AD42" s="3710"/>
      <c r="AE42" s="3712"/>
      <c r="AF42" s="3767"/>
      <c r="AG42" s="3770"/>
      <c r="AH42" s="3770"/>
      <c r="AI42" s="3771"/>
      <c r="AJ42" s="3773"/>
      <c r="AK42" s="3775"/>
      <c r="AL42" s="3718"/>
      <c r="AM42" s="3718"/>
      <c r="AN42" s="3718"/>
      <c r="AO42" s="3718"/>
      <c r="AP42" s="3718"/>
      <c r="AQ42" s="3853"/>
      <c r="AR42" s="3132"/>
      <c r="AS42" s="3134"/>
      <c r="AT42" s="3132"/>
      <c r="AU42" s="3134"/>
      <c r="AV42" s="3132" t="s">
        <v>804</v>
      </c>
      <c r="AW42" s="3134" t="s">
        <v>805</v>
      </c>
      <c r="AX42" s="3132" t="s">
        <v>806</v>
      </c>
      <c r="AY42" s="3134" t="s">
        <v>807</v>
      </c>
      <c r="AZ42" s="3132" t="s">
        <v>808</v>
      </c>
      <c r="BA42" s="3134" t="s">
        <v>807</v>
      </c>
      <c r="BB42" s="3132" t="s">
        <v>809</v>
      </c>
      <c r="BC42" s="3134" t="s">
        <v>727</v>
      </c>
      <c r="BD42" s="3132"/>
      <c r="BE42" s="3134"/>
    </row>
    <row r="43" spans="1:57" ht="12" customHeight="1">
      <c r="A43" s="3337" t="s">
        <v>1565</v>
      </c>
      <c r="B43" s="3339" t="s">
        <v>1566</v>
      </c>
      <c r="C43" s="3341">
        <f>C37+7</f>
        <v>46058</v>
      </c>
      <c r="D43" s="3344" t="s">
        <v>1562</v>
      </c>
      <c r="E43" s="3347">
        <f>E37+7</f>
        <v>46059</v>
      </c>
      <c r="F43" s="3341">
        <f>F37+7</f>
        <v>44587</v>
      </c>
      <c r="G43" s="3384" t="s">
        <v>1562</v>
      </c>
      <c r="H43" s="3456" t="s">
        <v>1563</v>
      </c>
      <c r="I43" s="3459">
        <f>C43-9</f>
        <v>46049</v>
      </c>
      <c r="J43" s="3344">
        <f>C43-6</f>
        <v>46052</v>
      </c>
      <c r="K43" s="3465" t="s">
        <v>924</v>
      </c>
      <c r="L43" s="3468">
        <f>F43+4</f>
        <v>44591</v>
      </c>
      <c r="M43" s="3469"/>
      <c r="N43" s="3470"/>
      <c r="O43" s="3381">
        <f>C43+12+1</f>
        <v>46071</v>
      </c>
      <c r="P43" s="3381">
        <f>F43+22</f>
        <v>44609</v>
      </c>
      <c r="Q43" s="3453">
        <f>O43+6</f>
        <v>46077</v>
      </c>
      <c r="R43" s="3450">
        <f>O43+7</f>
        <v>46078</v>
      </c>
      <c r="S43" s="3450">
        <f>O43+9</f>
        <v>46080</v>
      </c>
      <c r="T43" s="3450">
        <f>O43+12</f>
        <v>46083</v>
      </c>
      <c r="U43" s="3450">
        <f>O43+14</f>
        <v>46085</v>
      </c>
      <c r="V43" s="3450">
        <f>O43+16</f>
        <v>46087</v>
      </c>
      <c r="W43" s="3405">
        <f>O43+18</f>
        <v>46089</v>
      </c>
      <c r="X43" s="3662" t="s">
        <v>927</v>
      </c>
      <c r="Y43" s="3675"/>
      <c r="Z43" s="3678"/>
      <c r="AA43" s="3798"/>
      <c r="AB43" s="3344"/>
      <c r="AC43" s="3666"/>
      <c r="AD43" s="3669"/>
      <c r="AE43" s="3344"/>
      <c r="AF43" s="3684"/>
      <c r="AG43" s="3726">
        <f>AG37+7-7</f>
        <v>44665</v>
      </c>
      <c r="AH43" s="3729" t="s">
        <v>376</v>
      </c>
      <c r="AI43" s="3657">
        <f>AG43+1</f>
        <v>44666</v>
      </c>
      <c r="AJ43" s="3692">
        <f>AI43+12</f>
        <v>44678</v>
      </c>
      <c r="AK43" s="3408">
        <f>AJ43+6</f>
        <v>44684</v>
      </c>
      <c r="AL43" s="3411">
        <f>AJ43+7</f>
        <v>44685</v>
      </c>
      <c r="AM43" s="3411">
        <f>AJ43+9</f>
        <v>44687</v>
      </c>
      <c r="AN43" s="3411">
        <f>AJ43+12</f>
        <v>44690</v>
      </c>
      <c r="AO43" s="3411">
        <f>AJ43+14</f>
        <v>44692</v>
      </c>
      <c r="AP43" s="3411">
        <f>AJ43+16</f>
        <v>44694</v>
      </c>
      <c r="AQ43" s="3429">
        <f>AJ43+18</f>
        <v>44696</v>
      </c>
      <c r="AR43" s="3133"/>
      <c r="AS43" s="3135"/>
      <c r="AT43" s="3133"/>
      <c r="AU43" s="3135"/>
      <c r="AV43" s="3133"/>
      <c r="AW43" s="3135"/>
      <c r="AX43" s="3133"/>
      <c r="AY43" s="3135"/>
      <c r="AZ43" s="3133"/>
      <c r="BA43" s="3135"/>
      <c r="BB43" s="3133"/>
      <c r="BC43" s="3135"/>
      <c r="BD43" s="3133"/>
      <c r="BE43" s="3135"/>
    </row>
    <row r="44" spans="1:57" ht="12" customHeight="1">
      <c r="A44" s="3338"/>
      <c r="B44" s="3340"/>
      <c r="C44" s="3342"/>
      <c r="D44" s="3345"/>
      <c r="E44" s="3348"/>
      <c r="F44" s="3342"/>
      <c r="G44" s="3385"/>
      <c r="H44" s="3457"/>
      <c r="I44" s="3460"/>
      <c r="J44" s="3345"/>
      <c r="K44" s="3466"/>
      <c r="L44" s="3471"/>
      <c r="M44" s="3472"/>
      <c r="N44" s="3473"/>
      <c r="O44" s="3382"/>
      <c r="P44" s="3382"/>
      <c r="Q44" s="3454"/>
      <c r="R44" s="3451"/>
      <c r="S44" s="3451"/>
      <c r="T44" s="3451"/>
      <c r="U44" s="3451"/>
      <c r="V44" s="3451"/>
      <c r="W44" s="3406"/>
      <c r="X44" s="3663"/>
      <c r="Y44" s="3676"/>
      <c r="Z44" s="3679"/>
      <c r="AA44" s="3799"/>
      <c r="AB44" s="3345"/>
      <c r="AC44" s="3667"/>
      <c r="AD44" s="3670"/>
      <c r="AE44" s="3345"/>
      <c r="AF44" s="3685"/>
      <c r="AG44" s="3727"/>
      <c r="AH44" s="3730"/>
      <c r="AI44" s="3658"/>
      <c r="AJ44" s="3693"/>
      <c r="AK44" s="3409"/>
      <c r="AL44" s="3412"/>
      <c r="AM44" s="3412"/>
      <c r="AN44" s="3412"/>
      <c r="AO44" s="3412"/>
      <c r="AP44" s="3412"/>
      <c r="AQ44" s="3430"/>
      <c r="AR44" s="963"/>
      <c r="AS44" s="964"/>
      <c r="AT44" s="963"/>
      <c r="AU44" s="964"/>
      <c r="AV44" s="3128" t="s">
        <v>810</v>
      </c>
      <c r="AW44" s="3130" t="s">
        <v>811</v>
      </c>
      <c r="AX44" s="3128" t="s">
        <v>812</v>
      </c>
      <c r="AY44" s="3130" t="s">
        <v>813</v>
      </c>
      <c r="AZ44" s="3128" t="s">
        <v>814</v>
      </c>
      <c r="BA44" s="3130" t="s">
        <v>802</v>
      </c>
      <c r="BB44" s="963"/>
      <c r="BC44" s="964"/>
      <c r="BD44" s="963"/>
      <c r="BE44" s="964"/>
    </row>
    <row r="45" spans="1:57" ht="12" customHeight="1" thickBot="1">
      <c r="A45" s="1596"/>
      <c r="B45" s="772"/>
      <c r="C45" s="3343"/>
      <c r="D45" s="3346"/>
      <c r="E45" s="3349"/>
      <c r="F45" s="3343"/>
      <c r="G45" s="3386"/>
      <c r="H45" s="3458"/>
      <c r="I45" s="3461"/>
      <c r="J45" s="3346"/>
      <c r="K45" s="3467"/>
      <c r="L45" s="768">
        <f>L43+6</f>
        <v>44597</v>
      </c>
      <c r="M45" s="1424" t="s">
        <v>1562</v>
      </c>
      <c r="N45" s="769">
        <f>L45+1</f>
        <v>44598</v>
      </c>
      <c r="O45" s="3383"/>
      <c r="P45" s="3383"/>
      <c r="Q45" s="3455"/>
      <c r="R45" s="3452"/>
      <c r="S45" s="3452"/>
      <c r="T45" s="3452"/>
      <c r="U45" s="3452"/>
      <c r="V45" s="3452"/>
      <c r="W45" s="3407"/>
      <c r="X45" s="3664"/>
      <c r="Y45" s="3677"/>
      <c r="Z45" s="3680"/>
      <c r="AA45" s="3800"/>
      <c r="AB45" s="3665"/>
      <c r="AC45" s="3668"/>
      <c r="AD45" s="3671"/>
      <c r="AE45" s="3665"/>
      <c r="AF45" s="3686"/>
      <c r="AG45" s="3728"/>
      <c r="AH45" s="3731"/>
      <c r="AI45" s="3659"/>
      <c r="AJ45" s="3694"/>
      <c r="AK45" s="3695"/>
      <c r="AL45" s="3687"/>
      <c r="AM45" s="3687"/>
      <c r="AN45" s="3687"/>
      <c r="AO45" s="3687"/>
      <c r="AP45" s="3687"/>
      <c r="AQ45" s="3723"/>
      <c r="AR45" s="741"/>
      <c r="AS45" s="740"/>
      <c r="AT45" s="741"/>
      <c r="AU45" s="740"/>
      <c r="AV45" s="3129"/>
      <c r="AW45" s="3131"/>
      <c r="AX45" s="3129"/>
      <c r="AY45" s="3131"/>
      <c r="AZ45" s="3129"/>
      <c r="BA45" s="3131"/>
      <c r="BB45" s="741"/>
      <c r="BC45" s="740"/>
      <c r="BD45" s="741"/>
      <c r="BE45" s="740"/>
    </row>
    <row r="46" spans="1:57" ht="12" customHeight="1" thickTop="1">
      <c r="A46" s="3495" t="s">
        <v>1567</v>
      </c>
      <c r="B46" s="3499" t="s">
        <v>1568</v>
      </c>
      <c r="C46" s="3492">
        <f>C40+7</f>
        <v>46065</v>
      </c>
      <c r="D46" s="3486" t="s">
        <v>1562</v>
      </c>
      <c r="E46" s="3489">
        <f>E40+7</f>
        <v>46066</v>
      </c>
      <c r="F46" s="3492"/>
      <c r="G46" s="3486"/>
      <c r="H46" s="3514"/>
      <c r="I46" s="3517" t="s">
        <v>924</v>
      </c>
      <c r="J46" s="3508" t="s">
        <v>924</v>
      </c>
      <c r="K46" s="3535">
        <f>C46-6-1</f>
        <v>46058</v>
      </c>
      <c r="L46" s="3538"/>
      <c r="M46" s="3539"/>
      <c r="N46" s="3540"/>
      <c r="O46" s="3520">
        <f>C46+12+1</f>
        <v>46078</v>
      </c>
      <c r="P46" s="3520"/>
      <c r="Q46" s="3523">
        <f>O46+6</f>
        <v>46084</v>
      </c>
      <c r="R46" s="3477">
        <f>O46+7</f>
        <v>46085</v>
      </c>
      <c r="S46" s="3477">
        <f>O46+9</f>
        <v>46087</v>
      </c>
      <c r="T46" s="3477">
        <f>O46+12</f>
        <v>46090</v>
      </c>
      <c r="U46" s="3477">
        <f>O46+14</f>
        <v>46092</v>
      </c>
      <c r="V46" s="3477">
        <f>O46+16</f>
        <v>46094</v>
      </c>
      <c r="W46" s="3572">
        <f>O46+18</f>
        <v>46096</v>
      </c>
      <c r="X46" s="3784" t="s">
        <v>925</v>
      </c>
      <c r="Y46" s="3795"/>
      <c r="Z46" s="3698"/>
      <c r="AA46" s="3660">
        <f>AA40+7-3</f>
        <v>44668</v>
      </c>
      <c r="AB46" s="3701" t="s">
        <v>376</v>
      </c>
      <c r="AC46" s="3673">
        <f>AA46+1</f>
        <v>44669</v>
      </c>
      <c r="AD46" s="3646">
        <f>AA46-5</f>
        <v>44663</v>
      </c>
      <c r="AE46" s="3724">
        <f>AA46-5</f>
        <v>44663</v>
      </c>
      <c r="AF46" s="3673">
        <f>AA46-4</f>
        <v>44664</v>
      </c>
      <c r="AG46" s="3660">
        <f>AC46+4-2</f>
        <v>44671</v>
      </c>
      <c r="AH46" s="3660"/>
      <c r="AI46" s="3715"/>
      <c r="AJ46" s="3776"/>
      <c r="AK46" s="3778"/>
      <c r="AL46" s="3734"/>
      <c r="AM46" s="3734"/>
      <c r="AN46" s="3734"/>
      <c r="AO46" s="3734"/>
      <c r="AP46" s="3734"/>
      <c r="AQ46" s="3812"/>
      <c r="AR46" s="3132"/>
      <c r="AS46" s="3134"/>
      <c r="AT46" s="3132"/>
      <c r="AU46" s="3134"/>
      <c r="AV46" s="3132" t="s">
        <v>815</v>
      </c>
      <c r="AW46" s="3134" t="s">
        <v>816</v>
      </c>
      <c r="AX46" s="3132" t="s">
        <v>817</v>
      </c>
      <c r="AY46" s="3134" t="s">
        <v>795</v>
      </c>
      <c r="AZ46" s="3132"/>
      <c r="BA46" s="3134"/>
      <c r="BB46" s="3132"/>
      <c r="BC46" s="3134"/>
      <c r="BD46" s="3132"/>
      <c r="BE46" s="3134"/>
    </row>
    <row r="47" spans="1:57" ht="12" customHeight="1">
      <c r="A47" s="3496"/>
      <c r="B47" s="3500"/>
      <c r="C47" s="3493"/>
      <c r="D47" s="3487"/>
      <c r="E47" s="3490"/>
      <c r="F47" s="3493"/>
      <c r="G47" s="3487"/>
      <c r="H47" s="3515"/>
      <c r="I47" s="3518"/>
      <c r="J47" s="3509"/>
      <c r="K47" s="3536"/>
      <c r="L47" s="3541"/>
      <c r="M47" s="3542"/>
      <c r="N47" s="3543"/>
      <c r="O47" s="3521"/>
      <c r="P47" s="3521"/>
      <c r="Q47" s="3524"/>
      <c r="R47" s="3478"/>
      <c r="S47" s="3478"/>
      <c r="T47" s="3478"/>
      <c r="U47" s="3478"/>
      <c r="V47" s="3478"/>
      <c r="W47" s="3573"/>
      <c r="X47" s="3784"/>
      <c r="Y47" s="3796"/>
      <c r="Z47" s="3699"/>
      <c r="AA47" s="3660"/>
      <c r="AB47" s="3701"/>
      <c r="AC47" s="3673"/>
      <c r="AD47" s="3646"/>
      <c r="AE47" s="3724"/>
      <c r="AF47" s="3673"/>
      <c r="AG47" s="3660"/>
      <c r="AH47" s="3660"/>
      <c r="AI47" s="3715"/>
      <c r="AJ47" s="3776"/>
      <c r="AK47" s="3778"/>
      <c r="AL47" s="3734"/>
      <c r="AM47" s="3734"/>
      <c r="AN47" s="3734"/>
      <c r="AO47" s="3734"/>
      <c r="AP47" s="3734"/>
      <c r="AQ47" s="3812"/>
      <c r="AR47" s="3133"/>
      <c r="AS47" s="3135"/>
      <c r="AT47" s="3133"/>
      <c r="AU47" s="3135"/>
      <c r="AV47" s="3133"/>
      <c r="AW47" s="3135"/>
      <c r="AX47" s="3133"/>
      <c r="AY47" s="3135"/>
      <c r="AZ47" s="3133"/>
      <c r="BA47" s="3135"/>
      <c r="BB47" s="3133"/>
      <c r="BC47" s="3135"/>
      <c r="BD47" s="3133"/>
      <c r="BE47" s="3135"/>
    </row>
    <row r="48" spans="1:57" ht="12" customHeight="1">
      <c r="A48" s="3497"/>
      <c r="B48" s="3501"/>
      <c r="C48" s="3494"/>
      <c r="D48" s="3488"/>
      <c r="E48" s="3491"/>
      <c r="F48" s="3494"/>
      <c r="G48" s="3488"/>
      <c r="H48" s="3516"/>
      <c r="I48" s="3519"/>
      <c r="J48" s="3510"/>
      <c r="K48" s="3537"/>
      <c r="L48" s="3544"/>
      <c r="M48" s="3545"/>
      <c r="N48" s="3546"/>
      <c r="O48" s="3522"/>
      <c r="P48" s="3522"/>
      <c r="Q48" s="3525"/>
      <c r="R48" s="3479"/>
      <c r="S48" s="3479"/>
      <c r="T48" s="3479"/>
      <c r="U48" s="3479"/>
      <c r="V48" s="3479"/>
      <c r="W48" s="3574"/>
      <c r="X48" s="3785"/>
      <c r="Y48" s="3797"/>
      <c r="Z48" s="3700"/>
      <c r="AA48" s="3661"/>
      <c r="AB48" s="3702"/>
      <c r="AC48" s="3674"/>
      <c r="AD48" s="3647"/>
      <c r="AE48" s="3725"/>
      <c r="AF48" s="3674"/>
      <c r="AG48" s="3661"/>
      <c r="AH48" s="3661"/>
      <c r="AI48" s="3716"/>
      <c r="AJ48" s="3777"/>
      <c r="AK48" s="3779"/>
      <c r="AL48" s="3735"/>
      <c r="AM48" s="3735"/>
      <c r="AN48" s="3735"/>
      <c r="AO48" s="3735"/>
      <c r="AP48" s="3735"/>
      <c r="AQ48" s="3813"/>
      <c r="AR48" s="963"/>
      <c r="AS48" s="964"/>
      <c r="AT48" s="963"/>
      <c r="AU48" s="964"/>
      <c r="AV48" s="3128" t="s">
        <v>818</v>
      </c>
      <c r="AW48" s="3130" t="s">
        <v>735</v>
      </c>
      <c r="AX48" s="3128" t="s">
        <v>819</v>
      </c>
      <c r="AY48" s="3130" t="s">
        <v>795</v>
      </c>
      <c r="AZ48" s="963"/>
      <c r="BA48" s="964"/>
      <c r="BB48" s="963"/>
      <c r="BC48" s="964"/>
      <c r="BD48" s="963"/>
      <c r="BE48" s="964"/>
    </row>
    <row r="49" spans="1:57" ht="12" customHeight="1">
      <c r="A49" s="3337" t="s">
        <v>1567</v>
      </c>
      <c r="B49" s="3339" t="s">
        <v>1568</v>
      </c>
      <c r="C49" s="3341">
        <f>C43+7</f>
        <v>46065</v>
      </c>
      <c r="D49" s="3344" t="s">
        <v>1562</v>
      </c>
      <c r="E49" s="3347">
        <f>E43+7</f>
        <v>46066</v>
      </c>
      <c r="F49" s="3341">
        <f>F43+7</f>
        <v>44594</v>
      </c>
      <c r="G49" s="3384" t="s">
        <v>1562</v>
      </c>
      <c r="H49" s="3456" t="s">
        <v>1563</v>
      </c>
      <c r="I49" s="3459">
        <f>C49-9</f>
        <v>46056</v>
      </c>
      <c r="J49" s="3474">
        <f>C49-6-1</f>
        <v>46058</v>
      </c>
      <c r="K49" s="3465" t="s">
        <v>924</v>
      </c>
      <c r="L49" s="3468">
        <f>F49+4</f>
        <v>44598</v>
      </c>
      <c r="M49" s="3469"/>
      <c r="N49" s="3470"/>
      <c r="O49" s="3381">
        <f>C49+12+1</f>
        <v>46078</v>
      </c>
      <c r="P49" s="3381">
        <f>F49+22</f>
        <v>44616</v>
      </c>
      <c r="Q49" s="3453">
        <f>O49+6</f>
        <v>46084</v>
      </c>
      <c r="R49" s="3450">
        <f>O49+7</f>
        <v>46085</v>
      </c>
      <c r="S49" s="3450">
        <f>O49+9</f>
        <v>46087</v>
      </c>
      <c r="T49" s="3450">
        <f>O49+12</f>
        <v>46090</v>
      </c>
      <c r="U49" s="3450">
        <f>O49+14</f>
        <v>46092</v>
      </c>
      <c r="V49" s="3450">
        <f>O49+16</f>
        <v>46094</v>
      </c>
      <c r="W49" s="3405">
        <f>O49+18</f>
        <v>46096</v>
      </c>
      <c r="X49" s="3662" t="s">
        <v>927</v>
      </c>
      <c r="Y49" s="3792"/>
      <c r="Z49" s="3786"/>
      <c r="AA49" s="3798"/>
      <c r="AB49" s="3344"/>
      <c r="AC49" s="3666"/>
      <c r="AD49" s="3669"/>
      <c r="AE49" s="3344"/>
      <c r="AF49" s="3684"/>
      <c r="AG49" s="3726">
        <f>AG43+7+4</f>
        <v>44676</v>
      </c>
      <c r="AH49" s="3729" t="s">
        <v>376</v>
      </c>
      <c r="AI49" s="3657">
        <f>AG49+1</f>
        <v>44677</v>
      </c>
      <c r="AJ49" s="3692">
        <f>AI49+12+3</f>
        <v>44692</v>
      </c>
      <c r="AK49" s="3408">
        <f>AJ49+6</f>
        <v>44698</v>
      </c>
      <c r="AL49" s="3411">
        <f>AJ49+7</f>
        <v>44699</v>
      </c>
      <c r="AM49" s="3411">
        <f>AJ49+9</f>
        <v>44701</v>
      </c>
      <c r="AN49" s="3411">
        <f>AJ49+12</f>
        <v>44704</v>
      </c>
      <c r="AO49" s="3411">
        <f>AJ49+14</f>
        <v>44706</v>
      </c>
      <c r="AP49" s="3411">
        <f>AJ49+16</f>
        <v>44708</v>
      </c>
      <c r="AQ49" s="3429">
        <f>AJ49+18</f>
        <v>44710</v>
      </c>
      <c r="AR49" s="741"/>
      <c r="AS49" s="740"/>
      <c r="AT49" s="741"/>
      <c r="AU49" s="740"/>
      <c r="AV49" s="3129"/>
      <c r="AW49" s="3131"/>
      <c r="AX49" s="3129"/>
      <c r="AY49" s="3131"/>
      <c r="AZ49" s="741"/>
      <c r="BA49" s="740"/>
      <c r="BB49" s="741"/>
      <c r="BC49" s="740"/>
      <c r="BD49" s="741"/>
      <c r="BE49" s="740"/>
    </row>
    <row r="50" spans="1:57" ht="12" customHeight="1">
      <c r="A50" s="3338"/>
      <c r="B50" s="3340"/>
      <c r="C50" s="3342"/>
      <c r="D50" s="3345"/>
      <c r="E50" s="3348"/>
      <c r="F50" s="3342"/>
      <c r="G50" s="3385"/>
      <c r="H50" s="3457"/>
      <c r="I50" s="3460"/>
      <c r="J50" s="3475"/>
      <c r="K50" s="3466"/>
      <c r="L50" s="3471"/>
      <c r="M50" s="3472"/>
      <c r="N50" s="3473"/>
      <c r="O50" s="3382"/>
      <c r="P50" s="3382"/>
      <c r="Q50" s="3454"/>
      <c r="R50" s="3451"/>
      <c r="S50" s="3451"/>
      <c r="T50" s="3451"/>
      <c r="U50" s="3451"/>
      <c r="V50" s="3451"/>
      <c r="W50" s="3406"/>
      <c r="X50" s="3663"/>
      <c r="Y50" s="3793"/>
      <c r="Z50" s="3787"/>
      <c r="AA50" s="3799"/>
      <c r="AB50" s="3345"/>
      <c r="AC50" s="3667"/>
      <c r="AD50" s="3670"/>
      <c r="AE50" s="3345"/>
      <c r="AF50" s="3685"/>
      <c r="AG50" s="3727"/>
      <c r="AH50" s="3730"/>
      <c r="AI50" s="3658"/>
      <c r="AJ50" s="3693"/>
      <c r="AK50" s="3409"/>
      <c r="AL50" s="3412"/>
      <c r="AM50" s="3412"/>
      <c r="AN50" s="3412"/>
      <c r="AO50" s="3412"/>
      <c r="AP50" s="3412"/>
      <c r="AQ50" s="3430"/>
      <c r="AR50" s="3132"/>
      <c r="AS50" s="3134"/>
      <c r="AT50" s="3132"/>
      <c r="AU50" s="3134"/>
      <c r="AV50" s="3132" t="s">
        <v>821</v>
      </c>
      <c r="AW50" s="3134" t="s">
        <v>790</v>
      </c>
      <c r="AX50" s="3132" t="s">
        <v>822</v>
      </c>
      <c r="AY50" s="3134" t="s">
        <v>823</v>
      </c>
      <c r="AZ50" s="3132"/>
      <c r="BA50" s="3134"/>
      <c r="BB50" s="3132"/>
      <c r="BC50" s="3134"/>
      <c r="BD50" s="3132"/>
      <c r="BE50" s="3134"/>
    </row>
    <row r="51" spans="1:57" ht="16.5" customHeight="1" thickBot="1">
      <c r="A51" s="2081"/>
      <c r="B51" s="2082"/>
      <c r="C51" s="3343"/>
      <c r="D51" s="3346"/>
      <c r="E51" s="3349"/>
      <c r="F51" s="3343"/>
      <c r="G51" s="3386"/>
      <c r="H51" s="3458"/>
      <c r="I51" s="3461"/>
      <c r="J51" s="3476"/>
      <c r="K51" s="3467"/>
      <c r="L51" s="768">
        <f>L49+6</f>
        <v>44604</v>
      </c>
      <c r="M51" s="1424" t="s">
        <v>1562</v>
      </c>
      <c r="N51" s="769">
        <f>L51+1</f>
        <v>44605</v>
      </c>
      <c r="O51" s="3383"/>
      <c r="P51" s="3383"/>
      <c r="Q51" s="3455"/>
      <c r="R51" s="3452"/>
      <c r="S51" s="3452"/>
      <c r="T51" s="3452"/>
      <c r="U51" s="3452"/>
      <c r="V51" s="3452"/>
      <c r="W51" s="3407"/>
      <c r="X51" s="3664"/>
      <c r="Y51" s="3794"/>
      <c r="Z51" s="3788"/>
      <c r="AA51" s="3800"/>
      <c r="AB51" s="3665"/>
      <c r="AC51" s="3668"/>
      <c r="AD51" s="3671"/>
      <c r="AE51" s="3665"/>
      <c r="AF51" s="3686"/>
      <c r="AG51" s="3728"/>
      <c r="AH51" s="3731"/>
      <c r="AI51" s="3659"/>
      <c r="AJ51" s="3694"/>
      <c r="AK51" s="3695"/>
      <c r="AL51" s="3687"/>
      <c r="AM51" s="3687"/>
      <c r="AN51" s="3687"/>
      <c r="AO51" s="3687"/>
      <c r="AP51" s="3687"/>
      <c r="AQ51" s="3723"/>
      <c r="AR51" s="3133"/>
      <c r="AS51" s="3135"/>
      <c r="AT51" s="3133"/>
      <c r="AU51" s="3135"/>
      <c r="AV51" s="3133"/>
      <c r="AW51" s="3135"/>
      <c r="AX51" s="3133"/>
      <c r="AY51" s="3135"/>
      <c r="AZ51" s="3133"/>
      <c r="BA51" s="3135"/>
      <c r="BB51" s="3133"/>
      <c r="BC51" s="3135"/>
      <c r="BD51" s="3133"/>
      <c r="BE51" s="3135"/>
    </row>
    <row r="52" spans="1:57" ht="12" customHeight="1" thickTop="1">
      <c r="A52" s="3495" t="s">
        <v>1569</v>
      </c>
      <c r="B52" s="3499" t="s">
        <v>1570</v>
      </c>
      <c r="C52" s="3328">
        <f>C46+7</f>
        <v>46072</v>
      </c>
      <c r="D52" s="3231" t="s">
        <v>1562</v>
      </c>
      <c r="E52" s="3331">
        <f>E46+7</f>
        <v>46073</v>
      </c>
      <c r="F52" s="3328"/>
      <c r="G52" s="3231"/>
      <c r="H52" s="3526"/>
      <c r="I52" s="3517" t="s">
        <v>924</v>
      </c>
      <c r="J52" s="3508" t="s">
        <v>924</v>
      </c>
      <c r="K52" s="3511">
        <f>C52-6</f>
        <v>46066</v>
      </c>
      <c r="L52" s="3529"/>
      <c r="M52" s="3530"/>
      <c r="N52" s="3235"/>
      <c r="O52" s="3246">
        <f>C52+12+1</f>
        <v>46085</v>
      </c>
      <c r="P52" s="3246"/>
      <c r="Q52" s="3221">
        <f>O52+6</f>
        <v>46091</v>
      </c>
      <c r="R52" s="3224">
        <f>O52+7</f>
        <v>46092</v>
      </c>
      <c r="S52" s="3224">
        <f>O52+9</f>
        <v>46094</v>
      </c>
      <c r="T52" s="3224">
        <f>O52+12</f>
        <v>46097</v>
      </c>
      <c r="U52" s="3224">
        <f>O52+14</f>
        <v>46099</v>
      </c>
      <c r="V52" s="3224">
        <f>O52+16</f>
        <v>46101</v>
      </c>
      <c r="W52" s="3228">
        <f>O52+18</f>
        <v>46103</v>
      </c>
      <c r="X52" s="3783" t="s">
        <v>925</v>
      </c>
      <c r="Y52" s="3789"/>
      <c r="Z52" s="3681"/>
      <c r="AA52" s="3660">
        <f>AA46+7</f>
        <v>44675</v>
      </c>
      <c r="AB52" s="3701" t="s">
        <v>376</v>
      </c>
      <c r="AC52" s="3673">
        <f>AA52</f>
        <v>44675</v>
      </c>
      <c r="AD52" s="3646">
        <f>AA52-3</f>
        <v>44672</v>
      </c>
      <c r="AE52" s="3724">
        <f>AA52-3</f>
        <v>44672</v>
      </c>
      <c r="AF52" s="3673">
        <f>AA52-2</f>
        <v>44673</v>
      </c>
      <c r="AG52" s="3660">
        <f>AC52+4</f>
        <v>44679</v>
      </c>
      <c r="AH52" s="3660"/>
      <c r="AI52" s="3715"/>
      <c r="AJ52" s="3719"/>
      <c r="AK52" s="3721"/>
      <c r="AL52" s="3713"/>
      <c r="AM52" s="3713"/>
      <c r="AN52" s="3713"/>
      <c r="AO52" s="3713"/>
      <c r="AP52" s="3713"/>
      <c r="AQ52" s="3732"/>
      <c r="AR52" s="963"/>
      <c r="AS52" s="964"/>
      <c r="AT52" s="963"/>
      <c r="AU52" s="964"/>
      <c r="AV52" s="3128" t="s">
        <v>825</v>
      </c>
      <c r="AW52" s="3130" t="s">
        <v>805</v>
      </c>
      <c r="AX52" s="963"/>
      <c r="AY52" s="964"/>
      <c r="AZ52" s="963"/>
      <c r="BA52" s="964"/>
      <c r="BB52" s="963"/>
      <c r="BC52" s="964"/>
      <c r="BD52" s="963"/>
      <c r="BE52" s="964"/>
    </row>
    <row r="53" spans="1:57" ht="12" customHeight="1">
      <c r="A53" s="3496"/>
      <c r="B53" s="3500"/>
      <c r="C53" s="3329"/>
      <c r="D53" s="3232"/>
      <c r="E53" s="3332"/>
      <c r="F53" s="3329"/>
      <c r="G53" s="3232"/>
      <c r="H53" s="3527"/>
      <c r="I53" s="3518"/>
      <c r="J53" s="3509"/>
      <c r="K53" s="3512"/>
      <c r="L53" s="3531"/>
      <c r="M53" s="3532"/>
      <c r="N53" s="3237"/>
      <c r="O53" s="3247"/>
      <c r="P53" s="3247"/>
      <c r="Q53" s="3222"/>
      <c r="R53" s="3225"/>
      <c r="S53" s="3225"/>
      <c r="T53" s="3225"/>
      <c r="U53" s="3225"/>
      <c r="V53" s="3225"/>
      <c r="W53" s="3229"/>
      <c r="X53" s="3784"/>
      <c r="Y53" s="3790"/>
      <c r="Z53" s="3682"/>
      <c r="AA53" s="3660"/>
      <c r="AB53" s="3701"/>
      <c r="AC53" s="3673"/>
      <c r="AD53" s="3646"/>
      <c r="AE53" s="3724"/>
      <c r="AF53" s="3673"/>
      <c r="AG53" s="3660"/>
      <c r="AH53" s="3660"/>
      <c r="AI53" s="3715"/>
      <c r="AJ53" s="3719"/>
      <c r="AK53" s="3721"/>
      <c r="AL53" s="3713"/>
      <c r="AM53" s="3713"/>
      <c r="AN53" s="3713"/>
      <c r="AO53" s="3713"/>
      <c r="AP53" s="3713"/>
      <c r="AQ53" s="3732"/>
      <c r="AR53" s="741"/>
      <c r="AS53" s="740"/>
      <c r="AT53" s="741"/>
      <c r="AU53" s="740"/>
      <c r="AV53" s="3129"/>
      <c r="AW53" s="3131"/>
      <c r="AX53" s="741"/>
      <c r="AY53" s="740"/>
      <c r="AZ53" s="741"/>
      <c r="BA53" s="740"/>
      <c r="BB53" s="741"/>
      <c r="BC53" s="740"/>
      <c r="BD53" s="741"/>
      <c r="BE53" s="740"/>
    </row>
    <row r="54" spans="1:57" ht="12" customHeight="1">
      <c r="A54" s="3497"/>
      <c r="B54" s="3501"/>
      <c r="C54" s="3330"/>
      <c r="D54" s="3233"/>
      <c r="E54" s="3333"/>
      <c r="F54" s="3330"/>
      <c r="G54" s="3233"/>
      <c r="H54" s="3528"/>
      <c r="I54" s="3519"/>
      <c r="J54" s="3510"/>
      <c r="K54" s="3513"/>
      <c r="L54" s="3533"/>
      <c r="M54" s="3534"/>
      <c r="N54" s="3239"/>
      <c r="O54" s="3248"/>
      <c r="P54" s="3248"/>
      <c r="Q54" s="3223"/>
      <c r="R54" s="3226"/>
      <c r="S54" s="3226"/>
      <c r="T54" s="3226"/>
      <c r="U54" s="3226"/>
      <c r="V54" s="3226"/>
      <c r="W54" s="3230"/>
      <c r="X54" s="3785"/>
      <c r="Y54" s="3791"/>
      <c r="Z54" s="3683"/>
      <c r="AA54" s="3661"/>
      <c r="AB54" s="3702"/>
      <c r="AC54" s="3674"/>
      <c r="AD54" s="3647"/>
      <c r="AE54" s="3725"/>
      <c r="AF54" s="3674"/>
      <c r="AG54" s="3661"/>
      <c r="AH54" s="3661"/>
      <c r="AI54" s="3716"/>
      <c r="AJ54" s="3720"/>
      <c r="AK54" s="3722"/>
      <c r="AL54" s="3714"/>
      <c r="AM54" s="3714"/>
      <c r="AN54" s="3714"/>
      <c r="AO54" s="3714"/>
      <c r="AP54" s="3714"/>
      <c r="AQ54" s="3733"/>
      <c r="AR54" s="238"/>
      <c r="AS54" s="238"/>
      <c r="AT54" s="238"/>
      <c r="AU54" s="238"/>
      <c r="AV54" s="238"/>
      <c r="AW54" s="238"/>
      <c r="AX54" s="238"/>
      <c r="AY54" s="238"/>
      <c r="AZ54" s="238"/>
      <c r="BA54" s="238"/>
      <c r="BB54" s="238"/>
      <c r="BC54" s="238"/>
      <c r="BD54" s="238"/>
      <c r="BE54" s="238"/>
    </row>
    <row r="55" spans="1:57" ht="12" customHeight="1">
      <c r="A55" s="3337" t="s">
        <v>1571</v>
      </c>
      <c r="B55" s="3339" t="s">
        <v>1572</v>
      </c>
      <c r="C55" s="3341">
        <f>C49+7</f>
        <v>46072</v>
      </c>
      <c r="D55" s="3344" t="s">
        <v>1562</v>
      </c>
      <c r="E55" s="3347">
        <f>E49+7</f>
        <v>46073</v>
      </c>
      <c r="F55" s="3341">
        <f>F49+7</f>
        <v>44601</v>
      </c>
      <c r="G55" s="3384" t="s">
        <v>1562</v>
      </c>
      <c r="H55" s="3456" t="s">
        <v>1563</v>
      </c>
      <c r="I55" s="3459">
        <f>C55-9</f>
        <v>46063</v>
      </c>
      <c r="J55" s="3462">
        <f>C55-6</f>
        <v>46066</v>
      </c>
      <c r="K55" s="3465" t="s">
        <v>924</v>
      </c>
      <c r="L55" s="3468">
        <f>F55+4</f>
        <v>44605</v>
      </c>
      <c r="M55" s="3469"/>
      <c r="N55" s="3470"/>
      <c r="O55" s="3381">
        <f>C55+12+1</f>
        <v>46085</v>
      </c>
      <c r="P55" s="3381">
        <f>F55+22</f>
        <v>44623</v>
      </c>
      <c r="Q55" s="3453">
        <f>O55+6</f>
        <v>46091</v>
      </c>
      <c r="R55" s="3450">
        <f>O55+7</f>
        <v>46092</v>
      </c>
      <c r="S55" s="3450">
        <f>O55+9</f>
        <v>46094</v>
      </c>
      <c r="T55" s="3450">
        <f>O55+12</f>
        <v>46097</v>
      </c>
      <c r="U55" s="3450">
        <f>O55+14</f>
        <v>46099</v>
      </c>
      <c r="V55" s="3450">
        <f>O55+16</f>
        <v>46101</v>
      </c>
      <c r="W55" s="3405">
        <f>O55+18</f>
        <v>46103</v>
      </c>
      <c r="X55" s="3662" t="s">
        <v>927</v>
      </c>
      <c r="Y55" s="3675"/>
      <c r="Z55" s="3780"/>
      <c r="AA55" s="3798"/>
      <c r="AB55" s="3344"/>
      <c r="AC55" s="3666"/>
      <c r="AD55" s="3669"/>
      <c r="AE55" s="3344"/>
      <c r="AF55" s="3684"/>
      <c r="AG55" s="3726">
        <f>AG49+7</f>
        <v>44683</v>
      </c>
      <c r="AH55" s="3729" t="s">
        <v>376</v>
      </c>
      <c r="AI55" s="3657">
        <f>AG55+1</f>
        <v>44684</v>
      </c>
      <c r="AJ55" s="3692">
        <f>AI55+12</f>
        <v>44696</v>
      </c>
      <c r="AK55" s="3408">
        <f>AJ55+6</f>
        <v>44702</v>
      </c>
      <c r="AL55" s="3411">
        <f>AJ55+7</f>
        <v>44703</v>
      </c>
      <c r="AM55" s="3411">
        <f>AJ55+9</f>
        <v>44705</v>
      </c>
      <c r="AN55" s="3411">
        <f>AJ55+12</f>
        <v>44708</v>
      </c>
      <c r="AO55" s="3411">
        <f>AJ55+14</f>
        <v>44710</v>
      </c>
      <c r="AP55" s="3411">
        <f>AJ55+16</f>
        <v>44712</v>
      </c>
      <c r="AQ55" s="3429">
        <f>AJ55+18</f>
        <v>44714</v>
      </c>
      <c r="AR55" s="168"/>
      <c r="AS55" s="168"/>
      <c r="AT55" s="168"/>
      <c r="AU55" s="168"/>
      <c r="AV55" s="238"/>
      <c r="AW55" s="238"/>
      <c r="AX55" s="238"/>
      <c r="AY55" s="238"/>
      <c r="AZ55" s="168"/>
      <c r="BA55" s="168"/>
      <c r="BB55" s="168"/>
      <c r="BC55" s="168"/>
      <c r="BD55" s="168"/>
      <c r="BE55" s="168"/>
    </row>
    <row r="56" spans="1:57" ht="12" customHeight="1">
      <c r="A56" s="3338"/>
      <c r="B56" s="3498"/>
      <c r="C56" s="3342"/>
      <c r="D56" s="3345"/>
      <c r="E56" s="3348"/>
      <c r="F56" s="3342"/>
      <c r="G56" s="3385"/>
      <c r="H56" s="3457"/>
      <c r="I56" s="3460"/>
      <c r="J56" s="3463"/>
      <c r="K56" s="3466"/>
      <c r="L56" s="3471"/>
      <c r="M56" s="3472"/>
      <c r="N56" s="3473"/>
      <c r="O56" s="3382"/>
      <c r="P56" s="3382"/>
      <c r="Q56" s="3454"/>
      <c r="R56" s="3451"/>
      <c r="S56" s="3451"/>
      <c r="T56" s="3451"/>
      <c r="U56" s="3451"/>
      <c r="V56" s="3451"/>
      <c r="W56" s="3406"/>
      <c r="X56" s="3663"/>
      <c r="Y56" s="3676"/>
      <c r="Z56" s="3781"/>
      <c r="AA56" s="3799"/>
      <c r="AB56" s="3345"/>
      <c r="AC56" s="3667"/>
      <c r="AD56" s="3670"/>
      <c r="AE56" s="3345"/>
      <c r="AF56" s="3685"/>
      <c r="AG56" s="3727"/>
      <c r="AH56" s="3730"/>
      <c r="AI56" s="3658"/>
      <c r="AJ56" s="3693"/>
      <c r="AK56" s="3409"/>
      <c r="AL56" s="3412"/>
      <c r="AM56" s="3412"/>
      <c r="AN56" s="3412"/>
      <c r="AO56" s="3412"/>
      <c r="AP56" s="3412"/>
      <c r="AQ56" s="3430"/>
      <c r="AR56" s="168"/>
      <c r="AS56" s="168"/>
      <c r="AT56" s="168"/>
      <c r="AU56" s="168"/>
      <c r="AV56" s="238"/>
      <c r="AW56" s="238"/>
      <c r="AX56" s="238"/>
      <c r="AY56" s="238"/>
      <c r="AZ56" s="168"/>
      <c r="BA56" s="168"/>
      <c r="BB56" s="168"/>
      <c r="BC56" s="168"/>
      <c r="BD56" s="168"/>
      <c r="BE56" s="168"/>
    </row>
    <row r="57" spans="1:57" ht="15" customHeight="1" thickBot="1">
      <c r="A57" s="1598"/>
      <c r="B57" s="998"/>
      <c r="C57" s="3343"/>
      <c r="D57" s="3346"/>
      <c r="E57" s="3349"/>
      <c r="F57" s="3343"/>
      <c r="G57" s="3386"/>
      <c r="H57" s="3458"/>
      <c r="I57" s="3461"/>
      <c r="J57" s="3464"/>
      <c r="K57" s="3467"/>
      <c r="L57" s="768">
        <f>L55+6</f>
        <v>44611</v>
      </c>
      <c r="M57" s="1424" t="s">
        <v>1562</v>
      </c>
      <c r="N57" s="769">
        <f>L57+1</f>
        <v>44612</v>
      </c>
      <c r="O57" s="3383"/>
      <c r="P57" s="3383"/>
      <c r="Q57" s="3455"/>
      <c r="R57" s="3452"/>
      <c r="S57" s="3452"/>
      <c r="T57" s="3452"/>
      <c r="U57" s="3452"/>
      <c r="V57" s="3452"/>
      <c r="W57" s="3407"/>
      <c r="X57" s="3664"/>
      <c r="Y57" s="3677"/>
      <c r="Z57" s="3782"/>
      <c r="AA57" s="3800"/>
      <c r="AB57" s="3665"/>
      <c r="AC57" s="3668"/>
      <c r="AD57" s="3671"/>
      <c r="AE57" s="3665"/>
      <c r="AF57" s="3686"/>
      <c r="AG57" s="3728"/>
      <c r="AH57" s="3731"/>
      <c r="AI57" s="3659"/>
      <c r="AJ57" s="3694"/>
      <c r="AK57" s="3695"/>
      <c r="AL57" s="3687"/>
      <c r="AM57" s="3687"/>
      <c r="AN57" s="3687"/>
      <c r="AO57" s="3687"/>
      <c r="AP57" s="3687"/>
      <c r="AQ57" s="3723"/>
      <c r="AR57" s="238"/>
      <c r="AS57" s="238"/>
      <c r="AT57" s="238"/>
      <c r="AU57" s="238"/>
      <c r="AV57" s="238"/>
      <c r="AW57" s="238"/>
      <c r="AX57" s="238"/>
      <c r="AY57" s="238"/>
      <c r="AZ57" s="238"/>
      <c r="BA57" s="238"/>
      <c r="BB57" s="238"/>
      <c r="BC57" s="238"/>
      <c r="BD57" s="238"/>
      <c r="BE57" s="238"/>
    </row>
    <row r="58" spans="1:57" ht="12" customHeight="1" thickTop="1">
      <c r="A58" s="3495" t="s">
        <v>1573</v>
      </c>
      <c r="B58" s="3499" t="s">
        <v>1574</v>
      </c>
      <c r="C58" s="3328">
        <f>C52+7</f>
        <v>46079</v>
      </c>
      <c r="D58" s="3231" t="s">
        <v>1562</v>
      </c>
      <c r="E58" s="3331">
        <f>E52+7</f>
        <v>46080</v>
      </c>
      <c r="F58" s="3328"/>
      <c r="G58" s="3231"/>
      <c r="H58" s="3526"/>
      <c r="I58" s="3517" t="s">
        <v>924</v>
      </c>
      <c r="J58" s="3508" t="s">
        <v>924</v>
      </c>
      <c r="K58" s="3535">
        <f>C58-6-1</f>
        <v>46072</v>
      </c>
      <c r="L58" s="3529"/>
      <c r="M58" s="3530"/>
      <c r="N58" s="3235"/>
      <c r="O58" s="3246">
        <f>C58+12+1</f>
        <v>46092</v>
      </c>
      <c r="P58" s="3246"/>
      <c r="Q58" s="3221">
        <f>O58+6</f>
        <v>46098</v>
      </c>
      <c r="R58" s="3224">
        <f>O58+7</f>
        <v>46099</v>
      </c>
      <c r="S58" s="3224">
        <f>O58+9</f>
        <v>46101</v>
      </c>
      <c r="T58" s="3224">
        <f>O58+12</f>
        <v>46104</v>
      </c>
      <c r="U58" s="3224">
        <f>O58+14</f>
        <v>46106</v>
      </c>
      <c r="V58" s="3224">
        <f>O58+16</f>
        <v>46108</v>
      </c>
      <c r="W58" s="3228">
        <f>O58+18</f>
        <v>46110</v>
      </c>
      <c r="X58" s="3783" t="s">
        <v>925</v>
      </c>
      <c r="Y58" s="3763"/>
      <c r="Z58" s="3754"/>
      <c r="AA58" s="3660">
        <f>AA52+7+3</f>
        <v>44685</v>
      </c>
      <c r="AB58" s="3701" t="s">
        <v>376</v>
      </c>
      <c r="AC58" s="3673">
        <f>AA58</f>
        <v>44685</v>
      </c>
      <c r="AD58" s="3646">
        <f>AA58-3-3</f>
        <v>44679</v>
      </c>
      <c r="AE58" s="3724">
        <f>AA58-3-3</f>
        <v>44679</v>
      </c>
      <c r="AF58" s="3673">
        <f>AA58-2-3</f>
        <v>44680</v>
      </c>
      <c r="AG58" s="3660">
        <f>AC58+4</f>
        <v>44689</v>
      </c>
      <c r="AH58" s="3660"/>
      <c r="AI58" s="3715"/>
      <c r="AJ58" s="3719"/>
      <c r="AK58" s="3721"/>
      <c r="AL58" s="3713"/>
      <c r="AM58" s="3713"/>
      <c r="AN58" s="3713"/>
      <c r="AO58" s="3713"/>
      <c r="AP58" s="3713"/>
      <c r="AQ58" s="3732"/>
      <c r="AR58" s="238"/>
      <c r="AS58" s="238"/>
      <c r="AT58" s="238"/>
      <c r="AU58" s="238"/>
      <c r="AV58" s="238"/>
      <c r="AW58" s="238"/>
      <c r="AX58" s="238"/>
      <c r="AY58" s="238"/>
      <c r="AZ58" s="238"/>
      <c r="BA58" s="238"/>
      <c r="BB58" s="238"/>
      <c r="BC58" s="238"/>
      <c r="BD58" s="238"/>
      <c r="BE58" s="238"/>
    </row>
    <row r="59" spans="1:57" ht="12" customHeight="1">
      <c r="A59" s="3496"/>
      <c r="B59" s="3500"/>
      <c r="C59" s="3329"/>
      <c r="D59" s="3232"/>
      <c r="E59" s="3332"/>
      <c r="F59" s="3329"/>
      <c r="G59" s="3232"/>
      <c r="H59" s="3527"/>
      <c r="I59" s="3518"/>
      <c r="J59" s="3509"/>
      <c r="K59" s="3536"/>
      <c r="L59" s="3531"/>
      <c r="M59" s="3532"/>
      <c r="N59" s="3237"/>
      <c r="O59" s="3247"/>
      <c r="P59" s="3247"/>
      <c r="Q59" s="3222"/>
      <c r="R59" s="3225"/>
      <c r="S59" s="3225"/>
      <c r="T59" s="3225"/>
      <c r="U59" s="3225"/>
      <c r="V59" s="3225"/>
      <c r="W59" s="3229"/>
      <c r="X59" s="3784"/>
      <c r="Y59" s="3764"/>
      <c r="Z59" s="3755"/>
      <c r="AA59" s="3660"/>
      <c r="AB59" s="3701"/>
      <c r="AC59" s="3673"/>
      <c r="AD59" s="3646"/>
      <c r="AE59" s="3724"/>
      <c r="AF59" s="3673"/>
      <c r="AG59" s="3660"/>
      <c r="AH59" s="3660"/>
      <c r="AI59" s="3715"/>
      <c r="AJ59" s="3719"/>
      <c r="AK59" s="3721"/>
      <c r="AL59" s="3713"/>
      <c r="AM59" s="3713"/>
      <c r="AN59" s="3713"/>
      <c r="AO59" s="3713"/>
      <c r="AP59" s="3713"/>
      <c r="AQ59" s="3732"/>
      <c r="AR59" s="168"/>
      <c r="AS59" s="168"/>
      <c r="AT59" s="168"/>
      <c r="AU59" s="168"/>
      <c r="AV59" s="168"/>
      <c r="AW59" s="168"/>
      <c r="AX59" s="168"/>
      <c r="AY59" s="168"/>
      <c r="AZ59" s="168"/>
      <c r="BA59" s="168"/>
      <c r="BB59" s="168"/>
      <c r="BC59" s="168"/>
      <c r="BD59" s="168"/>
      <c r="BE59" s="168"/>
    </row>
    <row r="60" spans="1:57" ht="12" customHeight="1">
      <c r="A60" s="3497"/>
      <c r="B60" s="3501"/>
      <c r="C60" s="3330"/>
      <c r="D60" s="3233"/>
      <c r="E60" s="3333"/>
      <c r="F60" s="3330"/>
      <c r="G60" s="3233"/>
      <c r="H60" s="3528"/>
      <c r="I60" s="3519"/>
      <c r="J60" s="3510"/>
      <c r="K60" s="3537"/>
      <c r="L60" s="3533"/>
      <c r="M60" s="3534"/>
      <c r="N60" s="3239"/>
      <c r="O60" s="3248"/>
      <c r="P60" s="3248"/>
      <c r="Q60" s="3223"/>
      <c r="R60" s="3226"/>
      <c r="S60" s="3226"/>
      <c r="T60" s="3226"/>
      <c r="U60" s="3226"/>
      <c r="V60" s="3226"/>
      <c r="W60" s="3230"/>
      <c r="X60" s="3785"/>
      <c r="Y60" s="3765"/>
      <c r="Z60" s="3756"/>
      <c r="AA60" s="3661"/>
      <c r="AB60" s="3702"/>
      <c r="AC60" s="3674"/>
      <c r="AD60" s="3647"/>
      <c r="AE60" s="3725"/>
      <c r="AF60" s="3674"/>
      <c r="AG60" s="3661"/>
      <c r="AH60" s="3661"/>
      <c r="AI60" s="3716"/>
      <c r="AJ60" s="3720"/>
      <c r="AK60" s="3722"/>
      <c r="AL60" s="3714"/>
      <c r="AM60" s="3714"/>
      <c r="AN60" s="3714"/>
      <c r="AO60" s="3714"/>
      <c r="AP60" s="3714"/>
      <c r="AQ60" s="3733"/>
      <c r="AR60" s="168"/>
      <c r="AS60" s="168"/>
      <c r="AT60" s="168"/>
      <c r="AU60" s="168"/>
      <c r="AV60" s="238"/>
      <c r="AW60" s="238"/>
      <c r="AX60" s="168"/>
      <c r="AY60" s="168"/>
      <c r="AZ60" s="168"/>
      <c r="BA60" s="168"/>
      <c r="BB60" s="168"/>
      <c r="BC60" s="168"/>
      <c r="BD60" s="168"/>
      <c r="BE60" s="168"/>
    </row>
    <row r="61" spans="1:57" ht="12" customHeight="1">
      <c r="A61" s="3337" t="s">
        <v>1573</v>
      </c>
      <c r="B61" s="3339" t="s">
        <v>1574</v>
      </c>
      <c r="C61" s="3341">
        <f>C55+7</f>
        <v>46079</v>
      </c>
      <c r="D61" s="3344" t="s">
        <v>376</v>
      </c>
      <c r="E61" s="3347">
        <f>E55+7</f>
        <v>46080</v>
      </c>
      <c r="F61" s="3341">
        <f>F55+7</f>
        <v>44608</v>
      </c>
      <c r="G61" s="3384" t="s">
        <v>1562</v>
      </c>
      <c r="H61" s="3456" t="s">
        <v>1563</v>
      </c>
      <c r="I61" s="3459">
        <f>C61-9</f>
        <v>46070</v>
      </c>
      <c r="J61" s="3474">
        <f>C61-6-1</f>
        <v>46072</v>
      </c>
      <c r="K61" s="3465" t="s">
        <v>924</v>
      </c>
      <c r="L61" s="3468">
        <f>F61+4</f>
        <v>44612</v>
      </c>
      <c r="M61" s="3469"/>
      <c r="N61" s="3470"/>
      <c r="O61" s="3381">
        <f>C61+12+1</f>
        <v>46092</v>
      </c>
      <c r="P61" s="3381">
        <f>F61+22</f>
        <v>44630</v>
      </c>
      <c r="Q61" s="3453">
        <f>O61+6</f>
        <v>46098</v>
      </c>
      <c r="R61" s="3450">
        <f>O61+7</f>
        <v>46099</v>
      </c>
      <c r="S61" s="3450">
        <f>O61+9</f>
        <v>46101</v>
      </c>
      <c r="T61" s="3450">
        <f>O61+12</f>
        <v>46104</v>
      </c>
      <c r="U61" s="3450">
        <f>O61+14</f>
        <v>46106</v>
      </c>
      <c r="V61" s="3450">
        <f>O61+16</f>
        <v>46108</v>
      </c>
      <c r="W61" s="3405">
        <f>O61+18</f>
        <v>46110</v>
      </c>
      <c r="X61" s="3662" t="s">
        <v>927</v>
      </c>
      <c r="Y61" s="3675"/>
      <c r="Z61" s="3757"/>
      <c r="AA61" s="3745"/>
      <c r="AB61" s="3357"/>
      <c r="AC61" s="3748"/>
      <c r="AD61" s="3760"/>
      <c r="AE61" s="3357"/>
      <c r="AF61" s="3689"/>
      <c r="AG61" s="3726">
        <f>AG55+7+4</f>
        <v>44694</v>
      </c>
      <c r="AH61" s="3729" t="s">
        <v>376</v>
      </c>
      <c r="AI61" s="3657">
        <f>AG61+1</f>
        <v>44695</v>
      </c>
      <c r="AJ61" s="3692">
        <f>AI61+12</f>
        <v>44707</v>
      </c>
      <c r="AK61" s="3408">
        <f>AJ61+6</f>
        <v>44713</v>
      </c>
      <c r="AL61" s="3411">
        <f>AJ61+7</f>
        <v>44714</v>
      </c>
      <c r="AM61" s="3411">
        <f>AJ61+9</f>
        <v>44716</v>
      </c>
      <c r="AN61" s="3411">
        <f>AJ61+12</f>
        <v>44719</v>
      </c>
      <c r="AO61" s="3411">
        <f>AJ61+14</f>
        <v>44721</v>
      </c>
      <c r="AP61" s="3411">
        <f>AJ61+16</f>
        <v>44723</v>
      </c>
      <c r="AQ61" s="3429">
        <f>AJ61+18</f>
        <v>44725</v>
      </c>
      <c r="AR61" s="168"/>
      <c r="AS61" s="168"/>
      <c r="AT61" s="168"/>
      <c r="AU61" s="168"/>
      <c r="AV61" s="238"/>
      <c r="AW61" s="238"/>
      <c r="AX61" s="168"/>
      <c r="AY61" s="168"/>
      <c r="AZ61" s="168"/>
      <c r="BA61" s="168"/>
      <c r="BB61" s="168"/>
      <c r="BC61" s="168"/>
      <c r="BD61" s="168"/>
      <c r="BE61" s="168"/>
    </row>
    <row r="62" spans="1:57" ht="12" customHeight="1">
      <c r="A62" s="3338"/>
      <c r="B62" s="3498"/>
      <c r="C62" s="3342"/>
      <c r="D62" s="3345"/>
      <c r="E62" s="3348"/>
      <c r="F62" s="3342"/>
      <c r="G62" s="3385"/>
      <c r="H62" s="3457"/>
      <c r="I62" s="3460"/>
      <c r="J62" s="3475"/>
      <c r="K62" s="3466"/>
      <c r="L62" s="3471"/>
      <c r="M62" s="3472"/>
      <c r="N62" s="3473"/>
      <c r="O62" s="3382"/>
      <c r="P62" s="3382"/>
      <c r="Q62" s="3454"/>
      <c r="R62" s="3451"/>
      <c r="S62" s="3451"/>
      <c r="T62" s="3451"/>
      <c r="U62" s="3451"/>
      <c r="V62" s="3451"/>
      <c r="W62" s="3406"/>
      <c r="X62" s="3663"/>
      <c r="Y62" s="3676"/>
      <c r="Z62" s="3758"/>
      <c r="AA62" s="3746"/>
      <c r="AB62" s="3358"/>
      <c r="AC62" s="3749"/>
      <c r="AD62" s="3761"/>
      <c r="AE62" s="3358"/>
      <c r="AF62" s="3690"/>
      <c r="AG62" s="3727"/>
      <c r="AH62" s="3730"/>
      <c r="AI62" s="3658"/>
      <c r="AJ62" s="3693"/>
      <c r="AK62" s="3409"/>
      <c r="AL62" s="3412"/>
      <c r="AM62" s="3412"/>
      <c r="AN62" s="3412"/>
      <c r="AO62" s="3412"/>
      <c r="AP62" s="3412"/>
      <c r="AQ62" s="3430"/>
      <c r="AR62" s="238"/>
      <c r="AS62" s="238"/>
      <c r="AT62" s="238"/>
      <c r="AU62" s="238"/>
      <c r="AV62" s="238"/>
      <c r="AW62" s="238"/>
      <c r="AX62" s="238"/>
      <c r="AY62" s="238"/>
      <c r="AZ62" s="238"/>
      <c r="BA62" s="238"/>
      <c r="BB62" s="238"/>
      <c r="BC62" s="238"/>
      <c r="BD62" s="238"/>
      <c r="BE62" s="238"/>
    </row>
    <row r="63" spans="1:57" ht="16.5" customHeight="1" thickBot="1">
      <c r="A63" s="1597"/>
      <c r="B63" s="770"/>
      <c r="C63" s="3343"/>
      <c r="D63" s="3346"/>
      <c r="E63" s="3349"/>
      <c r="F63" s="3343"/>
      <c r="G63" s="3386"/>
      <c r="H63" s="3458"/>
      <c r="I63" s="3461"/>
      <c r="J63" s="3476"/>
      <c r="K63" s="3467"/>
      <c r="L63" s="768">
        <f>L61+6</f>
        <v>44618</v>
      </c>
      <c r="M63" s="1424" t="s">
        <v>1562</v>
      </c>
      <c r="N63" s="769">
        <f>L63+1</f>
        <v>44619</v>
      </c>
      <c r="O63" s="3383"/>
      <c r="P63" s="3383"/>
      <c r="Q63" s="3455"/>
      <c r="R63" s="3452"/>
      <c r="S63" s="3452"/>
      <c r="T63" s="3452"/>
      <c r="U63" s="3452"/>
      <c r="V63" s="3452"/>
      <c r="W63" s="3407"/>
      <c r="X63" s="3664"/>
      <c r="Y63" s="3677"/>
      <c r="Z63" s="3759"/>
      <c r="AA63" s="3747"/>
      <c r="AB63" s="3688"/>
      <c r="AC63" s="3750"/>
      <c r="AD63" s="3762"/>
      <c r="AE63" s="3688"/>
      <c r="AF63" s="3691"/>
      <c r="AG63" s="3728"/>
      <c r="AH63" s="3731"/>
      <c r="AI63" s="3659"/>
      <c r="AJ63" s="3694"/>
      <c r="AK63" s="3695"/>
      <c r="AL63" s="3687"/>
      <c r="AM63" s="3687"/>
      <c r="AN63" s="3687"/>
      <c r="AO63" s="3687"/>
      <c r="AP63" s="3687"/>
      <c r="AQ63" s="3723"/>
      <c r="AR63" s="238"/>
      <c r="AS63" s="238"/>
      <c r="AT63" s="238"/>
      <c r="AU63" s="238"/>
      <c r="AV63" s="238"/>
      <c r="AW63" s="238"/>
      <c r="AX63" s="238"/>
      <c r="AY63" s="238"/>
      <c r="AZ63" s="238"/>
      <c r="BA63" s="238"/>
      <c r="BB63" s="238"/>
      <c r="BC63" s="238"/>
      <c r="BD63" s="238"/>
      <c r="BE63" s="238"/>
    </row>
    <row r="64" spans="1:57" ht="12" customHeight="1" thickTop="1">
      <c r="A64" s="3495" t="s">
        <v>1575</v>
      </c>
      <c r="B64" s="3499" t="s">
        <v>1576</v>
      </c>
      <c r="C64" s="3492">
        <f>C58+7</f>
        <v>46086</v>
      </c>
      <c r="D64" s="3486" t="s">
        <v>1562</v>
      </c>
      <c r="E64" s="3489">
        <f>E58+7</f>
        <v>46087</v>
      </c>
      <c r="F64" s="3492"/>
      <c r="G64" s="3486"/>
      <c r="H64" s="3514"/>
      <c r="I64" s="3517" t="s">
        <v>924</v>
      </c>
      <c r="J64" s="3508" t="s">
        <v>924</v>
      </c>
      <c r="K64" s="3511">
        <f>C64-6</f>
        <v>46080</v>
      </c>
      <c r="L64" s="3538"/>
      <c r="M64" s="3539"/>
      <c r="N64" s="3540"/>
      <c r="O64" s="3520">
        <f>C64+12+1</f>
        <v>46099</v>
      </c>
      <c r="P64" s="3520"/>
      <c r="Q64" s="3523">
        <f>O64+6</f>
        <v>46105</v>
      </c>
      <c r="R64" s="3477">
        <f>O64+7</f>
        <v>46106</v>
      </c>
      <c r="S64" s="3477">
        <f>O64+9</f>
        <v>46108</v>
      </c>
      <c r="T64" s="3477">
        <f>O64+12</f>
        <v>46111</v>
      </c>
      <c r="U64" s="3477">
        <f>O64+14</f>
        <v>46113</v>
      </c>
      <c r="V64" s="3477">
        <f>O64+16</f>
        <v>46115</v>
      </c>
      <c r="W64" s="3572">
        <f>O64+18</f>
        <v>46117</v>
      </c>
      <c r="X64" s="3751" t="s">
        <v>925</v>
      </c>
      <c r="Y64" s="3763"/>
      <c r="Z64" s="3754"/>
      <c r="AA64" s="3660">
        <f>AA58+7</f>
        <v>44692</v>
      </c>
      <c r="AB64" s="3701" t="s">
        <v>376</v>
      </c>
      <c r="AC64" s="3673">
        <f>AA64</f>
        <v>44692</v>
      </c>
      <c r="AD64" s="3646">
        <f>AA64-3</f>
        <v>44689</v>
      </c>
      <c r="AE64" s="3724">
        <f>AA64-3</f>
        <v>44689</v>
      </c>
      <c r="AF64" s="3673">
        <f>AA64-2</f>
        <v>44690</v>
      </c>
      <c r="AG64" s="3660">
        <f>AC64+4</f>
        <v>44696</v>
      </c>
      <c r="AH64" s="3660"/>
      <c r="AI64" s="3715"/>
      <c r="AJ64" s="3719"/>
      <c r="AK64" s="3721"/>
      <c r="AL64" s="3713"/>
      <c r="AM64" s="3713"/>
      <c r="AN64" s="3713"/>
      <c r="AO64" s="3713"/>
      <c r="AP64" s="3713"/>
      <c r="AQ64" s="3732"/>
      <c r="AR64" s="168"/>
      <c r="AS64" s="168"/>
      <c r="AT64" s="168"/>
      <c r="AU64" s="168"/>
      <c r="AV64" s="238"/>
      <c r="AW64" s="238"/>
      <c r="AX64" s="168"/>
      <c r="AY64" s="168"/>
      <c r="AZ64" s="168"/>
      <c r="BA64" s="168"/>
      <c r="BB64" s="168"/>
      <c r="BC64" s="168"/>
      <c r="BD64" s="168"/>
      <c r="BE64" s="168"/>
    </row>
    <row r="65" spans="1:57" ht="12" customHeight="1">
      <c r="A65" s="3496"/>
      <c r="B65" s="3500"/>
      <c r="C65" s="3493"/>
      <c r="D65" s="3487"/>
      <c r="E65" s="3490"/>
      <c r="F65" s="3493"/>
      <c r="G65" s="3487"/>
      <c r="H65" s="3515"/>
      <c r="I65" s="3518"/>
      <c r="J65" s="3509"/>
      <c r="K65" s="3512"/>
      <c r="L65" s="3541"/>
      <c r="M65" s="3542"/>
      <c r="N65" s="3543"/>
      <c r="O65" s="3521"/>
      <c r="P65" s="3521"/>
      <c r="Q65" s="3524"/>
      <c r="R65" s="3478"/>
      <c r="S65" s="3478"/>
      <c r="T65" s="3478"/>
      <c r="U65" s="3478"/>
      <c r="V65" s="3478"/>
      <c r="W65" s="3573"/>
      <c r="X65" s="3752"/>
      <c r="Y65" s="3764"/>
      <c r="Z65" s="3755"/>
      <c r="AA65" s="3660"/>
      <c r="AB65" s="3701"/>
      <c r="AC65" s="3673"/>
      <c r="AD65" s="3646"/>
      <c r="AE65" s="3724"/>
      <c r="AF65" s="3673"/>
      <c r="AG65" s="3660"/>
      <c r="AH65" s="3660"/>
      <c r="AI65" s="3715"/>
      <c r="AJ65" s="3719"/>
      <c r="AK65" s="3721"/>
      <c r="AL65" s="3713"/>
      <c r="AM65" s="3713"/>
      <c r="AN65" s="3713"/>
      <c r="AO65" s="3713"/>
      <c r="AP65" s="3713"/>
      <c r="AQ65" s="3732"/>
      <c r="AR65" s="168"/>
      <c r="AS65" s="168"/>
      <c r="AT65" s="168"/>
      <c r="AU65" s="168"/>
      <c r="AV65" s="238"/>
      <c r="AW65" s="238"/>
      <c r="AX65" s="168"/>
      <c r="AY65" s="168"/>
      <c r="AZ65" s="168"/>
      <c r="BA65" s="168"/>
      <c r="BB65" s="168"/>
      <c r="BC65" s="168"/>
      <c r="BD65" s="168"/>
      <c r="BE65" s="168"/>
    </row>
    <row r="66" spans="1:57" ht="12" customHeight="1">
      <c r="A66" s="3497"/>
      <c r="B66" s="3501"/>
      <c r="C66" s="3494"/>
      <c r="D66" s="3488"/>
      <c r="E66" s="3491"/>
      <c r="F66" s="3494"/>
      <c r="G66" s="3488"/>
      <c r="H66" s="3516"/>
      <c r="I66" s="3519"/>
      <c r="J66" s="3510"/>
      <c r="K66" s="3513"/>
      <c r="L66" s="3544"/>
      <c r="M66" s="3545"/>
      <c r="N66" s="3546"/>
      <c r="O66" s="3522"/>
      <c r="P66" s="3522"/>
      <c r="Q66" s="3525"/>
      <c r="R66" s="3479"/>
      <c r="S66" s="3479"/>
      <c r="T66" s="3479"/>
      <c r="U66" s="3479"/>
      <c r="V66" s="3479"/>
      <c r="W66" s="3574"/>
      <c r="X66" s="3753"/>
      <c r="Y66" s="3765"/>
      <c r="Z66" s="3756"/>
      <c r="AA66" s="3661"/>
      <c r="AB66" s="3702"/>
      <c r="AC66" s="3674"/>
      <c r="AD66" s="3647"/>
      <c r="AE66" s="3725"/>
      <c r="AF66" s="3674"/>
      <c r="AG66" s="3661"/>
      <c r="AH66" s="3661"/>
      <c r="AI66" s="3716"/>
      <c r="AJ66" s="3720"/>
      <c r="AK66" s="3722"/>
      <c r="AL66" s="3714"/>
      <c r="AM66" s="3714"/>
      <c r="AN66" s="3714"/>
      <c r="AO66" s="3714"/>
      <c r="AP66" s="3714"/>
      <c r="AQ66" s="3733"/>
      <c r="AR66" s="168"/>
      <c r="AS66" s="168"/>
      <c r="AT66" s="168"/>
      <c r="AU66" s="168"/>
      <c r="AV66" s="238"/>
      <c r="AW66" s="238"/>
      <c r="AX66" s="168"/>
      <c r="AY66" s="168"/>
      <c r="AZ66" s="168"/>
      <c r="BA66" s="168"/>
      <c r="BB66" s="168"/>
      <c r="BC66" s="168"/>
      <c r="BD66" s="168"/>
      <c r="BE66" s="168"/>
    </row>
    <row r="67" spans="1:57" ht="12" customHeight="1">
      <c r="A67" s="3337" t="s">
        <v>1575</v>
      </c>
      <c r="B67" s="3339" t="s">
        <v>1576</v>
      </c>
      <c r="C67" s="3341">
        <f>C61+7</f>
        <v>46086</v>
      </c>
      <c r="D67" s="3344" t="s">
        <v>1562</v>
      </c>
      <c r="E67" s="3347">
        <f>E61+7</f>
        <v>46087</v>
      </c>
      <c r="F67" s="3341">
        <f>F61+7</f>
        <v>44615</v>
      </c>
      <c r="G67" s="3384" t="s">
        <v>1562</v>
      </c>
      <c r="H67" s="3456" t="s">
        <v>1563</v>
      </c>
      <c r="I67" s="3459">
        <f>C67-9</f>
        <v>46077</v>
      </c>
      <c r="J67" s="3462">
        <f>C67-6</f>
        <v>46080</v>
      </c>
      <c r="K67" s="3465" t="s">
        <v>924</v>
      </c>
      <c r="L67" s="3468">
        <f>F67+4</f>
        <v>44619</v>
      </c>
      <c r="M67" s="3469"/>
      <c r="N67" s="3470"/>
      <c r="O67" s="3381">
        <f>C67+12+1</f>
        <v>46099</v>
      </c>
      <c r="P67" s="3381">
        <f>F67+22</f>
        <v>44637</v>
      </c>
      <c r="Q67" s="3453">
        <f>O67+6</f>
        <v>46105</v>
      </c>
      <c r="R67" s="3450">
        <f>O67+7</f>
        <v>46106</v>
      </c>
      <c r="S67" s="3450">
        <f>O67+9</f>
        <v>46108</v>
      </c>
      <c r="T67" s="3450">
        <f>O67+12</f>
        <v>46111</v>
      </c>
      <c r="U67" s="3450">
        <f>O67+14</f>
        <v>46113</v>
      </c>
      <c r="V67" s="3450">
        <f>O67+16</f>
        <v>46115</v>
      </c>
      <c r="W67" s="3405">
        <f>O67+18</f>
        <v>46117</v>
      </c>
      <c r="X67" s="3736" t="s">
        <v>927</v>
      </c>
      <c r="Y67" s="3739"/>
      <c r="Z67" s="3757" t="s">
        <v>928</v>
      </c>
      <c r="AA67" s="3745"/>
      <c r="AB67" s="3357"/>
      <c r="AC67" s="3748"/>
      <c r="AD67" s="3760"/>
      <c r="AE67" s="3357"/>
      <c r="AF67" s="3689"/>
      <c r="AG67" s="3726">
        <f>AG61+7</f>
        <v>44701</v>
      </c>
      <c r="AH67" s="3729" t="s">
        <v>376</v>
      </c>
      <c r="AI67" s="3657">
        <f>AG67+1</f>
        <v>44702</v>
      </c>
      <c r="AJ67" s="3692">
        <f>AI67+12</f>
        <v>44714</v>
      </c>
      <c r="AK67" s="3408">
        <f>AJ67+6</f>
        <v>44720</v>
      </c>
      <c r="AL67" s="3411">
        <f>AJ67+7</f>
        <v>44721</v>
      </c>
      <c r="AM67" s="3411">
        <f>AJ67+9</f>
        <v>44723</v>
      </c>
      <c r="AN67" s="3411">
        <f>AJ67+12</f>
        <v>44726</v>
      </c>
      <c r="AO67" s="3411">
        <f>AJ67+14</f>
        <v>44728</v>
      </c>
      <c r="AP67" s="3411">
        <f>AJ67+16</f>
        <v>44730</v>
      </c>
      <c r="AQ67" s="3429">
        <f>AJ67+18</f>
        <v>44732</v>
      </c>
      <c r="AR67" s="168"/>
      <c r="AS67" s="168"/>
      <c r="AT67" s="168"/>
      <c r="AU67" s="168"/>
      <c r="AV67" s="238"/>
      <c r="AW67" s="238"/>
      <c r="AX67" s="168"/>
      <c r="AY67" s="168"/>
      <c r="AZ67" s="168"/>
      <c r="BA67" s="168"/>
      <c r="BB67" s="168"/>
      <c r="BC67" s="168"/>
      <c r="BD67" s="168"/>
      <c r="BE67" s="168"/>
    </row>
    <row r="68" spans="1:57" ht="12" customHeight="1">
      <c r="A68" s="3338"/>
      <c r="B68" s="3340"/>
      <c r="C68" s="3342"/>
      <c r="D68" s="3345"/>
      <c r="E68" s="3348"/>
      <c r="F68" s="3342"/>
      <c r="G68" s="3385"/>
      <c r="H68" s="3457"/>
      <c r="I68" s="3460"/>
      <c r="J68" s="3463"/>
      <c r="K68" s="3466"/>
      <c r="L68" s="3471"/>
      <c r="M68" s="3472"/>
      <c r="N68" s="3473"/>
      <c r="O68" s="3382"/>
      <c r="P68" s="3382"/>
      <c r="Q68" s="3454"/>
      <c r="R68" s="3451"/>
      <c r="S68" s="3451"/>
      <c r="T68" s="3451"/>
      <c r="U68" s="3451"/>
      <c r="V68" s="3451"/>
      <c r="W68" s="3406"/>
      <c r="X68" s="3737"/>
      <c r="Y68" s="3740"/>
      <c r="Z68" s="3758"/>
      <c r="AA68" s="3746"/>
      <c r="AB68" s="3358"/>
      <c r="AC68" s="3749"/>
      <c r="AD68" s="3761"/>
      <c r="AE68" s="3358"/>
      <c r="AF68" s="3690"/>
      <c r="AG68" s="3727"/>
      <c r="AH68" s="3730"/>
      <c r="AI68" s="3658"/>
      <c r="AJ68" s="3693"/>
      <c r="AK68" s="3409"/>
      <c r="AL68" s="3412"/>
      <c r="AM68" s="3412"/>
      <c r="AN68" s="3412"/>
      <c r="AO68" s="3412"/>
      <c r="AP68" s="3412"/>
      <c r="AQ68" s="3430"/>
      <c r="AR68" s="168"/>
      <c r="AS68" s="168"/>
      <c r="AT68" s="168"/>
      <c r="AU68" s="168"/>
      <c r="AV68" s="238"/>
      <c r="AW68" s="238"/>
      <c r="AX68" s="168"/>
      <c r="AY68" s="168"/>
      <c r="AZ68" s="168"/>
      <c r="BA68" s="168"/>
      <c r="BB68" s="168"/>
      <c r="BC68" s="168"/>
      <c r="BD68" s="168"/>
      <c r="BE68" s="168"/>
    </row>
    <row r="69" spans="1:57" ht="12" customHeight="1" thickBot="1">
      <c r="A69" s="1596"/>
      <c r="B69" s="772"/>
      <c r="C69" s="3343"/>
      <c r="D69" s="3346"/>
      <c r="E69" s="3349"/>
      <c r="F69" s="3343"/>
      <c r="G69" s="3386"/>
      <c r="H69" s="3458"/>
      <c r="I69" s="3461"/>
      <c r="J69" s="3464"/>
      <c r="K69" s="3467"/>
      <c r="L69" s="768">
        <f>L67+6</f>
        <v>44625</v>
      </c>
      <c r="M69" s="1424" t="s">
        <v>1562</v>
      </c>
      <c r="N69" s="769">
        <f>L69+1</f>
        <v>44626</v>
      </c>
      <c r="O69" s="3383"/>
      <c r="P69" s="3383"/>
      <c r="Q69" s="3455"/>
      <c r="R69" s="3452"/>
      <c r="S69" s="3452"/>
      <c r="T69" s="3452"/>
      <c r="U69" s="3452"/>
      <c r="V69" s="3452"/>
      <c r="W69" s="3407"/>
      <c r="X69" s="3738"/>
      <c r="Y69" s="3741"/>
      <c r="Z69" s="3759"/>
      <c r="AA69" s="3747"/>
      <c r="AB69" s="3688"/>
      <c r="AC69" s="3750"/>
      <c r="AD69" s="3762"/>
      <c r="AE69" s="3688"/>
      <c r="AF69" s="3691"/>
      <c r="AG69" s="3728"/>
      <c r="AH69" s="3731"/>
      <c r="AI69" s="3659"/>
      <c r="AJ69" s="3694"/>
      <c r="AK69" s="3695"/>
      <c r="AL69" s="3687"/>
      <c r="AM69" s="3687"/>
      <c r="AN69" s="3687"/>
      <c r="AO69" s="3687"/>
      <c r="AP69" s="3687"/>
      <c r="AQ69" s="3723"/>
      <c r="AR69" s="168"/>
      <c r="AS69" s="168"/>
      <c r="AT69" s="168"/>
      <c r="AU69" s="168"/>
      <c r="AV69" s="238"/>
      <c r="AW69" s="238"/>
      <c r="AX69" s="168"/>
      <c r="AY69" s="168"/>
      <c r="AZ69" s="168"/>
      <c r="BA69" s="168"/>
      <c r="BB69" s="168"/>
      <c r="BC69" s="168"/>
      <c r="BD69" s="168"/>
      <c r="BE69" s="168"/>
    </row>
    <row r="70" spans="1:57" ht="12" customHeight="1" thickTop="1">
      <c r="A70" s="3360"/>
      <c r="B70" s="3363"/>
      <c r="C70" s="3366">
        <f>C64+7</f>
        <v>46093</v>
      </c>
      <c r="D70" s="3369" t="s">
        <v>1562</v>
      </c>
      <c r="E70" s="3372">
        <f>E64+7</f>
        <v>46094</v>
      </c>
      <c r="F70" s="3366"/>
      <c r="G70" s="3369"/>
      <c r="H70" s="3396"/>
      <c r="I70" s="3399" t="s">
        <v>924</v>
      </c>
      <c r="J70" s="3402" t="s">
        <v>924</v>
      </c>
      <c r="K70" s="3372">
        <f>C70-6</f>
        <v>46087</v>
      </c>
      <c r="L70" s="3432"/>
      <c r="M70" s="3433"/>
      <c r="N70" s="3434"/>
      <c r="O70" s="3393">
        <f>C70+12+1</f>
        <v>46106</v>
      </c>
      <c r="P70" s="3393"/>
      <c r="Q70" s="3441">
        <f>O70+6</f>
        <v>46112</v>
      </c>
      <c r="R70" s="3444">
        <f>O70+7</f>
        <v>46113</v>
      </c>
      <c r="S70" s="3444">
        <f>O70+9</f>
        <v>46115</v>
      </c>
      <c r="T70" s="3444">
        <f>O70+12</f>
        <v>46118</v>
      </c>
      <c r="U70" s="3444">
        <f>O70+14</f>
        <v>46120</v>
      </c>
      <c r="V70" s="3444">
        <f>O70+16</f>
        <v>46122</v>
      </c>
      <c r="W70" s="3447">
        <f>O70+18</f>
        <v>46124</v>
      </c>
      <c r="X70" s="3751" t="s">
        <v>925</v>
      </c>
      <c r="Y70" s="3706"/>
      <c r="Z70" s="3681"/>
      <c r="AA70" s="3660">
        <f>AA64+7</f>
        <v>44699</v>
      </c>
      <c r="AB70" s="3701" t="s">
        <v>376</v>
      </c>
      <c r="AC70" s="3673">
        <f>AA70</f>
        <v>44699</v>
      </c>
      <c r="AD70" s="3646">
        <f>AA70-3</f>
        <v>44696</v>
      </c>
      <c r="AE70" s="3724">
        <f>AA70-3</f>
        <v>44696</v>
      </c>
      <c r="AF70" s="3673">
        <f>AA70-2</f>
        <v>44697</v>
      </c>
      <c r="AG70" s="3660">
        <f>AC70+4</f>
        <v>44703</v>
      </c>
      <c r="AH70" s="3660"/>
      <c r="AI70" s="3715"/>
      <c r="AJ70" s="3719"/>
      <c r="AK70" s="3721"/>
      <c r="AL70" s="3713"/>
      <c r="AM70" s="3713"/>
      <c r="AN70" s="3713"/>
      <c r="AO70" s="3713"/>
      <c r="AP70" s="3713"/>
      <c r="AQ70" s="3732"/>
    </row>
    <row r="71" spans="1:57" ht="12" customHeight="1">
      <c r="A71" s="3361"/>
      <c r="B71" s="3364"/>
      <c r="C71" s="3367"/>
      <c r="D71" s="3370"/>
      <c r="E71" s="3373"/>
      <c r="F71" s="3367"/>
      <c r="G71" s="3370"/>
      <c r="H71" s="3397"/>
      <c r="I71" s="3400"/>
      <c r="J71" s="3403"/>
      <c r="K71" s="3373"/>
      <c r="L71" s="3435"/>
      <c r="M71" s="3436"/>
      <c r="N71" s="3437"/>
      <c r="O71" s="3394"/>
      <c r="P71" s="3394"/>
      <c r="Q71" s="3442"/>
      <c r="R71" s="3445"/>
      <c r="S71" s="3445"/>
      <c r="T71" s="3445"/>
      <c r="U71" s="3445"/>
      <c r="V71" s="3445"/>
      <c r="W71" s="3448"/>
      <c r="X71" s="3752"/>
      <c r="Y71" s="3707"/>
      <c r="Z71" s="3682"/>
      <c r="AA71" s="3660"/>
      <c r="AB71" s="3701"/>
      <c r="AC71" s="3673"/>
      <c r="AD71" s="3646"/>
      <c r="AE71" s="3724"/>
      <c r="AF71" s="3673"/>
      <c r="AG71" s="3660"/>
      <c r="AH71" s="3660"/>
      <c r="AI71" s="3715"/>
      <c r="AJ71" s="3719"/>
      <c r="AK71" s="3721"/>
      <c r="AL71" s="3713"/>
      <c r="AM71" s="3713"/>
      <c r="AN71" s="3713"/>
      <c r="AO71" s="3713"/>
      <c r="AP71" s="3713"/>
      <c r="AQ71" s="3732"/>
    </row>
    <row r="72" spans="1:57" ht="12" customHeight="1">
      <c r="A72" s="3362"/>
      <c r="B72" s="3365"/>
      <c r="C72" s="3368"/>
      <c r="D72" s="3371"/>
      <c r="E72" s="3374"/>
      <c r="F72" s="3368"/>
      <c r="G72" s="3371"/>
      <c r="H72" s="3398"/>
      <c r="I72" s="3401"/>
      <c r="J72" s="3404"/>
      <c r="K72" s="3374"/>
      <c r="L72" s="3438"/>
      <c r="M72" s="3439"/>
      <c r="N72" s="3440"/>
      <c r="O72" s="3395"/>
      <c r="P72" s="3395"/>
      <c r="Q72" s="3443"/>
      <c r="R72" s="3446"/>
      <c r="S72" s="3446"/>
      <c r="T72" s="3446"/>
      <c r="U72" s="3446"/>
      <c r="V72" s="3446"/>
      <c r="W72" s="3449"/>
      <c r="X72" s="3753"/>
      <c r="Y72" s="3708"/>
      <c r="Z72" s="3683"/>
      <c r="AA72" s="3661"/>
      <c r="AB72" s="3702"/>
      <c r="AC72" s="3674"/>
      <c r="AD72" s="3647"/>
      <c r="AE72" s="3725"/>
      <c r="AF72" s="3674"/>
      <c r="AG72" s="3661"/>
      <c r="AH72" s="3661"/>
      <c r="AI72" s="3716"/>
      <c r="AJ72" s="3720"/>
      <c r="AK72" s="3722"/>
      <c r="AL72" s="3714"/>
      <c r="AM72" s="3714"/>
      <c r="AN72" s="3714"/>
      <c r="AO72" s="3714"/>
      <c r="AP72" s="3714"/>
      <c r="AQ72" s="3733"/>
    </row>
    <row r="73" spans="1:57" ht="12" customHeight="1">
      <c r="A73" s="3350"/>
      <c r="B73" s="3352"/>
      <c r="C73" s="3354">
        <f>C67+7</f>
        <v>46093</v>
      </c>
      <c r="D73" s="3357" t="s">
        <v>1562</v>
      </c>
      <c r="E73" s="3375">
        <f>E67+7</f>
        <v>46094</v>
      </c>
      <c r="F73" s="3354">
        <f>F67+7</f>
        <v>44622</v>
      </c>
      <c r="G73" s="3387" t="s">
        <v>1562</v>
      </c>
      <c r="H73" s="3390" t="s">
        <v>1563</v>
      </c>
      <c r="I73" s="3414">
        <f>C73-9</f>
        <v>46084</v>
      </c>
      <c r="J73" s="3357">
        <f>C73-6</f>
        <v>46087</v>
      </c>
      <c r="K73" s="3417" t="s">
        <v>924</v>
      </c>
      <c r="L73" s="3420">
        <f>F73+4</f>
        <v>44626</v>
      </c>
      <c r="M73" s="3421"/>
      <c r="N73" s="3422"/>
      <c r="O73" s="3426">
        <f>C73+12+1</f>
        <v>46106</v>
      </c>
      <c r="P73" s="3426">
        <f>F73+22</f>
        <v>44644</v>
      </c>
      <c r="Q73" s="3408">
        <f>O73+6</f>
        <v>46112</v>
      </c>
      <c r="R73" s="3411">
        <f>O73+7</f>
        <v>46113</v>
      </c>
      <c r="S73" s="3411">
        <f>O73+9</f>
        <v>46115</v>
      </c>
      <c r="T73" s="3411">
        <f>O73+12</f>
        <v>46118</v>
      </c>
      <c r="U73" s="3411">
        <f>O73+14</f>
        <v>46120</v>
      </c>
      <c r="V73" s="3411">
        <f>O73+16</f>
        <v>46122</v>
      </c>
      <c r="W73" s="3429">
        <f>O73+18</f>
        <v>46124</v>
      </c>
      <c r="X73" s="3736" t="s">
        <v>927</v>
      </c>
      <c r="Y73" s="3739" t="s">
        <v>264</v>
      </c>
      <c r="Z73" s="3742"/>
      <c r="AA73" s="3745"/>
      <c r="AB73" s="3357"/>
      <c r="AC73" s="3748"/>
      <c r="AD73" s="3760"/>
      <c r="AE73" s="3357"/>
      <c r="AF73" s="3689"/>
      <c r="AG73" s="3726">
        <f>AG67+7</f>
        <v>44708</v>
      </c>
      <c r="AH73" s="3729" t="s">
        <v>376</v>
      </c>
      <c r="AI73" s="3657">
        <f>AG73+1</f>
        <v>44709</v>
      </c>
      <c r="AJ73" s="3692">
        <f>AI73+12</f>
        <v>44721</v>
      </c>
      <c r="AK73" s="3408">
        <f>AJ73+6</f>
        <v>44727</v>
      </c>
      <c r="AL73" s="3411">
        <f>AJ73+7</f>
        <v>44728</v>
      </c>
      <c r="AM73" s="3411">
        <f>AJ73+9</f>
        <v>44730</v>
      </c>
      <c r="AN73" s="3411">
        <f>AJ73+12</f>
        <v>44733</v>
      </c>
      <c r="AO73" s="3411">
        <f>AJ73+14</f>
        <v>44735</v>
      </c>
      <c r="AP73" s="3411">
        <f>AJ73+16</f>
        <v>44737</v>
      </c>
      <c r="AQ73" s="3429">
        <f>AJ73+18</f>
        <v>44739</v>
      </c>
    </row>
    <row r="74" spans="1:57" ht="12" customHeight="1">
      <c r="A74" s="3351"/>
      <c r="B74" s="3353"/>
      <c r="C74" s="3355"/>
      <c r="D74" s="3358"/>
      <c r="E74" s="3376"/>
      <c r="F74" s="3355"/>
      <c r="G74" s="3388"/>
      <c r="H74" s="3391"/>
      <c r="I74" s="3415"/>
      <c r="J74" s="3358"/>
      <c r="K74" s="3418"/>
      <c r="L74" s="3423"/>
      <c r="M74" s="3424"/>
      <c r="N74" s="3425"/>
      <c r="O74" s="3427"/>
      <c r="P74" s="3427"/>
      <c r="Q74" s="3409"/>
      <c r="R74" s="3412"/>
      <c r="S74" s="3412"/>
      <c r="T74" s="3412"/>
      <c r="U74" s="3412"/>
      <c r="V74" s="3412"/>
      <c r="W74" s="3430"/>
      <c r="X74" s="3737"/>
      <c r="Y74" s="3740"/>
      <c r="Z74" s="3743"/>
      <c r="AA74" s="3746"/>
      <c r="AB74" s="3358"/>
      <c r="AC74" s="3749"/>
      <c r="AD74" s="3761"/>
      <c r="AE74" s="3358"/>
      <c r="AF74" s="3690"/>
      <c r="AG74" s="3727"/>
      <c r="AH74" s="3730"/>
      <c r="AI74" s="3658"/>
      <c r="AJ74" s="3693"/>
      <c r="AK74" s="3409"/>
      <c r="AL74" s="3412"/>
      <c r="AM74" s="3412"/>
      <c r="AN74" s="3412"/>
      <c r="AO74" s="3412"/>
      <c r="AP74" s="3412"/>
      <c r="AQ74" s="3430"/>
    </row>
    <row r="75" spans="1:57" s="13" customFormat="1" ht="12" customHeight="1" thickBot="1">
      <c r="A75" s="1597"/>
      <c r="B75" s="770"/>
      <c r="C75" s="3356"/>
      <c r="D75" s="3359"/>
      <c r="E75" s="3377"/>
      <c r="F75" s="3356"/>
      <c r="G75" s="3389"/>
      <c r="H75" s="3392"/>
      <c r="I75" s="3416"/>
      <c r="J75" s="3359"/>
      <c r="K75" s="3419"/>
      <c r="L75" s="2318">
        <f>L73+6</f>
        <v>44632</v>
      </c>
      <c r="M75" s="2319" t="s">
        <v>1562</v>
      </c>
      <c r="N75" s="2320">
        <f>L75+1</f>
        <v>44633</v>
      </c>
      <c r="O75" s="3428"/>
      <c r="P75" s="3428"/>
      <c r="Q75" s="3410"/>
      <c r="R75" s="3413"/>
      <c r="S75" s="3413"/>
      <c r="T75" s="3413"/>
      <c r="U75" s="3413"/>
      <c r="V75" s="3413"/>
      <c r="W75" s="3431"/>
      <c r="X75" s="3738"/>
      <c r="Y75" s="3741"/>
      <c r="Z75" s="3744"/>
      <c r="AA75" s="3747"/>
      <c r="AB75" s="3688"/>
      <c r="AC75" s="3750"/>
      <c r="AD75" s="3762"/>
      <c r="AE75" s="3688"/>
      <c r="AF75" s="3691"/>
      <c r="AG75" s="3728"/>
      <c r="AH75" s="3731"/>
      <c r="AI75" s="3659"/>
      <c r="AJ75" s="3694"/>
      <c r="AK75" s="3695"/>
      <c r="AL75" s="3687"/>
      <c r="AM75" s="3687"/>
      <c r="AN75" s="3687"/>
      <c r="AO75" s="3687"/>
      <c r="AP75" s="3687"/>
      <c r="AQ75" s="3723"/>
      <c r="AR75"/>
      <c r="AS75"/>
      <c r="AT75"/>
      <c r="AU75"/>
      <c r="AV75"/>
      <c r="AW75"/>
      <c r="AX75"/>
      <c r="AY75"/>
      <c r="AZ75"/>
      <c r="BA75"/>
      <c r="BB75"/>
      <c r="BC75"/>
      <c r="BD75"/>
      <c r="BE75"/>
    </row>
    <row r="76" spans="1:57" s="13" customFormat="1" ht="14.25" customHeight="1" thickTop="1">
      <c r="A76" s="518" t="s">
        <v>929</v>
      </c>
      <c r="B76" s="1273"/>
      <c r="C76" s="1273"/>
      <c r="D76" s="1274"/>
      <c r="E76" s="1274"/>
      <c r="F76" s="1273"/>
      <c r="G76" s="1273"/>
      <c r="H76" s="1275"/>
      <c r="I76" s="1273"/>
      <c r="J76" s="1273"/>
      <c r="K76" s="1273"/>
      <c r="L76" s="1276"/>
      <c r="M76" s="1276"/>
      <c r="N76" s="1276"/>
      <c r="O76" s="1273"/>
      <c r="P76" s="1273"/>
      <c r="Q76" s="1277"/>
      <c r="R76" s="1277"/>
      <c r="S76" s="1277"/>
      <c r="T76" s="1277"/>
      <c r="U76" s="1277"/>
      <c r="V76" s="1277"/>
      <c r="W76" s="1278" t="s">
        <v>930</v>
      </c>
      <c r="X76" s="1040"/>
      <c r="Y76" s="518" t="s">
        <v>929</v>
      </c>
      <c r="Z76" s="1273"/>
      <c r="AA76" s="1273"/>
      <c r="AB76" s="1274"/>
      <c r="AC76" s="1274"/>
      <c r="AD76" s="1273"/>
      <c r="AE76" s="1273"/>
      <c r="AF76" s="1273"/>
      <c r="AG76" s="1276"/>
      <c r="AH76" s="1276"/>
      <c r="AI76" s="1276"/>
      <c r="AJ76" s="1273"/>
      <c r="AK76" s="1277"/>
      <c r="AL76" s="1277"/>
      <c r="AM76" s="1277"/>
      <c r="AN76" s="1277"/>
      <c r="AO76" s="1277"/>
      <c r="AP76" s="1277"/>
      <c r="AQ76" s="1278" t="s">
        <v>930</v>
      </c>
    </row>
    <row r="77" spans="1:57" ht="14.4">
      <c r="A77" s="695"/>
      <c r="B77" s="199"/>
      <c r="C77" s="695"/>
      <c r="D77" s="695"/>
      <c r="E77" s="695"/>
      <c r="F77" s="652"/>
      <c r="G77" s="695"/>
      <c r="H77" s="695"/>
      <c r="I77" s="695"/>
      <c r="J77" s="696"/>
      <c r="K77" s="696"/>
      <c r="L77" s="696"/>
      <c r="M77" s="696"/>
      <c r="N77" s="696"/>
      <c r="O77" s="199"/>
      <c r="P77" s="199"/>
      <c r="Q77" s="199"/>
      <c r="R77" s="199"/>
      <c r="S77" s="1041"/>
      <c r="T77" s="1041"/>
      <c r="U77" s="1041"/>
      <c r="V77" s="1041"/>
      <c r="W77" s="1041"/>
      <c r="X77" s="1041"/>
      <c r="Y77" s="695"/>
      <c r="Z77" s="199"/>
      <c r="AA77" s="695"/>
      <c r="AB77" s="695"/>
      <c r="AC77" s="695"/>
      <c r="AD77" s="695"/>
      <c r="AE77" s="696"/>
      <c r="AF77" s="696"/>
      <c r="AG77" s="696"/>
      <c r="AH77" s="696"/>
      <c r="AI77" s="696"/>
      <c r="AJ77" s="199"/>
      <c r="AK77" s="199"/>
      <c r="AL77" s="199"/>
      <c r="AM77" s="1041"/>
      <c r="AN77" s="1041"/>
      <c r="AO77" s="1041"/>
      <c r="AP77" s="1041"/>
      <c r="AQ77" s="1041"/>
      <c r="AR77" s="13"/>
      <c r="AS77" s="13"/>
      <c r="AT77" s="13"/>
      <c r="AU77" s="13"/>
      <c r="AV77" s="13"/>
      <c r="AW77" s="13"/>
      <c r="AX77" s="13"/>
      <c r="AY77" s="13"/>
      <c r="AZ77" s="13"/>
      <c r="BA77" s="13"/>
      <c r="BB77" s="13"/>
      <c r="BC77" s="13"/>
      <c r="BD77" s="13"/>
      <c r="BE77" s="13"/>
    </row>
    <row r="78" spans="1:57">
      <c r="A78" s="21" t="s">
        <v>865</v>
      </c>
      <c r="B78" s="16"/>
      <c r="C78" s="16"/>
      <c r="D78" s="692"/>
      <c r="E78" s="692"/>
      <c r="F78" s="692"/>
      <c r="G78" s="1042"/>
      <c r="H78" s="1042"/>
      <c r="I78" s="729"/>
      <c r="J78" s="581" t="s">
        <v>931</v>
      </c>
      <c r="K78" s="729"/>
      <c r="L78" s="729"/>
      <c r="M78" s="729"/>
      <c r="N78" s="729"/>
      <c r="O78" s="729"/>
      <c r="P78" s="729"/>
      <c r="Q78" s="729"/>
      <c r="R78" s="729"/>
      <c r="S78" s="729"/>
      <c r="T78" s="729"/>
      <c r="U78" s="729"/>
      <c r="Y78" s="21" t="s">
        <v>865</v>
      </c>
      <c r="Z78" s="16"/>
      <c r="AA78" s="16"/>
      <c r="AB78" s="692"/>
      <c r="AC78" s="692"/>
      <c r="AD78" s="729"/>
      <c r="AE78" s="581" t="s">
        <v>931</v>
      </c>
      <c r="AF78" s="729"/>
      <c r="AG78" s="729"/>
      <c r="AH78" s="729"/>
      <c r="AI78" s="729"/>
      <c r="AJ78" s="729"/>
      <c r="AK78" s="729"/>
      <c r="AL78" s="729"/>
      <c r="AM78" s="729"/>
      <c r="AN78" s="729"/>
      <c r="AO78" s="729"/>
    </row>
    <row r="79" spans="1:57">
      <c r="A79" s="736" t="s">
        <v>932</v>
      </c>
      <c r="B79" s="13"/>
      <c r="C79" s="15"/>
      <c r="D79" s="13"/>
      <c r="E79" s="13"/>
      <c r="F79" s="13"/>
      <c r="G79" s="15"/>
      <c r="H79" s="727"/>
      <c r="I79" s="13"/>
      <c r="J79" s="737" t="s">
        <v>555</v>
      </c>
      <c r="K79" s="13"/>
      <c r="L79" s="13"/>
      <c r="M79" s="13"/>
      <c r="N79" s="13"/>
      <c r="O79" s="13"/>
      <c r="P79" s="13"/>
      <c r="Q79" s="13"/>
      <c r="R79" s="13"/>
      <c r="S79" s="13"/>
      <c r="T79" s="13"/>
      <c r="U79" s="13"/>
      <c r="Y79" s="736" t="s">
        <v>932</v>
      </c>
      <c r="Z79" s="13"/>
      <c r="AA79" s="15"/>
      <c r="AB79" s="13"/>
      <c r="AC79" s="13"/>
      <c r="AD79" s="13"/>
      <c r="AE79" s="737" t="s">
        <v>555</v>
      </c>
      <c r="AF79" s="13"/>
      <c r="AG79" s="13"/>
      <c r="AH79" s="13"/>
      <c r="AI79" s="13"/>
      <c r="AJ79" s="13"/>
      <c r="AK79" s="13"/>
      <c r="AL79" s="13"/>
      <c r="AM79" s="13"/>
      <c r="AN79" s="13"/>
      <c r="AO79" s="13"/>
    </row>
    <row r="80" spans="1:57">
      <c r="A80" s="21" t="s">
        <v>933</v>
      </c>
      <c r="B80" s="94"/>
      <c r="C80" s="15"/>
      <c r="D80" s="94"/>
      <c r="E80" s="94"/>
      <c r="F80" s="94"/>
      <c r="G80" s="15"/>
      <c r="H80" s="15"/>
      <c r="I80" s="16"/>
      <c r="J80" s="691" t="s">
        <v>556</v>
      </c>
      <c r="K80" s="16"/>
      <c r="L80" s="16"/>
      <c r="M80" s="16"/>
      <c r="N80" s="16"/>
      <c r="O80" s="611"/>
      <c r="P80" s="611"/>
      <c r="Q80" s="611"/>
      <c r="R80" s="611"/>
      <c r="S80" s="13"/>
      <c r="T80" s="13"/>
      <c r="U80" s="13"/>
      <c r="Y80" s="21" t="s">
        <v>933</v>
      </c>
      <c r="Z80" s="94"/>
      <c r="AA80" s="15"/>
      <c r="AB80" s="94"/>
      <c r="AC80" s="94"/>
      <c r="AD80" s="16"/>
      <c r="AE80" s="691" t="s">
        <v>556</v>
      </c>
      <c r="AF80" s="16"/>
      <c r="AG80" s="16"/>
      <c r="AH80" s="16"/>
      <c r="AI80" s="16"/>
      <c r="AJ80" s="611"/>
      <c r="AK80" s="611"/>
      <c r="AL80" s="611"/>
      <c r="AM80" s="13"/>
      <c r="AN80" s="13"/>
      <c r="AO80" s="13"/>
    </row>
    <row r="81" spans="1:57">
      <c r="A81" s="693" t="s">
        <v>869</v>
      </c>
      <c r="B81" s="94"/>
      <c r="C81" s="731"/>
      <c r="D81" s="94"/>
      <c r="E81" s="94"/>
      <c r="F81" s="94"/>
      <c r="G81" s="13"/>
      <c r="H81" s="13"/>
      <c r="I81" s="16"/>
      <c r="J81" s="731"/>
      <c r="K81" s="731"/>
      <c r="L81" s="731"/>
      <c r="M81" s="731"/>
      <c r="N81" s="731"/>
      <c r="O81" s="611"/>
      <c r="P81" s="611"/>
      <c r="Q81" s="611"/>
      <c r="R81" s="611"/>
      <c r="S81" s="13"/>
      <c r="T81" s="13"/>
      <c r="U81" s="13"/>
      <c r="Y81" s="693" t="s">
        <v>869</v>
      </c>
      <c r="Z81" s="94"/>
      <c r="AA81" s="731"/>
      <c r="AB81" s="94"/>
      <c r="AC81" s="94"/>
      <c r="AD81" s="16"/>
      <c r="AE81" s="731"/>
      <c r="AF81" s="731"/>
      <c r="AG81" s="731"/>
      <c r="AH81" s="731"/>
      <c r="AI81" s="731"/>
      <c r="AJ81" s="611"/>
      <c r="AK81" s="611"/>
      <c r="AL81" s="611"/>
      <c r="AM81" s="13"/>
      <c r="AN81" s="13"/>
      <c r="AO81" s="13"/>
    </row>
    <row r="82" spans="1:57" ht="14.25" customHeight="1">
      <c r="A82" s="16" t="s">
        <v>827</v>
      </c>
      <c r="B82" s="694"/>
      <c r="C82" s="694"/>
      <c r="D82" s="694"/>
      <c r="E82" s="694"/>
      <c r="F82" s="694"/>
      <c r="G82" s="694"/>
      <c r="H82" s="694"/>
      <c r="I82" s="694"/>
      <c r="J82" s="731"/>
      <c r="K82" t="s">
        <v>934</v>
      </c>
      <c r="O82" s="694"/>
      <c r="P82" s="694"/>
      <c r="Q82" s="694"/>
      <c r="R82" s="694"/>
      <c r="Y82" s="16" t="s">
        <v>827</v>
      </c>
      <c r="Z82" s="694"/>
      <c r="AA82" s="694"/>
      <c r="AB82" s="694"/>
      <c r="AC82" s="694"/>
      <c r="AD82" s="694"/>
      <c r="AE82" s="731"/>
      <c r="AH82" t="s">
        <v>935</v>
      </c>
      <c r="AJ82" s="694"/>
      <c r="AK82" s="694"/>
      <c r="AL82" s="694"/>
    </row>
    <row r="83" spans="1:57" ht="14.25" customHeight="1">
      <c r="A83" s="3653" t="s">
        <v>280</v>
      </c>
      <c r="B83" s="1230" t="s">
        <v>876</v>
      </c>
      <c r="C83" s="1279"/>
      <c r="D83" s="1244"/>
      <c r="E83" s="1243"/>
      <c r="F83" s="1243"/>
      <c r="G83" s="1243"/>
      <c r="H83" s="1243"/>
      <c r="I83" s="1244"/>
      <c r="J83" s="1243"/>
      <c r="K83" s="1243" t="s">
        <v>936</v>
      </c>
      <c r="L83" s="1245"/>
      <c r="M83" s="1245"/>
      <c r="N83" s="1245"/>
      <c r="O83" s="1245"/>
      <c r="P83" s="1245"/>
      <c r="Q83" s="1245"/>
      <c r="R83" s="1246"/>
      <c r="Y83" s="3801" t="s">
        <v>280</v>
      </c>
      <c r="Z83" s="3802"/>
      <c r="AA83" s="1279" t="s">
        <v>876</v>
      </c>
      <c r="AB83" s="1244"/>
      <c r="AC83" s="1243"/>
      <c r="AD83" s="1244"/>
      <c r="AE83" s="1243"/>
      <c r="AF83" s="1243"/>
      <c r="AG83" s="1243" t="s">
        <v>936</v>
      </c>
      <c r="AH83" s="1245"/>
      <c r="AI83" s="1245"/>
      <c r="AJ83" s="1245"/>
      <c r="AK83" s="1245"/>
      <c r="AL83" s="1246"/>
    </row>
    <row r="84" spans="1:57" ht="14.25" customHeight="1">
      <c r="A84" s="3654"/>
      <c r="B84" s="1225" t="s">
        <v>937</v>
      </c>
      <c r="C84" s="1225"/>
      <c r="D84" s="1247"/>
      <c r="E84" s="1247"/>
      <c r="F84" s="1222"/>
      <c r="G84" s="1247" t="s">
        <v>938</v>
      </c>
      <c r="H84" s="1247"/>
      <c r="I84" s="1247" t="s">
        <v>938</v>
      </c>
      <c r="J84" s="1247"/>
      <c r="K84" s="1247" t="s">
        <v>939</v>
      </c>
      <c r="L84" s="1249"/>
      <c r="M84" s="1249"/>
      <c r="N84" s="1249"/>
      <c r="O84" s="1249"/>
      <c r="P84" s="1249"/>
      <c r="Q84" s="1249"/>
      <c r="R84" s="1250"/>
      <c r="Y84" s="3803"/>
      <c r="Z84" s="3804"/>
      <c r="AA84" s="1225" t="s">
        <v>937</v>
      </c>
      <c r="AB84" s="1247"/>
      <c r="AC84" s="1247"/>
      <c r="AD84" s="1247" t="s">
        <v>938</v>
      </c>
      <c r="AE84" s="1247"/>
      <c r="AF84" s="1247"/>
      <c r="AG84" s="1247" t="s">
        <v>939</v>
      </c>
      <c r="AH84" s="1249"/>
      <c r="AI84" s="1249"/>
      <c r="AJ84" s="1249"/>
      <c r="AK84" s="1249"/>
      <c r="AL84" s="1250"/>
    </row>
    <row r="85" spans="1:57" ht="14.25" customHeight="1">
      <c r="A85" s="3653" t="s">
        <v>283</v>
      </c>
      <c r="B85" s="1230" t="s">
        <v>884</v>
      </c>
      <c r="C85" s="1230"/>
      <c r="D85" s="1244"/>
      <c r="E85" s="1243"/>
      <c r="F85" s="1243"/>
      <c r="G85" s="1243"/>
      <c r="H85" s="1243"/>
      <c r="I85" s="1243"/>
      <c r="J85" s="1243"/>
      <c r="K85" s="1243" t="s">
        <v>940</v>
      </c>
      <c r="L85" s="1245"/>
      <c r="M85" s="1245"/>
      <c r="N85" s="1245"/>
      <c r="O85" s="1245"/>
      <c r="P85" s="1245"/>
      <c r="Q85" s="1280"/>
      <c r="R85" s="1281"/>
      <c r="Y85" s="3801" t="s">
        <v>283</v>
      </c>
      <c r="Z85" s="3802"/>
      <c r="AA85" s="1230" t="s">
        <v>884</v>
      </c>
      <c r="AB85" s="1244"/>
      <c r="AC85" s="1243"/>
      <c r="AD85" s="1244"/>
      <c r="AE85" s="1243"/>
      <c r="AF85" s="1243"/>
      <c r="AG85" s="1243" t="s">
        <v>940</v>
      </c>
      <c r="AH85" s="1245"/>
      <c r="AI85" s="1245"/>
      <c r="AJ85" s="1245"/>
      <c r="AK85" s="1280"/>
      <c r="AL85" s="1281"/>
    </row>
    <row r="86" spans="1:57" s="13" customFormat="1" ht="14.25" customHeight="1">
      <c r="A86" s="3654"/>
      <c r="B86" s="1225" t="s">
        <v>941</v>
      </c>
      <c r="C86" s="1225"/>
      <c r="D86" s="1247"/>
      <c r="E86" s="1247"/>
      <c r="F86" s="1222"/>
      <c r="G86" s="1247" t="s">
        <v>942</v>
      </c>
      <c r="H86" s="1247"/>
      <c r="I86" s="1247" t="s">
        <v>942</v>
      </c>
      <c r="J86" s="1247"/>
      <c r="K86" s="1247" t="s">
        <v>943</v>
      </c>
      <c r="L86" s="1249"/>
      <c r="M86" s="1249"/>
      <c r="N86" s="1249"/>
      <c r="O86" s="1249"/>
      <c r="P86" s="1249"/>
      <c r="Q86" s="1282"/>
      <c r="R86" s="1283"/>
      <c r="S86"/>
      <c r="T86"/>
      <c r="U86"/>
      <c r="V86"/>
      <c r="W86"/>
      <c r="X86"/>
      <c r="Y86" s="3803"/>
      <c r="Z86" s="3804"/>
      <c r="AA86" s="1225" t="s">
        <v>941</v>
      </c>
      <c r="AB86" s="1247"/>
      <c r="AC86" s="1247"/>
      <c r="AD86" s="1247" t="s">
        <v>942</v>
      </c>
      <c r="AE86" s="1247"/>
      <c r="AF86" s="1247"/>
      <c r="AG86" s="1247" t="s">
        <v>943</v>
      </c>
      <c r="AH86" s="1249"/>
      <c r="AI86" s="1249"/>
      <c r="AJ86" s="1249"/>
      <c r="AK86" s="1282"/>
      <c r="AL86" s="1283"/>
      <c r="AM86"/>
      <c r="AN86"/>
      <c r="AO86"/>
      <c r="AP86"/>
      <c r="AQ86"/>
      <c r="AR86"/>
      <c r="AS86"/>
      <c r="AT86"/>
      <c r="AU86"/>
      <c r="AV86"/>
      <c r="AW86"/>
      <c r="AX86"/>
      <c r="AY86"/>
      <c r="AZ86"/>
      <c r="BA86"/>
      <c r="BB86"/>
      <c r="BC86"/>
      <c r="BD86"/>
      <c r="BE86"/>
    </row>
    <row r="87" spans="1:57" ht="14.25" customHeight="1">
      <c r="A87" s="3655" t="s">
        <v>286</v>
      </c>
      <c r="B87" s="1230" t="s">
        <v>890</v>
      </c>
      <c r="C87" s="1230"/>
      <c r="D87" s="1243"/>
      <c r="E87" s="1243"/>
      <c r="F87" s="1243"/>
      <c r="G87" s="1244"/>
      <c r="H87" s="1243"/>
      <c r="I87" s="1244"/>
      <c r="J87" s="1243"/>
      <c r="K87" s="1243" t="s">
        <v>288</v>
      </c>
      <c r="L87" s="1245"/>
      <c r="M87" s="1245"/>
      <c r="N87" s="1245"/>
      <c r="O87" s="1245"/>
      <c r="P87" s="1245"/>
      <c r="Q87" s="1245"/>
      <c r="R87" s="1246"/>
      <c r="V87" s="13"/>
      <c r="W87" s="13"/>
      <c r="X87" s="13"/>
      <c r="Y87" s="3805" t="s">
        <v>286</v>
      </c>
      <c r="Z87" s="3806"/>
      <c r="AA87" s="1230" t="s">
        <v>890</v>
      </c>
      <c r="AB87" s="1243"/>
      <c r="AC87" s="1243"/>
      <c r="AD87" s="1244"/>
      <c r="AE87" s="1243"/>
      <c r="AF87" s="1243"/>
      <c r="AG87" s="1243" t="s">
        <v>288</v>
      </c>
      <c r="AH87" s="1245"/>
      <c r="AI87" s="1245"/>
      <c r="AJ87" s="1245"/>
      <c r="AK87" s="1245"/>
      <c r="AL87" s="1246"/>
      <c r="AP87" s="13"/>
      <c r="AQ87" s="13"/>
      <c r="AR87" s="13"/>
      <c r="AS87" s="13"/>
      <c r="AT87" s="13"/>
      <c r="AU87" s="13"/>
      <c r="AV87" s="13"/>
      <c r="AW87" s="13"/>
      <c r="AX87" s="13"/>
      <c r="AY87" s="13"/>
      <c r="AZ87" s="13"/>
      <c r="BA87" s="13"/>
      <c r="BB87" s="13"/>
      <c r="BC87" s="13"/>
      <c r="BD87" s="13"/>
      <c r="BE87" s="13"/>
    </row>
    <row r="88" spans="1:57" s="13" customFormat="1" ht="14.25" customHeight="1">
      <c r="A88" s="3656"/>
      <c r="B88" s="1225" t="s">
        <v>289</v>
      </c>
      <c r="C88" s="1225"/>
      <c r="D88" s="1247"/>
      <c r="E88" s="1247"/>
      <c r="F88" s="1222"/>
      <c r="G88" s="1247" t="s">
        <v>290</v>
      </c>
      <c r="H88" s="1247"/>
      <c r="I88" s="1247" t="s">
        <v>290</v>
      </c>
      <c r="J88" s="1247"/>
      <c r="K88" s="1247" t="s">
        <v>291</v>
      </c>
      <c r="L88" s="1249"/>
      <c r="M88" s="1249"/>
      <c r="N88" s="1249"/>
      <c r="O88" s="1249"/>
      <c r="P88" s="1249"/>
      <c r="Q88" s="1249"/>
      <c r="R88" s="1250"/>
      <c r="S88"/>
      <c r="T88"/>
      <c r="U88"/>
      <c r="V88"/>
      <c r="W88"/>
      <c r="X88"/>
      <c r="Y88" s="3807"/>
      <c r="Z88" s="3808"/>
      <c r="AA88" s="1225" t="s">
        <v>289</v>
      </c>
      <c r="AB88" s="1247"/>
      <c r="AC88" s="1247"/>
      <c r="AD88" s="1247" t="s">
        <v>290</v>
      </c>
      <c r="AE88" s="1247"/>
      <c r="AF88" s="1247"/>
      <c r="AG88" s="1247" t="s">
        <v>291</v>
      </c>
      <c r="AH88" s="1249"/>
      <c r="AI88" s="1249"/>
      <c r="AJ88" s="1249"/>
      <c r="AK88" s="1249"/>
      <c r="AL88" s="1250"/>
      <c r="AM88"/>
      <c r="AN88"/>
      <c r="AO88"/>
      <c r="AP88"/>
      <c r="AQ88"/>
      <c r="AR88"/>
      <c r="AS88"/>
      <c r="AT88"/>
      <c r="AU88"/>
      <c r="AV88"/>
      <c r="AW88"/>
      <c r="AX88"/>
      <c r="AY88"/>
      <c r="AZ88"/>
      <c r="BA88"/>
      <c r="BB88"/>
      <c r="BC88"/>
      <c r="BD88"/>
      <c r="BE88"/>
    </row>
    <row r="89" spans="1:57" s="13" customFormat="1" ht="14.4">
      <c r="A89" s="2656" t="s">
        <v>834</v>
      </c>
      <c r="B89" s="2656"/>
      <c r="C89" s="2656"/>
      <c r="D89" s="2656"/>
      <c r="E89" s="2656"/>
      <c r="F89" s="2656"/>
      <c r="G89" s="2656"/>
      <c r="H89" s="2656"/>
      <c r="I89" s="2656"/>
      <c r="J89" s="2656"/>
      <c r="K89" s="2656"/>
      <c r="L89" s="2656"/>
      <c r="M89" s="2656"/>
      <c r="N89" s="2656"/>
      <c r="O89" s="2656"/>
      <c r="P89" s="2656"/>
      <c r="Q89" s="2656"/>
      <c r="R89" s="2656"/>
      <c r="S89" s="2656"/>
      <c r="T89" s="2656"/>
      <c r="U89" s="2656"/>
      <c r="V89" s="2656"/>
      <c r="W89" s="2656"/>
      <c r="X89" s="3"/>
      <c r="Y89" s="2656" t="s">
        <v>834</v>
      </c>
      <c r="Z89" s="2656"/>
      <c r="AA89" s="2656"/>
      <c r="AB89" s="2656"/>
      <c r="AC89" s="2656"/>
      <c r="AD89" s="2656"/>
      <c r="AE89" s="2656"/>
      <c r="AF89" s="2656"/>
      <c r="AG89" s="2656"/>
      <c r="AH89" s="2656"/>
      <c r="AI89" s="2656"/>
      <c r="AJ89" s="2656"/>
      <c r="AK89" s="2656"/>
      <c r="AL89" s="2656"/>
      <c r="AM89" s="2656"/>
      <c r="AN89" s="2656"/>
      <c r="AO89" s="2656"/>
      <c r="AP89" s="2656"/>
      <c r="AQ89" s="2656"/>
      <c r="AR89" s="238"/>
      <c r="AS89" s="238"/>
      <c r="AT89" s="238"/>
      <c r="AU89" s="238"/>
      <c r="AV89" s="238"/>
      <c r="AW89" s="238"/>
      <c r="AX89" s="238"/>
      <c r="AY89" s="238"/>
      <c r="AZ89" s="238"/>
      <c r="BA89" s="238"/>
      <c r="BB89" s="238"/>
      <c r="BC89" s="238"/>
      <c r="BD89" s="238"/>
      <c r="BE89" s="238"/>
    </row>
    <row r="90" spans="1:57" ht="14.4">
      <c r="A90" s="2656"/>
      <c r="B90" s="2656"/>
      <c r="C90" s="2656"/>
      <c r="D90" s="2656"/>
      <c r="E90" s="2656"/>
      <c r="F90" s="2656"/>
      <c r="G90" s="2656"/>
      <c r="H90" s="2656"/>
      <c r="I90" s="2656"/>
      <c r="J90" s="2656"/>
      <c r="K90" s="2656"/>
      <c r="L90" s="2656"/>
      <c r="M90" s="2656"/>
      <c r="N90" s="2656"/>
      <c r="O90" s="2656"/>
      <c r="P90" s="2656"/>
      <c r="Q90" s="2656"/>
      <c r="R90" s="2656"/>
      <c r="V90" s="13"/>
      <c r="W90" s="13"/>
      <c r="X90" s="13"/>
      <c r="Y90" s="2656"/>
      <c r="Z90" s="2656"/>
      <c r="AA90" s="2656"/>
      <c r="AB90" s="2656"/>
      <c r="AC90" s="2656"/>
      <c r="AD90" s="2656"/>
      <c r="AE90" s="2656"/>
      <c r="AF90" s="2656"/>
      <c r="AG90" s="2656"/>
      <c r="AH90" s="2656"/>
      <c r="AI90" s="2656"/>
      <c r="AJ90" s="2656"/>
      <c r="AK90" s="2656"/>
      <c r="AL90" s="2656"/>
      <c r="AP90" s="13"/>
      <c r="AQ90" s="13"/>
      <c r="AR90" s="238"/>
      <c r="AS90" s="238"/>
      <c r="AT90" s="238"/>
      <c r="AU90" s="238"/>
      <c r="AV90" s="238"/>
      <c r="AW90" s="238"/>
      <c r="AX90" s="238"/>
      <c r="AY90" s="238"/>
      <c r="AZ90" s="238"/>
      <c r="BA90" s="238"/>
      <c r="BB90" s="238"/>
      <c r="BC90" s="238"/>
      <c r="BD90" s="238"/>
      <c r="BE90" s="238"/>
    </row>
    <row r="91" spans="1:57">
      <c r="C91"/>
      <c r="D91"/>
      <c r="E91"/>
      <c r="F91"/>
      <c r="G91"/>
      <c r="H91"/>
      <c r="I91"/>
      <c r="J91"/>
    </row>
  </sheetData>
  <sheetProtection selectLockedCells="1" selectUnlockedCells="1"/>
  <mergeCells count="967">
    <mergeCell ref="A15:G15"/>
    <mergeCell ref="I13:J13"/>
    <mergeCell ref="I14:O14"/>
    <mergeCell ref="A89:W89"/>
    <mergeCell ref="A90:R90"/>
    <mergeCell ref="BE26:BE27"/>
    <mergeCell ref="AZ34:AZ35"/>
    <mergeCell ref="BA34:BA35"/>
    <mergeCell ref="BB34:BB35"/>
    <mergeCell ref="AU34:AU35"/>
    <mergeCell ref="AV34:AV35"/>
    <mergeCell ref="BD32:BD33"/>
    <mergeCell ref="AV46:AV47"/>
    <mergeCell ref="BD46:BD47"/>
    <mergeCell ref="BE46:BE47"/>
    <mergeCell ref="AW46:AW47"/>
    <mergeCell ref="AW44:AW45"/>
    <mergeCell ref="BC42:BC43"/>
    <mergeCell ref="BD42:BD43"/>
    <mergeCell ref="BA42:BA43"/>
    <mergeCell ref="BB42:BB43"/>
    <mergeCell ref="BE42:BE43"/>
    <mergeCell ref="BC40:BC41"/>
    <mergeCell ref="AW40:AW41"/>
    <mergeCell ref="AV52:AV53"/>
    <mergeCell ref="AW52:AW53"/>
    <mergeCell ref="AD52:AD54"/>
    <mergeCell ref="AW50:AW51"/>
    <mergeCell ref="AU46:AU47"/>
    <mergeCell ref="AN46:AN48"/>
    <mergeCell ref="AO46:AO48"/>
    <mergeCell ref="AM46:AM48"/>
    <mergeCell ref="AS46:AS47"/>
    <mergeCell ref="AT46:AT47"/>
    <mergeCell ref="AV48:AV49"/>
    <mergeCell ref="AW48:AW49"/>
    <mergeCell ref="AQ46:AQ48"/>
    <mergeCell ref="AR46:AR47"/>
    <mergeCell ref="AT50:AT51"/>
    <mergeCell ref="AR50:AR51"/>
    <mergeCell ref="AS50:AS51"/>
    <mergeCell ref="AO49:AO51"/>
    <mergeCell ref="AP49:AP51"/>
    <mergeCell ref="AQ49:AQ51"/>
    <mergeCell ref="AU50:AU51"/>
    <mergeCell ref="AV50:AV51"/>
    <mergeCell ref="BE50:BE51"/>
    <mergeCell ref="AY50:AY51"/>
    <mergeCell ref="AZ50:AZ51"/>
    <mergeCell ref="AX44:AX45"/>
    <mergeCell ref="AY44:AY45"/>
    <mergeCell ref="BC46:BC47"/>
    <mergeCell ref="AY48:AY49"/>
    <mergeCell ref="AZ44:AZ45"/>
    <mergeCell ref="BA44:BA45"/>
    <mergeCell ref="AX50:AX51"/>
    <mergeCell ref="BA46:BA47"/>
    <mergeCell ref="BB46:BB47"/>
    <mergeCell ref="BA50:BA51"/>
    <mergeCell ref="BB50:BB51"/>
    <mergeCell ref="BC50:BC51"/>
    <mergeCell ref="BD50:BD51"/>
    <mergeCell ref="AX46:AX47"/>
    <mergeCell ref="AY46:AY47"/>
    <mergeCell ref="AZ46:AZ47"/>
    <mergeCell ref="AX48:AX49"/>
    <mergeCell ref="X40:X42"/>
    <mergeCell ref="X43:X45"/>
    <mergeCell ref="Z43:Z45"/>
    <mergeCell ref="Y40:Y42"/>
    <mergeCell ref="Z40:Z42"/>
    <mergeCell ref="AA40:AA42"/>
    <mergeCell ref="AB40:AB42"/>
    <mergeCell ref="AC40:AC42"/>
    <mergeCell ref="AA43:AA45"/>
    <mergeCell ref="AB43:AB45"/>
    <mergeCell ref="AC43:AC45"/>
    <mergeCell ref="AY42:AY43"/>
    <mergeCell ref="AZ42:AZ43"/>
    <mergeCell ref="AT42:AT43"/>
    <mergeCell ref="AU42:AU43"/>
    <mergeCell ref="AV42:AV43"/>
    <mergeCell ref="AN40:AN42"/>
    <mergeCell ref="AR42:AR43"/>
    <mergeCell ref="AS42:AS43"/>
    <mergeCell ref="AO40:AO42"/>
    <mergeCell ref="AP40:AP42"/>
    <mergeCell ref="AQ40:AQ42"/>
    <mergeCell ref="AQ43:AQ45"/>
    <mergeCell ref="AO43:AO45"/>
    <mergeCell ref="AY40:AY41"/>
    <mergeCell ref="AZ40:AZ41"/>
    <mergeCell ref="AN43:AN45"/>
    <mergeCell ref="AX40:AX41"/>
    <mergeCell ref="AV44:AV45"/>
    <mergeCell ref="AW42:AW43"/>
    <mergeCell ref="AX42:AX43"/>
    <mergeCell ref="AP43:AP45"/>
    <mergeCell ref="X37:X39"/>
    <mergeCell ref="AE37:AE39"/>
    <mergeCell ref="AF37:AF39"/>
    <mergeCell ref="BC34:BC35"/>
    <mergeCell ref="AQ34:AQ36"/>
    <mergeCell ref="AA37:AA39"/>
    <mergeCell ref="AD37:AD39"/>
    <mergeCell ref="Y34:Y36"/>
    <mergeCell ref="AR34:AR35"/>
    <mergeCell ref="AS34:AS35"/>
    <mergeCell ref="AT34:AT35"/>
    <mergeCell ref="AK34:AK36"/>
    <mergeCell ref="AR38:AR39"/>
    <mergeCell ref="AS38:AS39"/>
    <mergeCell ref="Z37:Z39"/>
    <mergeCell ref="AL34:AL36"/>
    <mergeCell ref="AM34:AM36"/>
    <mergeCell ref="AN34:AN36"/>
    <mergeCell ref="AO34:AO36"/>
    <mergeCell ref="AP34:AP36"/>
    <mergeCell ref="AJ34:AJ36"/>
    <mergeCell ref="AE34:AE36"/>
    <mergeCell ref="AF34:AF36"/>
    <mergeCell ref="AG34:AI36"/>
    <mergeCell ref="BD38:BD39"/>
    <mergeCell ref="BE38:BE39"/>
    <mergeCell ref="AT38:AT39"/>
    <mergeCell ref="AU38:AU39"/>
    <mergeCell ref="AV38:AV39"/>
    <mergeCell ref="AW38:AW39"/>
    <mergeCell ref="AX38:AX39"/>
    <mergeCell ref="AY38:AY39"/>
    <mergeCell ref="BA36:BA37"/>
    <mergeCell ref="BB40:BB41"/>
    <mergeCell ref="BB38:BB39"/>
    <mergeCell ref="AZ38:AZ39"/>
    <mergeCell ref="BA38:BA39"/>
    <mergeCell ref="AT40:AT41"/>
    <mergeCell ref="AU40:AU41"/>
    <mergeCell ref="AV40:AV41"/>
    <mergeCell ref="BB36:BB37"/>
    <mergeCell ref="BC36:BC37"/>
    <mergeCell ref="BC38:BC39"/>
    <mergeCell ref="BA40:BA41"/>
    <mergeCell ref="X28:X30"/>
    <mergeCell ref="X31:X33"/>
    <mergeCell ref="X34:X36"/>
    <mergeCell ref="BE32:BE33"/>
    <mergeCell ref="BA32:BA33"/>
    <mergeCell ref="BB32:BB33"/>
    <mergeCell ref="BC32:BC33"/>
    <mergeCell ref="BD34:BD35"/>
    <mergeCell ref="BE34:BE35"/>
    <mergeCell ref="AT36:AT37"/>
    <mergeCell ref="AU36:AU37"/>
    <mergeCell ref="AV36:AV37"/>
    <mergeCell ref="AW36:AW37"/>
    <mergeCell ref="AX36:AX37"/>
    <mergeCell ref="AY36:AY37"/>
    <mergeCell ref="AZ36:AZ37"/>
    <mergeCell ref="AW34:AW35"/>
    <mergeCell ref="AX34:AX35"/>
    <mergeCell ref="AY34:AY35"/>
    <mergeCell ref="BD36:BD37"/>
    <mergeCell ref="BE36:BE37"/>
    <mergeCell ref="AX32:AX33"/>
    <mergeCell ref="AY32:AY33"/>
    <mergeCell ref="AZ32:AZ33"/>
    <mergeCell ref="AW32:AW33"/>
    <mergeCell ref="AM31:AM33"/>
    <mergeCell ref="AN31:AN33"/>
    <mergeCell ref="AO31:AO33"/>
    <mergeCell ref="AP31:AP33"/>
    <mergeCell ref="AQ31:AQ33"/>
    <mergeCell ref="AD28:AD30"/>
    <mergeCell ref="AE28:AE30"/>
    <mergeCell ref="AF28:AF30"/>
    <mergeCell ref="AG28:AI30"/>
    <mergeCell ref="AK31:AK33"/>
    <mergeCell ref="AJ31:AJ33"/>
    <mergeCell ref="AT32:AT33"/>
    <mergeCell ref="AU32:AU33"/>
    <mergeCell ref="AV32:AV33"/>
    <mergeCell ref="BC28:BC29"/>
    <mergeCell ref="BD28:BD29"/>
    <mergeCell ref="BE28:BE29"/>
    <mergeCell ref="AR30:AR31"/>
    <mergeCell ref="AS30:AS31"/>
    <mergeCell ref="AT30:AT31"/>
    <mergeCell ref="AU30:AU31"/>
    <mergeCell ref="AV30:AV31"/>
    <mergeCell ref="AU28:AU29"/>
    <mergeCell ref="AV28:AV29"/>
    <mergeCell ref="AW28:AW29"/>
    <mergeCell ref="AX28:AX29"/>
    <mergeCell ref="AY28:AY29"/>
    <mergeCell ref="AZ28:AZ29"/>
    <mergeCell ref="AR28:AR29"/>
    <mergeCell ref="AS28:AS29"/>
    <mergeCell ref="AT28:AT29"/>
    <mergeCell ref="BC30:BC31"/>
    <mergeCell ref="AW30:AW31"/>
    <mergeCell ref="AX30:AX31"/>
    <mergeCell ref="BD30:BD31"/>
    <mergeCell ref="BE30:BE31"/>
    <mergeCell ref="AY30:AY31"/>
    <mergeCell ref="AZ30:AZ31"/>
    <mergeCell ref="BA30:BA31"/>
    <mergeCell ref="BB30:BB31"/>
    <mergeCell ref="Q31:Q33"/>
    <mergeCell ref="BA28:BA29"/>
    <mergeCell ref="BB28:BB29"/>
    <mergeCell ref="AA31:AA33"/>
    <mergeCell ref="AB31:AB33"/>
    <mergeCell ref="AC31:AC33"/>
    <mergeCell ref="AD31:AD33"/>
    <mergeCell ref="AE31:AE33"/>
    <mergeCell ref="AF31:AF33"/>
    <mergeCell ref="AL31:AL33"/>
    <mergeCell ref="AM28:AM30"/>
    <mergeCell ref="AJ28:AJ30"/>
    <mergeCell ref="AK28:AK30"/>
    <mergeCell ref="AL28:AL30"/>
    <mergeCell ref="AQ28:AQ30"/>
    <mergeCell ref="Z31:Z33"/>
    <mergeCell ref="AG31:AG33"/>
    <mergeCell ref="AH31:AH33"/>
    <mergeCell ref="AI31:AI33"/>
    <mergeCell ref="AN28:AN30"/>
    <mergeCell ref="AO28:AO30"/>
    <mergeCell ref="AP28:AP30"/>
    <mergeCell ref="AS26:AS27"/>
    <mergeCell ref="AT26:AT27"/>
    <mergeCell ref="AU26:AU27"/>
    <mergeCell ref="AV26:AV27"/>
    <mergeCell ref="AW26:AW27"/>
    <mergeCell ref="AX26:AX27"/>
    <mergeCell ref="AY26:AY27"/>
    <mergeCell ref="BB26:BB27"/>
    <mergeCell ref="BD26:BD27"/>
    <mergeCell ref="AZ26:AZ27"/>
    <mergeCell ref="BA26:BA27"/>
    <mergeCell ref="BC24:BC25"/>
    <mergeCell ref="BD24:BD25"/>
    <mergeCell ref="AU22:AU23"/>
    <mergeCell ref="AV22:AV23"/>
    <mergeCell ref="AW22:AW23"/>
    <mergeCell ref="BE24:BE25"/>
    <mergeCell ref="BC26:BC27"/>
    <mergeCell ref="BB24:BB25"/>
    <mergeCell ref="BA24:BA25"/>
    <mergeCell ref="A7:W8"/>
    <mergeCell ref="AN18:AN19"/>
    <mergeCell ref="AD18:AF18"/>
    <mergeCell ref="AK18:AK19"/>
    <mergeCell ref="AL18:AL19"/>
    <mergeCell ref="AM18:AM19"/>
    <mergeCell ref="AZ24:AZ25"/>
    <mergeCell ref="AY22:AY23"/>
    <mergeCell ref="AZ22:AZ23"/>
    <mergeCell ref="AO18:AO19"/>
    <mergeCell ref="AP18:AP19"/>
    <mergeCell ref="AQ18:AQ19"/>
    <mergeCell ref="AA19:AC19"/>
    <mergeCell ref="AG19:AI19"/>
    <mergeCell ref="X7:AQ8"/>
    <mergeCell ref="X18:Y19"/>
    <mergeCell ref="AG18:AI18"/>
    <mergeCell ref="AJ18:AJ19"/>
    <mergeCell ref="Z18:Z19"/>
    <mergeCell ref="AA18:AC18"/>
    <mergeCell ref="Y20:Z20"/>
    <mergeCell ref="Y21:Z21"/>
    <mergeCell ref="Y22:Y24"/>
    <mergeCell ref="Z22:Z24"/>
    <mergeCell ref="AS24:AS25"/>
    <mergeCell ref="AT24:AT25"/>
    <mergeCell ref="AU24:AU25"/>
    <mergeCell ref="AV24:AV25"/>
    <mergeCell ref="AW24:AW25"/>
    <mergeCell ref="AX24:AX25"/>
    <mergeCell ref="AY24:AY25"/>
    <mergeCell ref="AX22:AX23"/>
    <mergeCell ref="AT22:AT23"/>
    <mergeCell ref="AS22:AS23"/>
    <mergeCell ref="AR7:BE8"/>
    <mergeCell ref="AZ18:BA19"/>
    <mergeCell ref="BB18:BC19"/>
    <mergeCell ref="BD18:BE19"/>
    <mergeCell ref="AR18:AS19"/>
    <mergeCell ref="AT18:AU19"/>
    <mergeCell ref="AV18:AW19"/>
    <mergeCell ref="AX18:AY19"/>
    <mergeCell ref="BE22:BE23"/>
    <mergeCell ref="BA22:BA23"/>
    <mergeCell ref="BB22:BB23"/>
    <mergeCell ref="BC22:BC23"/>
    <mergeCell ref="BD22:BD23"/>
    <mergeCell ref="AJ22:AJ24"/>
    <mergeCell ref="AP22:AP24"/>
    <mergeCell ref="X22:X24"/>
    <mergeCell ref="AO22:AO24"/>
    <mergeCell ref="AQ22:AQ24"/>
    <mergeCell ref="AA22:AA24"/>
    <mergeCell ref="AB22:AB24"/>
    <mergeCell ref="AE22:AE24"/>
    <mergeCell ref="AF22:AF24"/>
    <mergeCell ref="AL22:AL24"/>
    <mergeCell ref="AM22:AM24"/>
    <mergeCell ref="AN22:AN24"/>
    <mergeCell ref="AG22:AI24"/>
    <mergeCell ref="AK22:AK24"/>
    <mergeCell ref="AR24:AR25"/>
    <mergeCell ref="AO25:AO27"/>
    <mergeCell ref="AP25:AP27"/>
    <mergeCell ref="AQ25:AQ27"/>
    <mergeCell ref="AR26:AR27"/>
    <mergeCell ref="AL25:AL27"/>
    <mergeCell ref="AM25:AM27"/>
    <mergeCell ref="AR22:AR23"/>
    <mergeCell ref="AN25:AN27"/>
    <mergeCell ref="Y89:AQ89"/>
    <mergeCell ref="Y90:AL90"/>
    <mergeCell ref="Y83:Z84"/>
    <mergeCell ref="Y85:Z86"/>
    <mergeCell ref="Y87:Z88"/>
    <mergeCell ref="AJ52:AJ54"/>
    <mergeCell ref="AK52:AK54"/>
    <mergeCell ref="AL52:AL54"/>
    <mergeCell ref="AM52:AM54"/>
    <mergeCell ref="AA55:AA57"/>
    <mergeCell ref="AB55:AB57"/>
    <mergeCell ref="AA61:AA63"/>
    <mergeCell ref="AB61:AB63"/>
    <mergeCell ref="AN52:AN54"/>
    <mergeCell ref="AO52:AO54"/>
    <mergeCell ref="AP52:AP54"/>
    <mergeCell ref="AQ52:AQ54"/>
    <mergeCell ref="AF55:AF57"/>
    <mergeCell ref="AG52:AI54"/>
    <mergeCell ref="AA52:AA54"/>
    <mergeCell ref="AB52:AB54"/>
    <mergeCell ref="AC52:AC54"/>
    <mergeCell ref="AN55:AN57"/>
    <mergeCell ref="AO55:AO57"/>
    <mergeCell ref="X52:X54"/>
    <mergeCell ref="Z49:Z51"/>
    <mergeCell ref="Y52:Y54"/>
    <mergeCell ref="Z52:Z54"/>
    <mergeCell ref="AF46:AF48"/>
    <mergeCell ref="X49:X51"/>
    <mergeCell ref="AL49:AL51"/>
    <mergeCell ref="AM49:AM51"/>
    <mergeCell ref="X46:X48"/>
    <mergeCell ref="AF49:AF51"/>
    <mergeCell ref="AG49:AG51"/>
    <mergeCell ref="AE46:AE48"/>
    <mergeCell ref="Y49:Y51"/>
    <mergeCell ref="Y46:Y48"/>
    <mergeCell ref="AE52:AE54"/>
    <mergeCell ref="AF52:AF54"/>
    <mergeCell ref="AA49:AA51"/>
    <mergeCell ref="AB49:AB51"/>
    <mergeCell ref="AC49:AC51"/>
    <mergeCell ref="AG46:AI48"/>
    <mergeCell ref="AJ49:AJ51"/>
    <mergeCell ref="AK49:AK51"/>
    <mergeCell ref="AI49:AI51"/>
    <mergeCell ref="AL46:AL48"/>
    <mergeCell ref="Y55:Y57"/>
    <mergeCell ref="Z55:Z57"/>
    <mergeCell ref="Y61:Y63"/>
    <mergeCell ref="Z61:Z63"/>
    <mergeCell ref="Y67:Y69"/>
    <mergeCell ref="AD58:AD60"/>
    <mergeCell ref="X58:X60"/>
    <mergeCell ref="X61:X63"/>
    <mergeCell ref="AA58:AA60"/>
    <mergeCell ref="AB58:AB60"/>
    <mergeCell ref="AC58:AC60"/>
    <mergeCell ref="AC55:AC57"/>
    <mergeCell ref="AD55:AD57"/>
    <mergeCell ref="AD61:AD63"/>
    <mergeCell ref="Y58:Y60"/>
    <mergeCell ref="AD64:AD66"/>
    <mergeCell ref="Z58:Z60"/>
    <mergeCell ref="AC67:AC69"/>
    <mergeCell ref="AD67:AD69"/>
    <mergeCell ref="AF58:AF60"/>
    <mergeCell ref="AH55:AH57"/>
    <mergeCell ref="AI55:AI57"/>
    <mergeCell ref="AG67:AG69"/>
    <mergeCell ref="AD22:AD24"/>
    <mergeCell ref="AH25:AH27"/>
    <mergeCell ref="AI25:AI27"/>
    <mergeCell ref="AG25:AG27"/>
    <mergeCell ref="AK25:AK27"/>
    <mergeCell ref="AF25:AF27"/>
    <mergeCell ref="AD49:AD51"/>
    <mergeCell ref="AE49:AE51"/>
    <mergeCell ref="AF40:AF42"/>
    <mergeCell ref="AH67:AH69"/>
    <mergeCell ref="AE55:AE57"/>
    <mergeCell ref="AE58:AE60"/>
    <mergeCell ref="AG43:AG45"/>
    <mergeCell ref="AG40:AI42"/>
    <mergeCell ref="AJ40:AJ42"/>
    <mergeCell ref="AH49:AH51"/>
    <mergeCell ref="AK40:AK42"/>
    <mergeCell ref="AJ46:AJ48"/>
    <mergeCell ref="AK46:AK48"/>
    <mergeCell ref="AJ25:AJ27"/>
    <mergeCell ref="X73:X75"/>
    <mergeCell ref="Y73:Y75"/>
    <mergeCell ref="Z73:Z75"/>
    <mergeCell ref="AA73:AA75"/>
    <mergeCell ref="AB73:AB75"/>
    <mergeCell ref="AC73:AC75"/>
    <mergeCell ref="AE61:AE63"/>
    <mergeCell ref="AF61:AF63"/>
    <mergeCell ref="X70:X72"/>
    <mergeCell ref="AC61:AC63"/>
    <mergeCell ref="X64:X66"/>
    <mergeCell ref="AA70:AA72"/>
    <mergeCell ref="AB70:AB72"/>
    <mergeCell ref="AC70:AC72"/>
    <mergeCell ref="Z70:Z72"/>
    <mergeCell ref="Z64:Z66"/>
    <mergeCell ref="X67:X69"/>
    <mergeCell ref="Y70:Y72"/>
    <mergeCell ref="AD70:AD72"/>
    <mergeCell ref="Z67:Z69"/>
    <mergeCell ref="AD73:AD75"/>
    <mergeCell ref="Y64:Y66"/>
    <mergeCell ref="AA67:AA69"/>
    <mergeCell ref="AB67:AB69"/>
    <mergeCell ref="AG37:AG39"/>
    <mergeCell ref="AH37:AH39"/>
    <mergeCell ref="AI37:AI39"/>
    <mergeCell ref="AP37:AP39"/>
    <mergeCell ref="AQ37:AQ39"/>
    <mergeCell ref="AP55:AP57"/>
    <mergeCell ref="AQ55:AQ57"/>
    <mergeCell ref="AJ55:AJ57"/>
    <mergeCell ref="AJ37:AJ39"/>
    <mergeCell ref="AK37:AK39"/>
    <mergeCell ref="AL37:AL39"/>
    <mergeCell ref="AM37:AM39"/>
    <mergeCell ref="AJ43:AJ45"/>
    <mergeCell ref="AK43:AK45"/>
    <mergeCell ref="AL43:AL45"/>
    <mergeCell ref="AM43:AM45"/>
    <mergeCell ref="AP46:AP48"/>
    <mergeCell ref="AG55:AG57"/>
    <mergeCell ref="AI43:AI45"/>
    <mergeCell ref="AH43:AH45"/>
    <mergeCell ref="AM58:AM60"/>
    <mergeCell ref="AN58:AN60"/>
    <mergeCell ref="AO58:AO60"/>
    <mergeCell ref="AJ64:AJ66"/>
    <mergeCell ref="AK64:AK66"/>
    <mergeCell ref="AL64:AL66"/>
    <mergeCell ref="AO64:AO66"/>
    <mergeCell ref="AQ58:AQ60"/>
    <mergeCell ref="AN37:AN39"/>
    <mergeCell ref="AO37:AO39"/>
    <mergeCell ref="AP58:AP60"/>
    <mergeCell ref="AQ61:AQ63"/>
    <mergeCell ref="AQ64:AQ66"/>
    <mergeCell ref="AQ67:AQ69"/>
    <mergeCell ref="AE64:AE66"/>
    <mergeCell ref="AF64:AF66"/>
    <mergeCell ref="AP61:AP63"/>
    <mergeCell ref="AG61:AG63"/>
    <mergeCell ref="AH61:AH63"/>
    <mergeCell ref="AI61:AI63"/>
    <mergeCell ref="AJ61:AJ63"/>
    <mergeCell ref="AK61:AK63"/>
    <mergeCell ref="AE67:AE69"/>
    <mergeCell ref="AF67:AF69"/>
    <mergeCell ref="AJ67:AJ69"/>
    <mergeCell ref="AK67:AK69"/>
    <mergeCell ref="AL67:AL69"/>
    <mergeCell ref="AM67:AM69"/>
    <mergeCell ref="AN67:AN69"/>
    <mergeCell ref="AO67:AO69"/>
    <mergeCell ref="AP67:AP69"/>
    <mergeCell ref="AQ73:AQ75"/>
    <mergeCell ref="AE70:AE72"/>
    <mergeCell ref="AF70:AF72"/>
    <mergeCell ref="AG70:AI72"/>
    <mergeCell ref="AJ70:AJ72"/>
    <mergeCell ref="AK70:AK72"/>
    <mergeCell ref="AL70:AL72"/>
    <mergeCell ref="AM70:AM72"/>
    <mergeCell ref="AG73:AG75"/>
    <mergeCell ref="AH73:AH75"/>
    <mergeCell ref="AO70:AO72"/>
    <mergeCell ref="AP70:AP72"/>
    <mergeCell ref="AN70:AN72"/>
    <mergeCell ref="AQ70:AQ72"/>
    <mergeCell ref="AI73:AI75"/>
    <mergeCell ref="AL73:AL75"/>
    <mergeCell ref="AC28:AC30"/>
    <mergeCell ref="AP64:AP66"/>
    <mergeCell ref="AM64:AM66"/>
    <mergeCell ref="AG64:AI66"/>
    <mergeCell ref="AB64:AB66"/>
    <mergeCell ref="AC64:AC66"/>
    <mergeCell ref="AN73:AN75"/>
    <mergeCell ref="AO73:AO75"/>
    <mergeCell ref="AP73:AP75"/>
    <mergeCell ref="AK55:AK57"/>
    <mergeCell ref="AL55:AL57"/>
    <mergeCell ref="AM55:AM57"/>
    <mergeCell ref="AN49:AN51"/>
    <mergeCell ref="AM40:AM42"/>
    <mergeCell ref="AL40:AL42"/>
    <mergeCell ref="AL61:AL63"/>
    <mergeCell ref="AM61:AM63"/>
    <mergeCell ref="AN61:AN63"/>
    <mergeCell ref="AO61:AO63"/>
    <mergeCell ref="AN64:AN66"/>
    <mergeCell ref="AG58:AI60"/>
    <mergeCell ref="AJ58:AJ60"/>
    <mergeCell ref="AK58:AK60"/>
    <mergeCell ref="AL58:AL60"/>
    <mergeCell ref="AF43:AF45"/>
    <mergeCell ref="AM73:AM75"/>
    <mergeCell ref="AE73:AE75"/>
    <mergeCell ref="AF73:AF75"/>
    <mergeCell ref="AJ73:AJ75"/>
    <mergeCell ref="AK73:AK75"/>
    <mergeCell ref="Y25:Y27"/>
    <mergeCell ref="Z46:Z48"/>
    <mergeCell ref="AA46:AA48"/>
    <mergeCell ref="AB46:AB48"/>
    <mergeCell ref="AC46:AC48"/>
    <mergeCell ref="AD46:AD48"/>
    <mergeCell ref="Y43:Y45"/>
    <mergeCell ref="AD25:AD27"/>
    <mergeCell ref="AE25:AE27"/>
    <mergeCell ref="Z34:Z36"/>
    <mergeCell ref="AA34:AA36"/>
    <mergeCell ref="AB34:AB36"/>
    <mergeCell ref="AC34:AC36"/>
    <mergeCell ref="Y28:Y30"/>
    <mergeCell ref="AD40:AD42"/>
    <mergeCell ref="AE40:AE42"/>
    <mergeCell ref="AA28:AA30"/>
    <mergeCell ref="AB28:AB30"/>
    <mergeCell ref="H31:H33"/>
    <mergeCell ref="AD34:AD36"/>
    <mergeCell ref="A20:B20"/>
    <mergeCell ref="A21:B21"/>
    <mergeCell ref="A18:A19"/>
    <mergeCell ref="A83:A84"/>
    <mergeCell ref="A85:A86"/>
    <mergeCell ref="A87:A88"/>
    <mergeCell ref="AI67:AI69"/>
    <mergeCell ref="AA64:AA66"/>
    <mergeCell ref="X25:X27"/>
    <mergeCell ref="AB37:AB39"/>
    <mergeCell ref="AC37:AC39"/>
    <mergeCell ref="AA25:AA27"/>
    <mergeCell ref="AB25:AB27"/>
    <mergeCell ref="AC25:AC27"/>
    <mergeCell ref="AC22:AC24"/>
    <mergeCell ref="Y31:Y33"/>
    <mergeCell ref="Y37:Y39"/>
    <mergeCell ref="Z25:Z27"/>
    <mergeCell ref="Z28:Z30"/>
    <mergeCell ref="X55:X57"/>
    <mergeCell ref="AD43:AD45"/>
    <mergeCell ref="AE43:AE45"/>
    <mergeCell ref="F22:F24"/>
    <mergeCell ref="G22:G24"/>
    <mergeCell ref="H22:H24"/>
    <mergeCell ref="I22:I24"/>
    <mergeCell ref="J22:J24"/>
    <mergeCell ref="L22:N24"/>
    <mergeCell ref="O28:O30"/>
    <mergeCell ref="O22:O24"/>
    <mergeCell ref="K22:K24"/>
    <mergeCell ref="F28:F30"/>
    <mergeCell ref="G28:G30"/>
    <mergeCell ref="H28:H30"/>
    <mergeCell ref="I28:I30"/>
    <mergeCell ref="J28:J30"/>
    <mergeCell ref="K28:K30"/>
    <mergeCell ref="F25:F27"/>
    <mergeCell ref="G25:G27"/>
    <mergeCell ref="H25:H27"/>
    <mergeCell ref="W46:W48"/>
    <mergeCell ref="V49:V51"/>
    <mergeCell ref="W18:W19"/>
    <mergeCell ref="P18:P19"/>
    <mergeCell ref="Q18:Q19"/>
    <mergeCell ref="R18:R19"/>
    <mergeCell ref="S22:S24"/>
    <mergeCell ref="T22:T24"/>
    <mergeCell ref="U22:U24"/>
    <mergeCell ref="V22:V24"/>
    <mergeCell ref="W22:W24"/>
    <mergeCell ref="T18:T19"/>
    <mergeCell ref="U18:U19"/>
    <mergeCell ref="V18:V19"/>
    <mergeCell ref="T25:T27"/>
    <mergeCell ref="U25:U27"/>
    <mergeCell ref="V25:V27"/>
    <mergeCell ref="W25:W27"/>
    <mergeCell ref="U28:U30"/>
    <mergeCell ref="V28:V30"/>
    <mergeCell ref="T28:T30"/>
    <mergeCell ref="W28:W30"/>
    <mergeCell ref="W43:W45"/>
    <mergeCell ref="R43:R45"/>
    <mergeCell ref="I31:I33"/>
    <mergeCell ref="J31:J33"/>
    <mergeCell ref="K31:K33"/>
    <mergeCell ref="S18:S19"/>
    <mergeCell ref="L31:N32"/>
    <mergeCell ref="P28:P30"/>
    <mergeCell ref="Q28:Q30"/>
    <mergeCell ref="P31:P33"/>
    <mergeCell ref="P22:P24"/>
    <mergeCell ref="Q22:Q24"/>
    <mergeCell ref="R22:R24"/>
    <mergeCell ref="R28:R30"/>
    <mergeCell ref="S28:S30"/>
    <mergeCell ref="L28:N30"/>
    <mergeCell ref="Q25:Q27"/>
    <mergeCell ref="R25:R27"/>
    <mergeCell ref="S25:S27"/>
    <mergeCell ref="I25:I27"/>
    <mergeCell ref="J25:J27"/>
    <mergeCell ref="K25:K27"/>
    <mergeCell ref="L25:N26"/>
    <mergeCell ref="O25:O27"/>
    <mergeCell ref="P25:P27"/>
    <mergeCell ref="G40:G42"/>
    <mergeCell ref="A58:A60"/>
    <mergeCell ref="B58:B60"/>
    <mergeCell ref="A61:A62"/>
    <mergeCell ref="B61:B62"/>
    <mergeCell ref="W61:W63"/>
    <mergeCell ref="S61:S63"/>
    <mergeCell ref="T61:T63"/>
    <mergeCell ref="V58:V60"/>
    <mergeCell ref="O58:O60"/>
    <mergeCell ref="F61:F63"/>
    <mergeCell ref="G61:G63"/>
    <mergeCell ref="H61:H63"/>
    <mergeCell ref="I58:I60"/>
    <mergeCell ref="J58:J60"/>
    <mergeCell ref="K58:K60"/>
    <mergeCell ref="F52:F54"/>
    <mergeCell ref="G52:G54"/>
    <mergeCell ref="H52:H54"/>
    <mergeCell ref="I52:I54"/>
    <mergeCell ref="J52:J54"/>
    <mergeCell ref="K52:K54"/>
    <mergeCell ref="U55:U57"/>
    <mergeCell ref="F49:F51"/>
    <mergeCell ref="W64:W66"/>
    <mergeCell ref="L64:N66"/>
    <mergeCell ref="O64:O66"/>
    <mergeCell ref="P64:P66"/>
    <mergeCell ref="Q64:Q66"/>
    <mergeCell ref="W49:W51"/>
    <mergeCell ref="W52:W54"/>
    <mergeCell ref="L52:N54"/>
    <mergeCell ref="O52:O54"/>
    <mergeCell ref="P52:P54"/>
    <mergeCell ref="Q52:Q54"/>
    <mergeCell ref="R52:R54"/>
    <mergeCell ref="V52:V54"/>
    <mergeCell ref="U49:U51"/>
    <mergeCell ref="T55:T57"/>
    <mergeCell ref="V55:V57"/>
    <mergeCell ref="W55:W57"/>
    <mergeCell ref="T52:T54"/>
    <mergeCell ref="U52:U54"/>
    <mergeCell ref="W58:W60"/>
    <mergeCell ref="P58:P60"/>
    <mergeCell ref="Q58:Q60"/>
    <mergeCell ref="R58:R60"/>
    <mergeCell ref="S58:S60"/>
    <mergeCell ref="B18:B19"/>
    <mergeCell ref="C18:E18"/>
    <mergeCell ref="F18:H18"/>
    <mergeCell ref="I18:K18"/>
    <mergeCell ref="L18:N18"/>
    <mergeCell ref="O18:O19"/>
    <mergeCell ref="C19:E19"/>
    <mergeCell ref="F19:H19"/>
    <mergeCell ref="L19:N19"/>
    <mergeCell ref="I34:I36"/>
    <mergeCell ref="J34:J36"/>
    <mergeCell ref="K34:K36"/>
    <mergeCell ref="F34:F36"/>
    <mergeCell ref="G34:G36"/>
    <mergeCell ref="H34:H36"/>
    <mergeCell ref="V31:V33"/>
    <mergeCell ref="W31:W33"/>
    <mergeCell ref="W34:W36"/>
    <mergeCell ref="R31:R33"/>
    <mergeCell ref="S31:S33"/>
    <mergeCell ref="T31:T33"/>
    <mergeCell ref="U31:U33"/>
    <mergeCell ref="O31:O33"/>
    <mergeCell ref="Q34:Q36"/>
    <mergeCell ref="R34:R36"/>
    <mergeCell ref="S34:S36"/>
    <mergeCell ref="T34:T36"/>
    <mergeCell ref="U34:U36"/>
    <mergeCell ref="V34:V36"/>
    <mergeCell ref="L34:N36"/>
    <mergeCell ref="O34:O36"/>
    <mergeCell ref="P34:P36"/>
    <mergeCell ref="G31:G33"/>
    <mergeCell ref="G37:G39"/>
    <mergeCell ref="H37:H39"/>
    <mergeCell ref="I37:I39"/>
    <mergeCell ref="J37:J39"/>
    <mergeCell ref="K37:K39"/>
    <mergeCell ref="W37:W39"/>
    <mergeCell ref="L37:N38"/>
    <mergeCell ref="Q37:Q39"/>
    <mergeCell ref="R37:R39"/>
    <mergeCell ref="S37:S39"/>
    <mergeCell ref="O37:O39"/>
    <mergeCell ref="P37:P39"/>
    <mergeCell ref="T37:T39"/>
    <mergeCell ref="U37:U39"/>
    <mergeCell ref="V37:V39"/>
    <mergeCell ref="S43:S45"/>
    <mergeCell ref="H40:H42"/>
    <mergeCell ref="I40:I42"/>
    <mergeCell ref="W40:W42"/>
    <mergeCell ref="L40:N42"/>
    <mergeCell ref="U40:U42"/>
    <mergeCell ref="V40:V42"/>
    <mergeCell ref="P40:P42"/>
    <mergeCell ref="Q40:Q42"/>
    <mergeCell ref="H43:H45"/>
    <mergeCell ref="I43:I45"/>
    <mergeCell ref="J43:J45"/>
    <mergeCell ref="K43:K45"/>
    <mergeCell ref="O40:O42"/>
    <mergeCell ref="J40:J42"/>
    <mergeCell ref="K40:K42"/>
    <mergeCell ref="R40:R42"/>
    <mergeCell ref="S40:S42"/>
    <mergeCell ref="T40:T42"/>
    <mergeCell ref="F46:F48"/>
    <mergeCell ref="J46:J48"/>
    <mergeCell ref="K46:K48"/>
    <mergeCell ref="L46:N48"/>
    <mergeCell ref="F55:F57"/>
    <mergeCell ref="L43:N44"/>
    <mergeCell ref="O43:O45"/>
    <mergeCell ref="P43:P45"/>
    <mergeCell ref="Q43:Q45"/>
    <mergeCell ref="T46:T48"/>
    <mergeCell ref="G46:G48"/>
    <mergeCell ref="H46:H48"/>
    <mergeCell ref="I46:I48"/>
    <mergeCell ref="Q49:Q51"/>
    <mergeCell ref="R49:R51"/>
    <mergeCell ref="S49:S51"/>
    <mergeCell ref="T49:T51"/>
    <mergeCell ref="G49:G51"/>
    <mergeCell ref="H49:H51"/>
    <mergeCell ref="I49:I51"/>
    <mergeCell ref="J49:J51"/>
    <mergeCell ref="K49:K51"/>
    <mergeCell ref="L49:N50"/>
    <mergeCell ref="O49:O51"/>
    <mergeCell ref="P49:P51"/>
    <mergeCell ref="T58:T60"/>
    <mergeCell ref="U58:U60"/>
    <mergeCell ref="H58:H60"/>
    <mergeCell ref="L58:N60"/>
    <mergeCell ref="F58:F60"/>
    <mergeCell ref="G58:G60"/>
    <mergeCell ref="O55:O57"/>
    <mergeCell ref="P55:P57"/>
    <mergeCell ref="Q55:Q57"/>
    <mergeCell ref="R55:R57"/>
    <mergeCell ref="S55:S57"/>
    <mergeCell ref="I55:I57"/>
    <mergeCell ref="J55:J57"/>
    <mergeCell ref="K55:K57"/>
    <mergeCell ref="G55:G57"/>
    <mergeCell ref="H55:H57"/>
    <mergeCell ref="U70:U72"/>
    <mergeCell ref="R64:R66"/>
    <mergeCell ref="S64:S66"/>
    <mergeCell ref="T64:T66"/>
    <mergeCell ref="U64:U66"/>
    <mergeCell ref="Q61:Q63"/>
    <mergeCell ref="R61:R63"/>
    <mergeCell ref="U61:U63"/>
    <mergeCell ref="B46:B48"/>
    <mergeCell ref="S52:S54"/>
    <mergeCell ref="L55:N56"/>
    <mergeCell ref="J64:J66"/>
    <mergeCell ref="K64:K66"/>
    <mergeCell ref="F64:F66"/>
    <mergeCell ref="G64:G66"/>
    <mergeCell ref="H64:H66"/>
    <mergeCell ref="I64:I66"/>
    <mergeCell ref="S46:S48"/>
    <mergeCell ref="U46:U48"/>
    <mergeCell ref="O46:O48"/>
    <mergeCell ref="P46:P48"/>
    <mergeCell ref="Q46:Q48"/>
    <mergeCell ref="R46:R48"/>
    <mergeCell ref="C64:C66"/>
    <mergeCell ref="A64:A66"/>
    <mergeCell ref="B64:B66"/>
    <mergeCell ref="A49:A50"/>
    <mergeCell ref="B49:B50"/>
    <mergeCell ref="B25:B26"/>
    <mergeCell ref="A25:A26"/>
    <mergeCell ref="B34:B36"/>
    <mergeCell ref="A34:A36"/>
    <mergeCell ref="B40:B42"/>
    <mergeCell ref="A40:A42"/>
    <mergeCell ref="B43:B44"/>
    <mergeCell ref="A43:A44"/>
    <mergeCell ref="A52:A54"/>
    <mergeCell ref="B52:B54"/>
    <mergeCell ref="A55:A56"/>
    <mergeCell ref="A46:A48"/>
    <mergeCell ref="B55:B56"/>
    <mergeCell ref="E58:E60"/>
    <mergeCell ref="C61:C63"/>
    <mergeCell ref="D61:D63"/>
    <mergeCell ref="E61:E63"/>
    <mergeCell ref="A22:A24"/>
    <mergeCell ref="A37:A38"/>
    <mergeCell ref="B37:B38"/>
    <mergeCell ref="A31:A32"/>
    <mergeCell ref="B31:B32"/>
    <mergeCell ref="A28:A30"/>
    <mergeCell ref="B28:B30"/>
    <mergeCell ref="B22:B24"/>
    <mergeCell ref="C25:C27"/>
    <mergeCell ref="D25:D27"/>
    <mergeCell ref="E25:E27"/>
    <mergeCell ref="E22:E24"/>
    <mergeCell ref="D22:D24"/>
    <mergeCell ref="D28:D30"/>
    <mergeCell ref="E28:E30"/>
    <mergeCell ref="C22:C24"/>
    <mergeCell ref="C37:C39"/>
    <mergeCell ref="D37:D39"/>
    <mergeCell ref="E37:E39"/>
    <mergeCell ref="F37:F39"/>
    <mergeCell ref="C31:C33"/>
    <mergeCell ref="D31:D33"/>
    <mergeCell ref="E31:E33"/>
    <mergeCell ref="F31:F33"/>
    <mergeCell ref="D64:D66"/>
    <mergeCell ref="E64:E66"/>
    <mergeCell ref="C43:C45"/>
    <mergeCell ref="D43:D45"/>
    <mergeCell ref="E43:E45"/>
    <mergeCell ref="D46:D48"/>
    <mergeCell ref="E46:E48"/>
    <mergeCell ref="C52:C54"/>
    <mergeCell ref="D52:D54"/>
    <mergeCell ref="E52:E54"/>
    <mergeCell ref="C55:C57"/>
    <mergeCell ref="D55:D57"/>
    <mergeCell ref="E55:E57"/>
    <mergeCell ref="C49:C51"/>
    <mergeCell ref="D49:D51"/>
    <mergeCell ref="E49:E51"/>
    <mergeCell ref="C46:C48"/>
    <mergeCell ref="C58:C60"/>
    <mergeCell ref="D58:D60"/>
    <mergeCell ref="V67:V69"/>
    <mergeCell ref="Q67:Q69"/>
    <mergeCell ref="R67:R69"/>
    <mergeCell ref="H67:H69"/>
    <mergeCell ref="I67:I69"/>
    <mergeCell ref="J67:J69"/>
    <mergeCell ref="K67:K69"/>
    <mergeCell ref="L67:N68"/>
    <mergeCell ref="F43:F45"/>
    <mergeCell ref="I61:I63"/>
    <mergeCell ref="J61:J63"/>
    <mergeCell ref="K61:K63"/>
    <mergeCell ref="L61:N62"/>
    <mergeCell ref="O61:O63"/>
    <mergeCell ref="P61:P63"/>
    <mergeCell ref="V61:V63"/>
    <mergeCell ref="V64:V66"/>
    <mergeCell ref="T43:T45"/>
    <mergeCell ref="U43:U45"/>
    <mergeCell ref="V43:V45"/>
    <mergeCell ref="G43:G45"/>
    <mergeCell ref="V46:V48"/>
    <mergeCell ref="S67:S69"/>
    <mergeCell ref="T67:T69"/>
    <mergeCell ref="W67:W69"/>
    <mergeCell ref="F67:F69"/>
    <mergeCell ref="Q73:Q75"/>
    <mergeCell ref="R73:R75"/>
    <mergeCell ref="S73:S75"/>
    <mergeCell ref="T73:T75"/>
    <mergeCell ref="U73:U75"/>
    <mergeCell ref="V73:V75"/>
    <mergeCell ref="I73:I75"/>
    <mergeCell ref="J73:J75"/>
    <mergeCell ref="K73:K75"/>
    <mergeCell ref="L73:N74"/>
    <mergeCell ref="O73:O75"/>
    <mergeCell ref="P73:P75"/>
    <mergeCell ref="W73:W75"/>
    <mergeCell ref="L70:N72"/>
    <mergeCell ref="O70:O72"/>
    <mergeCell ref="Q70:Q72"/>
    <mergeCell ref="R70:R72"/>
    <mergeCell ref="S70:S72"/>
    <mergeCell ref="V70:V72"/>
    <mergeCell ref="W70:W72"/>
    <mergeCell ref="T70:T72"/>
    <mergeCell ref="U67:U69"/>
    <mergeCell ref="O67:O69"/>
    <mergeCell ref="P67:P69"/>
    <mergeCell ref="G67:G69"/>
    <mergeCell ref="F73:F75"/>
    <mergeCell ref="G73:G75"/>
    <mergeCell ref="H73:H75"/>
    <mergeCell ref="P70:P72"/>
    <mergeCell ref="F70:F72"/>
    <mergeCell ref="G70:G72"/>
    <mergeCell ref="H70:H72"/>
    <mergeCell ref="I70:I72"/>
    <mergeCell ref="J70:J72"/>
    <mergeCell ref="K70:K72"/>
    <mergeCell ref="I15:K15"/>
    <mergeCell ref="A67:A68"/>
    <mergeCell ref="B67:B68"/>
    <mergeCell ref="C67:C69"/>
    <mergeCell ref="D67:D69"/>
    <mergeCell ref="E67:E69"/>
    <mergeCell ref="A73:A74"/>
    <mergeCell ref="B73:B74"/>
    <mergeCell ref="C73:C75"/>
    <mergeCell ref="D73:D75"/>
    <mergeCell ref="A70:A72"/>
    <mergeCell ref="B70:B72"/>
    <mergeCell ref="C70:C72"/>
    <mergeCell ref="D70:D72"/>
    <mergeCell ref="E70:E72"/>
    <mergeCell ref="E73:E75"/>
    <mergeCell ref="F40:F42"/>
    <mergeCell ref="C28:C30"/>
    <mergeCell ref="C34:C36"/>
    <mergeCell ref="D34:D36"/>
    <mergeCell ref="E34:E36"/>
    <mergeCell ref="C40:C42"/>
    <mergeCell ref="D40:D42"/>
    <mergeCell ref="E40:E42"/>
  </mergeCells>
  <phoneticPr fontId="38"/>
  <printOptions horizontalCentered="1"/>
  <pageMargins left="1.3385826771653544" right="0.74803149606299213" top="0.35433070866141736" bottom="0.23622047244094491" header="0.27559055118110237" footer="0.15748031496062992"/>
  <pageSetup paperSize="9" scale="49" fitToWidth="2" fitToHeight="2" orientation="landscape" r:id="rId1"/>
  <headerFooter alignWithMargins="0"/>
  <colBreaks count="2" manualBreakCount="2">
    <brk id="23" max="88" man="1"/>
    <brk id="43" max="88"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pageSetUpPr fitToPage="1"/>
  </sheetPr>
  <dimension ref="A1:AA72"/>
  <sheetViews>
    <sheetView view="pageBreakPreview" zoomScale="55" zoomScaleNormal="60" zoomScaleSheetLayoutView="55" workbookViewId="0">
      <selection activeCell="K38" sqref="K38"/>
    </sheetView>
  </sheetViews>
  <sheetFormatPr defaultColWidth="9" defaultRowHeight="15" customHeight="1"/>
  <cols>
    <col min="1" max="1" width="37.44140625" style="1" customWidth="1"/>
    <col min="2" max="5" width="15.88671875" style="1" customWidth="1"/>
    <col min="6" max="6" width="13.88671875" style="1" customWidth="1"/>
    <col min="7" max="7" width="5" style="1" customWidth="1"/>
    <col min="8" max="12" width="13.88671875" style="1" customWidth="1"/>
    <col min="13" max="13" width="5" style="1" customWidth="1"/>
    <col min="14" max="15" width="13.88671875" style="1" customWidth="1"/>
    <col min="16" max="16" width="25" style="1" customWidth="1"/>
    <col min="17" max="18" width="7.6640625" style="1" customWidth="1"/>
    <col min="19" max="19" width="12.88671875" style="1" customWidth="1"/>
    <col min="20" max="20" width="14.109375" style="1" customWidth="1"/>
    <col min="21" max="21" width="5.88671875" style="1" customWidth="1"/>
    <col min="22" max="22" width="9" style="42"/>
    <col min="23" max="16384" width="9" style="1"/>
  </cols>
  <sheetData>
    <row r="1" spans="1:22" ht="15" customHeight="1">
      <c r="U1" s="2"/>
    </row>
    <row r="2" spans="1:22" ht="15" customHeight="1">
      <c r="J2" s="807" t="s">
        <v>231</v>
      </c>
      <c r="K2" s="807"/>
      <c r="L2" s="807"/>
      <c r="M2" s="807"/>
      <c r="N2" s="808" t="s">
        <v>1</v>
      </c>
      <c r="O2" s="807"/>
      <c r="P2" s="808"/>
      <c r="Q2" s="8"/>
      <c r="R2"/>
      <c r="S2"/>
      <c r="U2" s="2"/>
    </row>
    <row r="3" spans="1:22" ht="15" customHeight="1">
      <c r="J3" s="807" t="s">
        <v>899</v>
      </c>
      <c r="K3" s="807"/>
      <c r="L3" s="807"/>
      <c r="M3" s="807"/>
      <c r="N3" s="808" t="s">
        <v>3</v>
      </c>
      <c r="O3" s="807"/>
      <c r="P3" s="808"/>
      <c r="Q3"/>
      <c r="R3"/>
      <c r="S3"/>
      <c r="U3" s="2"/>
    </row>
    <row r="4" spans="1:22" ht="15" customHeight="1">
      <c r="J4" s="807" t="s">
        <v>902</v>
      </c>
      <c r="K4" s="807"/>
      <c r="L4" s="807"/>
      <c r="M4" s="807"/>
      <c r="N4" s="808" t="s">
        <v>5</v>
      </c>
      <c r="O4" s="807"/>
      <c r="P4" s="808"/>
      <c r="Q4"/>
      <c r="R4"/>
      <c r="S4"/>
      <c r="U4" s="2"/>
    </row>
    <row r="5" spans="1:22" ht="15" customHeight="1">
      <c r="J5" s="807" t="s">
        <v>905</v>
      </c>
      <c r="K5" s="807"/>
      <c r="L5" s="807"/>
      <c r="M5" s="807"/>
      <c r="N5" s="808" t="s">
        <v>7</v>
      </c>
      <c r="O5" s="807"/>
      <c r="P5" s="808"/>
      <c r="Q5"/>
      <c r="R5"/>
      <c r="S5"/>
      <c r="U5" s="2"/>
    </row>
    <row r="6" spans="1:22" ht="15" customHeight="1">
      <c r="P6" s="6"/>
    </row>
    <row r="7" spans="1:22" ht="23.1" customHeight="1">
      <c r="A7" s="2"/>
    </row>
    <row r="8" spans="1:22" ht="30" customHeight="1">
      <c r="A8" s="2596" t="s">
        <v>944</v>
      </c>
      <c r="B8" s="2596"/>
      <c r="C8" s="2596"/>
      <c r="D8" s="2596"/>
      <c r="E8" s="2596"/>
      <c r="F8" s="2596"/>
      <c r="G8" s="2596"/>
      <c r="H8" s="2596"/>
      <c r="I8" s="2596"/>
      <c r="J8" s="2596"/>
      <c r="K8" s="2596"/>
      <c r="L8" s="2596"/>
      <c r="M8" s="2596"/>
      <c r="N8" s="2596"/>
      <c r="O8" s="2596"/>
      <c r="P8" s="2596"/>
      <c r="Q8" s="2596"/>
      <c r="R8" s="2596"/>
      <c r="S8" s="2596"/>
      <c r="T8" s="2596"/>
      <c r="U8" s="2596"/>
    </row>
    <row r="9" spans="1:22" ht="24.6" customHeight="1">
      <c r="A9" s="3860" t="s">
        <v>302</v>
      </c>
      <c r="B9" s="3860"/>
      <c r="C9" s="3861"/>
      <c r="D9" s="3861"/>
      <c r="E9" s="3861"/>
      <c r="F9" s="3860"/>
      <c r="G9" s="3860"/>
      <c r="H9" s="3860"/>
      <c r="I9" s="3860"/>
      <c r="J9" s="3860"/>
      <c r="K9" s="3860"/>
      <c r="L9" s="3860"/>
      <c r="M9" s="3860"/>
      <c r="N9" s="3860"/>
      <c r="O9" s="3860"/>
      <c r="P9" s="3860"/>
      <c r="Q9" s="5"/>
      <c r="R9" s="5"/>
      <c r="S9" s="5"/>
    </row>
    <row r="10" spans="1:22" ht="24.6" customHeight="1">
      <c r="A10" s="77"/>
      <c r="B10" s="77"/>
      <c r="C10" s="1840"/>
      <c r="D10" s="1840"/>
      <c r="E10" s="1840"/>
      <c r="F10" s="77"/>
      <c r="G10" s="77"/>
      <c r="H10" s="77"/>
      <c r="I10" s="77"/>
      <c r="J10" s="77"/>
      <c r="K10" s="77"/>
      <c r="L10" s="77"/>
      <c r="M10" s="77"/>
      <c r="N10" s="77"/>
      <c r="O10" s="77"/>
      <c r="P10" s="77"/>
      <c r="Q10" s="5"/>
      <c r="R10" s="5"/>
      <c r="S10" s="5"/>
    </row>
    <row r="11" spans="1:22" ht="24.6" customHeight="1">
      <c r="A11" s="487" t="s">
        <v>945</v>
      </c>
      <c r="B11" s="3"/>
      <c r="C11" s="1839"/>
      <c r="D11" s="1839"/>
      <c r="E11" s="1839"/>
      <c r="F11" s="3"/>
      <c r="G11" s="3"/>
      <c r="H11" s="3"/>
      <c r="I11" s="3"/>
      <c r="J11" s="3"/>
      <c r="K11" s="3"/>
      <c r="L11" s="3"/>
      <c r="M11" s="3"/>
      <c r="N11" s="3"/>
      <c r="O11" s="3"/>
      <c r="P11" s="586">
        <f ca="1">TODAY()</f>
        <v>46038</v>
      </c>
      <c r="Q11" s="3"/>
      <c r="R11" s="3"/>
      <c r="S11" s="3"/>
    </row>
    <row r="12" spans="1:22" ht="20.100000000000001" customHeight="1">
      <c r="A12" s="3865" t="s">
        <v>1217</v>
      </c>
      <c r="B12" s="2779" t="s">
        <v>1218</v>
      </c>
      <c r="C12" s="3867" t="s">
        <v>1219</v>
      </c>
      <c r="D12" s="2825"/>
      <c r="E12" s="2825"/>
      <c r="F12" s="2825"/>
      <c r="G12" s="2825"/>
      <c r="H12" s="3868"/>
      <c r="I12" s="3864" t="s">
        <v>1220</v>
      </c>
      <c r="J12" s="2825"/>
      <c r="K12" s="2826"/>
      <c r="L12" s="2781" t="s">
        <v>946</v>
      </c>
      <c r="M12" s="3862"/>
      <c r="N12" s="3863"/>
      <c r="O12" s="1950" t="s">
        <v>1220</v>
      </c>
      <c r="P12" s="2771" t="s">
        <v>1221</v>
      </c>
      <c r="Q12" s="621"/>
    </row>
    <row r="13" spans="1:22" ht="20.100000000000001" customHeight="1">
      <c r="A13" s="3866"/>
      <c r="B13" s="2827"/>
      <c r="C13" s="2819" t="s">
        <v>1198</v>
      </c>
      <c r="D13" s="2820"/>
      <c r="E13" s="2821"/>
      <c r="F13" s="2823" t="s">
        <v>1199</v>
      </c>
      <c r="G13" s="2820"/>
      <c r="H13" s="2821"/>
      <c r="I13" s="1845" t="s">
        <v>1200</v>
      </c>
      <c r="J13" s="1845" t="s">
        <v>947</v>
      </c>
      <c r="K13" s="865" t="s">
        <v>1201</v>
      </c>
      <c r="L13" s="2820"/>
      <c r="M13" s="2820"/>
      <c r="N13" s="2821"/>
      <c r="O13" s="1845" t="s">
        <v>948</v>
      </c>
      <c r="P13" s="2807"/>
      <c r="Q13" s="621"/>
    </row>
    <row r="14" spans="1:22" ht="34.5" customHeight="1">
      <c r="A14" s="1654" t="s">
        <v>1495</v>
      </c>
      <c r="B14" s="1653" t="s">
        <v>1496</v>
      </c>
      <c r="C14" s="1664">
        <v>46035</v>
      </c>
      <c r="D14" s="1652" t="s">
        <v>263</v>
      </c>
      <c r="E14" s="1847">
        <v>46035</v>
      </c>
      <c r="F14" s="1674">
        <v>46035</v>
      </c>
      <c r="G14" s="1652" t="s">
        <v>263</v>
      </c>
      <c r="H14" s="1674">
        <v>46035</v>
      </c>
      <c r="I14" s="1704">
        <f>C14-4-1</f>
        <v>46030</v>
      </c>
      <c r="J14" s="1670">
        <v>46028</v>
      </c>
      <c r="K14" s="1705">
        <f>I14</f>
        <v>46030</v>
      </c>
      <c r="L14" s="1674"/>
      <c r="M14" s="1846"/>
      <c r="N14" s="1674"/>
      <c r="O14" s="1671"/>
      <c r="P14" s="1456">
        <f>E14+4</f>
        <v>46039</v>
      </c>
      <c r="V14" s="1"/>
    </row>
    <row r="15" spans="1:22" ht="34.5" customHeight="1">
      <c r="A15" s="1654" t="s">
        <v>949</v>
      </c>
      <c r="B15" s="1653" t="s">
        <v>1391</v>
      </c>
      <c r="C15" s="1664">
        <v>46038</v>
      </c>
      <c r="D15" s="1666" t="s">
        <v>263</v>
      </c>
      <c r="E15" s="1667">
        <v>46038</v>
      </c>
      <c r="F15" s="1659"/>
      <c r="G15" s="1846"/>
      <c r="H15" s="1659"/>
      <c r="I15" s="1665">
        <f>C15-2</f>
        <v>46036</v>
      </c>
      <c r="J15" s="1669" t="s">
        <v>376</v>
      </c>
      <c r="K15" s="1668">
        <f>I15-1</f>
        <v>46035</v>
      </c>
      <c r="L15" s="1659">
        <v>46039</v>
      </c>
      <c r="M15" s="1652" t="s">
        <v>263</v>
      </c>
      <c r="N15" s="1659">
        <v>46039</v>
      </c>
      <c r="O15" s="1671">
        <f>L15-2</f>
        <v>46037</v>
      </c>
      <c r="P15" s="1456">
        <f>E15+4</f>
        <v>46042</v>
      </c>
      <c r="V15" s="1"/>
    </row>
    <row r="16" spans="1:22" ht="34.5" customHeight="1">
      <c r="A16" s="1654" t="s">
        <v>1497</v>
      </c>
      <c r="B16" s="1653" t="s">
        <v>1498</v>
      </c>
      <c r="C16" s="1671">
        <f t="shared" ref="C16:C27" si="0">C14+7</f>
        <v>46042</v>
      </c>
      <c r="D16" s="1672" t="s">
        <v>1499</v>
      </c>
      <c r="E16" s="1847">
        <f t="shared" ref="E16:E27" si="1">C16</f>
        <v>46042</v>
      </c>
      <c r="F16" s="1674">
        <f>F14+7</f>
        <v>46042</v>
      </c>
      <c r="G16" s="1848" t="s">
        <v>263</v>
      </c>
      <c r="H16" s="1674">
        <f t="shared" ref="H16" si="2">F16</f>
        <v>46042</v>
      </c>
      <c r="I16" s="1665">
        <f>C16-4</f>
        <v>46038</v>
      </c>
      <c r="J16" s="1669">
        <f>J14+7</f>
        <v>46035</v>
      </c>
      <c r="K16" s="1668">
        <f>I16</f>
        <v>46038</v>
      </c>
      <c r="L16" s="1674"/>
      <c r="M16" s="1652"/>
      <c r="N16" s="1674"/>
      <c r="O16" s="1671"/>
      <c r="P16" s="1456">
        <f t="shared" ref="P16:P27" si="3">E16+4</f>
        <v>46046</v>
      </c>
      <c r="V16" s="1"/>
    </row>
    <row r="17" spans="1:22" ht="34.5" customHeight="1">
      <c r="A17" s="1654" t="s">
        <v>949</v>
      </c>
      <c r="B17" s="1653" t="s">
        <v>1500</v>
      </c>
      <c r="C17" s="1671">
        <f t="shared" si="0"/>
        <v>46045</v>
      </c>
      <c r="D17" s="1672" t="s">
        <v>1499</v>
      </c>
      <c r="E17" s="1673">
        <f t="shared" si="1"/>
        <v>46045</v>
      </c>
      <c r="F17" s="1674"/>
      <c r="G17" s="1848"/>
      <c r="H17" s="1674"/>
      <c r="I17" s="1665">
        <f>C17-2</f>
        <v>46043</v>
      </c>
      <c r="J17" s="1669" t="s">
        <v>1499</v>
      </c>
      <c r="K17" s="1668">
        <f>I17-1</f>
        <v>46042</v>
      </c>
      <c r="L17" s="1659">
        <f>L15+7</f>
        <v>46046</v>
      </c>
      <c r="M17" s="1652" t="s">
        <v>1499</v>
      </c>
      <c r="N17" s="1659">
        <f>L17</f>
        <v>46046</v>
      </c>
      <c r="O17" s="1671">
        <f>L17-2</f>
        <v>46044</v>
      </c>
      <c r="P17" s="1456">
        <f>E17+4</f>
        <v>46049</v>
      </c>
      <c r="V17" s="1"/>
    </row>
    <row r="18" spans="1:22" ht="34.5" customHeight="1">
      <c r="A18" s="1654" t="s">
        <v>1501</v>
      </c>
      <c r="B18" s="1653" t="s">
        <v>1502</v>
      </c>
      <c r="C18" s="1664">
        <f t="shared" si="0"/>
        <v>46049</v>
      </c>
      <c r="D18" s="1666" t="s">
        <v>263</v>
      </c>
      <c r="E18" s="1667">
        <f t="shared" si="1"/>
        <v>46049</v>
      </c>
      <c r="F18" s="1665">
        <f>F16+7</f>
        <v>46049</v>
      </c>
      <c r="G18" s="1848" t="s">
        <v>263</v>
      </c>
      <c r="H18" s="1847">
        <f>F18</f>
        <v>46049</v>
      </c>
      <c r="I18" s="1665">
        <f>C18-4</f>
        <v>46045</v>
      </c>
      <c r="J18" s="1669">
        <f>J16+7</f>
        <v>46042</v>
      </c>
      <c r="K18" s="1668">
        <f>I18</f>
        <v>46045</v>
      </c>
      <c r="L18" s="1674"/>
      <c r="M18" s="1652"/>
      <c r="N18" s="1674"/>
      <c r="O18" s="1671"/>
      <c r="P18" s="1456">
        <f t="shared" si="3"/>
        <v>46053</v>
      </c>
      <c r="V18" s="1"/>
    </row>
    <row r="19" spans="1:22" ht="34.5" customHeight="1">
      <c r="A19" s="1654" t="s">
        <v>949</v>
      </c>
      <c r="B19" s="1653" t="s">
        <v>1503</v>
      </c>
      <c r="C19" s="1664">
        <f t="shared" si="0"/>
        <v>46052</v>
      </c>
      <c r="D19" s="1666" t="s">
        <v>263</v>
      </c>
      <c r="E19" s="1667">
        <f t="shared" si="1"/>
        <v>46052</v>
      </c>
      <c r="F19" s="1659"/>
      <c r="G19" s="1652"/>
      <c r="H19" s="1659"/>
      <c r="I19" s="1665">
        <f>C19-2</f>
        <v>46050</v>
      </c>
      <c r="J19" s="1669" t="s">
        <v>1504</v>
      </c>
      <c r="K19" s="1668">
        <f>I19-1</f>
        <v>46049</v>
      </c>
      <c r="L19" s="1659">
        <f>L17+7</f>
        <v>46053</v>
      </c>
      <c r="M19" s="1652" t="s">
        <v>1504</v>
      </c>
      <c r="N19" s="1659">
        <f>L19</f>
        <v>46053</v>
      </c>
      <c r="O19" s="1671">
        <f>L19-2</f>
        <v>46051</v>
      </c>
      <c r="P19" s="1456">
        <f t="shared" si="3"/>
        <v>46056</v>
      </c>
      <c r="V19" s="1"/>
    </row>
    <row r="20" spans="1:22" ht="34.5" customHeight="1">
      <c r="A20" s="1654" t="s">
        <v>1505</v>
      </c>
      <c r="B20" s="1653" t="s">
        <v>1506</v>
      </c>
      <c r="C20" s="1664">
        <f t="shared" si="0"/>
        <v>46056</v>
      </c>
      <c r="D20" s="1666" t="s">
        <v>263</v>
      </c>
      <c r="E20" s="1667">
        <f t="shared" si="1"/>
        <v>46056</v>
      </c>
      <c r="F20" s="1659">
        <f>F18+7</f>
        <v>46056</v>
      </c>
      <c r="G20" s="1652" t="s">
        <v>263</v>
      </c>
      <c r="H20" s="1659">
        <f t="shared" ref="H20" si="4">F20</f>
        <v>46056</v>
      </c>
      <c r="I20" s="1665">
        <f>C20-4</f>
        <v>46052</v>
      </c>
      <c r="J20" s="1669">
        <f>J18+7</f>
        <v>46049</v>
      </c>
      <c r="K20" s="1668">
        <f>I20</f>
        <v>46052</v>
      </c>
      <c r="L20" s="1674"/>
      <c r="M20" s="1652"/>
      <c r="N20" s="1674"/>
      <c r="O20" s="1671"/>
      <c r="P20" s="1456">
        <f t="shared" si="3"/>
        <v>46060</v>
      </c>
      <c r="V20" s="1"/>
    </row>
    <row r="21" spans="1:22" ht="34.5" customHeight="1">
      <c r="A21" s="1654" t="s">
        <v>949</v>
      </c>
      <c r="B21" s="1653" t="s">
        <v>1507</v>
      </c>
      <c r="C21" s="1664">
        <f t="shared" si="0"/>
        <v>46059</v>
      </c>
      <c r="D21" s="1666" t="s">
        <v>263</v>
      </c>
      <c r="E21" s="1667">
        <f t="shared" si="1"/>
        <v>46059</v>
      </c>
      <c r="F21" s="1659"/>
      <c r="G21" s="1652"/>
      <c r="H21" s="1659"/>
      <c r="I21" s="1665">
        <f>C21-2</f>
        <v>46057</v>
      </c>
      <c r="J21" s="1669" t="s">
        <v>1504</v>
      </c>
      <c r="K21" s="1668">
        <f>I21-1</f>
        <v>46056</v>
      </c>
      <c r="L21" s="1659">
        <f>L19+7</f>
        <v>46060</v>
      </c>
      <c r="M21" s="1652" t="s">
        <v>1504</v>
      </c>
      <c r="N21" s="1659">
        <f>L21</f>
        <v>46060</v>
      </c>
      <c r="O21" s="1671">
        <f>L21-2</f>
        <v>46058</v>
      </c>
      <c r="P21" s="1456">
        <f t="shared" si="3"/>
        <v>46063</v>
      </c>
      <c r="V21" s="1"/>
    </row>
    <row r="22" spans="1:22" ht="34.5" customHeight="1">
      <c r="A22" s="1654" t="s">
        <v>1508</v>
      </c>
      <c r="B22" s="1653" t="s">
        <v>1506</v>
      </c>
      <c r="C22" s="1702">
        <f t="shared" si="0"/>
        <v>46063</v>
      </c>
      <c r="D22" s="1782" t="s">
        <v>263</v>
      </c>
      <c r="E22" s="1783">
        <f t="shared" si="1"/>
        <v>46063</v>
      </c>
      <c r="F22" s="1786">
        <f>F20+7</f>
        <v>46063</v>
      </c>
      <c r="G22" s="1787" t="s">
        <v>263</v>
      </c>
      <c r="H22" s="1786">
        <f t="shared" ref="H22" si="5">F22</f>
        <v>46063</v>
      </c>
      <c r="I22" s="1780">
        <f>C22-4</f>
        <v>46059</v>
      </c>
      <c r="J22" s="1703">
        <f>J20+7</f>
        <v>46056</v>
      </c>
      <c r="K22" s="1781">
        <f>I22</f>
        <v>46059</v>
      </c>
      <c r="L22" s="2061"/>
      <c r="M22" s="1787"/>
      <c r="N22" s="2061"/>
      <c r="O22" s="2062"/>
      <c r="P22" s="2063">
        <f t="shared" si="3"/>
        <v>46067</v>
      </c>
      <c r="Q22" s="94"/>
      <c r="V22" s="1"/>
    </row>
    <row r="23" spans="1:22" ht="34.5" customHeight="1">
      <c r="A23" s="1654" t="s">
        <v>949</v>
      </c>
      <c r="B23" s="1653" t="s">
        <v>1509</v>
      </c>
      <c r="C23" s="1702">
        <f>C21+7</f>
        <v>46066</v>
      </c>
      <c r="D23" s="1782" t="s">
        <v>263</v>
      </c>
      <c r="E23" s="1783">
        <f t="shared" si="1"/>
        <v>46066</v>
      </c>
      <c r="F23" s="1786"/>
      <c r="G23" s="1787"/>
      <c r="H23" s="1786"/>
      <c r="I23" s="2463">
        <f>C23-2-1</f>
        <v>46063</v>
      </c>
      <c r="J23" s="1703" t="s">
        <v>1504</v>
      </c>
      <c r="K23" s="2464">
        <f>I23-1</f>
        <v>46062</v>
      </c>
      <c r="L23" s="1786">
        <f>L21+7</f>
        <v>46067</v>
      </c>
      <c r="M23" s="1787" t="s">
        <v>1504</v>
      </c>
      <c r="N23" s="1786">
        <f>L23</f>
        <v>46067</v>
      </c>
      <c r="O23" s="2062">
        <f>L23-2</f>
        <v>46065</v>
      </c>
      <c r="P23" s="2063">
        <f t="shared" si="3"/>
        <v>46070</v>
      </c>
      <c r="V23" s="1"/>
    </row>
    <row r="24" spans="1:22" ht="34.5" customHeight="1">
      <c r="A24" s="1654" t="s">
        <v>1505</v>
      </c>
      <c r="B24" s="1653" t="s">
        <v>1510</v>
      </c>
      <c r="C24" s="1671">
        <f t="shared" si="0"/>
        <v>46070</v>
      </c>
      <c r="D24" s="1672" t="s">
        <v>1504</v>
      </c>
      <c r="E24" s="1673">
        <f t="shared" si="1"/>
        <v>46070</v>
      </c>
      <c r="F24" s="1674">
        <f>F22+7</f>
        <v>46070</v>
      </c>
      <c r="G24" s="1848" t="s">
        <v>263</v>
      </c>
      <c r="H24" s="1674">
        <f t="shared" ref="H24" si="6">F24</f>
        <v>46070</v>
      </c>
      <c r="I24" s="1665">
        <f>C24-4</f>
        <v>46066</v>
      </c>
      <c r="J24" s="1669">
        <f>J22+7</f>
        <v>46063</v>
      </c>
      <c r="K24" s="1668">
        <f>I24</f>
        <v>46066</v>
      </c>
      <c r="L24" s="1674"/>
      <c r="M24" s="1652"/>
      <c r="N24" s="1674"/>
      <c r="O24" s="1671"/>
      <c r="P24" s="1456">
        <f t="shared" si="3"/>
        <v>46074</v>
      </c>
      <c r="V24" s="1"/>
    </row>
    <row r="25" spans="1:22" ht="34.5" customHeight="1">
      <c r="A25" s="1654" t="s">
        <v>949</v>
      </c>
      <c r="B25" s="1653" t="s">
        <v>1511</v>
      </c>
      <c r="C25" s="1702">
        <f t="shared" si="0"/>
        <v>46073</v>
      </c>
      <c r="D25" s="1782" t="s">
        <v>263</v>
      </c>
      <c r="E25" s="1783">
        <f t="shared" si="1"/>
        <v>46073</v>
      </c>
      <c r="F25" s="1786"/>
      <c r="G25" s="1787"/>
      <c r="H25" s="1786"/>
      <c r="I25" s="1780">
        <f>C25-2</f>
        <v>46071</v>
      </c>
      <c r="J25" s="1703" t="s">
        <v>1504</v>
      </c>
      <c r="K25" s="1781">
        <f>I25-1</f>
        <v>46070</v>
      </c>
      <c r="L25" s="1659">
        <f>L23+7</f>
        <v>46074</v>
      </c>
      <c r="M25" s="1652" t="s">
        <v>1504</v>
      </c>
      <c r="N25" s="1659">
        <f>L25</f>
        <v>46074</v>
      </c>
      <c r="O25" s="1671">
        <f>L25-2</f>
        <v>46072</v>
      </c>
      <c r="P25" s="1456">
        <f t="shared" si="3"/>
        <v>46077</v>
      </c>
      <c r="V25" s="1"/>
    </row>
    <row r="26" spans="1:22" ht="34.5" customHeight="1">
      <c r="A26" s="1654" t="s">
        <v>1508</v>
      </c>
      <c r="B26" s="1653" t="s">
        <v>1510</v>
      </c>
      <c r="C26" s="1664">
        <f t="shared" si="0"/>
        <v>46077</v>
      </c>
      <c r="D26" s="1666" t="s">
        <v>263</v>
      </c>
      <c r="E26" s="1667">
        <f t="shared" si="1"/>
        <v>46077</v>
      </c>
      <c r="F26" s="1659">
        <f>F24+7</f>
        <v>46077</v>
      </c>
      <c r="G26" s="1652" t="s">
        <v>263</v>
      </c>
      <c r="H26" s="1659">
        <f t="shared" ref="H26" si="7">F26</f>
        <v>46077</v>
      </c>
      <c r="I26" s="1704">
        <f>C26-4-1</f>
        <v>46072</v>
      </c>
      <c r="J26" s="1669">
        <f>J24+7</f>
        <v>46070</v>
      </c>
      <c r="K26" s="1705">
        <f>I26</f>
        <v>46072</v>
      </c>
      <c r="L26" s="1674"/>
      <c r="M26" s="1652"/>
      <c r="N26" s="1674"/>
      <c r="O26" s="1671"/>
      <c r="P26" s="1456">
        <f t="shared" si="3"/>
        <v>46081</v>
      </c>
      <c r="V26" s="1"/>
    </row>
    <row r="27" spans="1:22" ht="34.5" customHeight="1">
      <c r="A27" s="1654" t="s">
        <v>949</v>
      </c>
      <c r="B27" s="1653" t="s">
        <v>1512</v>
      </c>
      <c r="C27" s="1664">
        <f t="shared" si="0"/>
        <v>46080</v>
      </c>
      <c r="D27" s="1652" t="s">
        <v>263</v>
      </c>
      <c r="E27" s="1849">
        <f t="shared" si="1"/>
        <v>46080</v>
      </c>
      <c r="F27" s="1659"/>
      <c r="G27" s="1652"/>
      <c r="H27" s="1659"/>
      <c r="I27" s="1665">
        <f>C27-2</f>
        <v>46078</v>
      </c>
      <c r="J27" s="1669" t="s">
        <v>1504</v>
      </c>
      <c r="K27" s="1668">
        <f>I27-1</f>
        <v>46077</v>
      </c>
      <c r="L27" s="1659">
        <f>L25+7</f>
        <v>46081</v>
      </c>
      <c r="M27" s="1652" t="s">
        <v>1504</v>
      </c>
      <c r="N27" s="1659">
        <f>L27</f>
        <v>46081</v>
      </c>
      <c r="O27" s="1671">
        <f>L27-2</f>
        <v>46079</v>
      </c>
      <c r="P27" s="1456">
        <f t="shared" si="3"/>
        <v>46084</v>
      </c>
      <c r="V27" s="1"/>
    </row>
    <row r="28" spans="1:22" ht="34.5" hidden="1" customHeight="1">
      <c r="A28" s="1654"/>
      <c r="B28" s="2325"/>
      <c r="C28" s="1655">
        <f t="shared" ref="C28:C31" si="8">C26+7</f>
        <v>46084</v>
      </c>
      <c r="D28" s="1656" t="s">
        <v>263</v>
      </c>
      <c r="E28" s="1850">
        <f t="shared" ref="E28:E31" si="9">C28</f>
        <v>46084</v>
      </c>
      <c r="F28" s="1657">
        <f>F26+7</f>
        <v>46084</v>
      </c>
      <c r="G28" s="1656" t="s">
        <v>263</v>
      </c>
      <c r="H28" s="1657">
        <f t="shared" ref="H28" si="10">F28</f>
        <v>46084</v>
      </c>
      <c r="I28" s="1665">
        <f>C28-4</f>
        <v>46080</v>
      </c>
      <c r="J28" s="1669">
        <f>J26+7</f>
        <v>46077</v>
      </c>
      <c r="K28" s="1668">
        <f>I28</f>
        <v>46080</v>
      </c>
      <c r="L28" s="1660"/>
      <c r="M28" s="1846"/>
      <c r="N28" s="1660"/>
      <c r="O28" s="1658"/>
      <c r="P28" s="1456">
        <f t="shared" ref="P28:P31" si="11">E28+4</f>
        <v>46088</v>
      </c>
      <c r="V28" s="1"/>
    </row>
    <row r="29" spans="1:22" ht="34.5" hidden="1" customHeight="1">
      <c r="A29" s="1654"/>
      <c r="B29" s="1653"/>
      <c r="C29" s="1664">
        <f t="shared" si="8"/>
        <v>46087</v>
      </c>
      <c r="D29" s="1652" t="s">
        <v>263</v>
      </c>
      <c r="E29" s="1667">
        <f t="shared" si="9"/>
        <v>46087</v>
      </c>
      <c r="F29" s="1659"/>
      <c r="G29" s="1846"/>
      <c r="H29" s="1659"/>
      <c r="I29" s="1665">
        <f>C29-2</f>
        <v>46085</v>
      </c>
      <c r="J29" s="1669" t="s">
        <v>1334</v>
      </c>
      <c r="K29" s="1668">
        <f>I29-1</f>
        <v>46084</v>
      </c>
      <c r="L29" s="1659">
        <f>L27+7</f>
        <v>46088</v>
      </c>
      <c r="M29" s="1652" t="s">
        <v>1334</v>
      </c>
      <c r="N29" s="1659">
        <f>L29</f>
        <v>46088</v>
      </c>
      <c r="O29" s="1671">
        <f>L29-2</f>
        <v>46086</v>
      </c>
      <c r="P29" s="1456">
        <f t="shared" si="11"/>
        <v>46091</v>
      </c>
      <c r="V29" s="1"/>
    </row>
    <row r="30" spans="1:22" ht="34.5" hidden="1" customHeight="1">
      <c r="A30" s="1654"/>
      <c r="B30" s="2325"/>
      <c r="C30" s="1664">
        <f t="shared" si="8"/>
        <v>46091</v>
      </c>
      <c r="D30" s="1652" t="s">
        <v>263</v>
      </c>
      <c r="E30" s="1849">
        <f t="shared" si="9"/>
        <v>46091</v>
      </c>
      <c r="F30" s="1659">
        <f>F28+7</f>
        <v>46091</v>
      </c>
      <c r="G30" s="1851" t="s">
        <v>263</v>
      </c>
      <c r="H30" s="1659">
        <f t="shared" ref="H30" si="12">F30</f>
        <v>46091</v>
      </c>
      <c r="I30" s="1665">
        <f>C30-4</f>
        <v>46087</v>
      </c>
      <c r="J30" s="1669">
        <f>J28+7</f>
        <v>46084</v>
      </c>
      <c r="K30" s="1668">
        <f>I30</f>
        <v>46087</v>
      </c>
      <c r="L30" s="2258"/>
      <c r="M30" s="2259"/>
      <c r="N30" s="2258"/>
      <c r="O30" s="2260"/>
      <c r="P30" s="1456">
        <f t="shared" si="11"/>
        <v>46095</v>
      </c>
      <c r="V30" s="1"/>
    </row>
    <row r="31" spans="1:22" ht="34.5" hidden="1" customHeight="1">
      <c r="A31" s="1654"/>
      <c r="B31" s="1653"/>
      <c r="C31" s="1664">
        <f t="shared" si="8"/>
        <v>46094</v>
      </c>
      <c r="D31" s="1652" t="s">
        <v>263</v>
      </c>
      <c r="E31" s="1667">
        <f t="shared" si="9"/>
        <v>46094</v>
      </c>
      <c r="F31" s="1659"/>
      <c r="G31" s="1851"/>
      <c r="H31" s="1659"/>
      <c r="I31" s="1665">
        <f>C31-2</f>
        <v>46092</v>
      </c>
      <c r="J31" s="1669" t="s">
        <v>1334</v>
      </c>
      <c r="K31" s="1668">
        <f>I31-1</f>
        <v>46091</v>
      </c>
      <c r="L31" s="1657">
        <f>L29+7</f>
        <v>46095</v>
      </c>
      <c r="M31" s="1652" t="s">
        <v>1334</v>
      </c>
      <c r="N31" s="1657">
        <f>L31</f>
        <v>46095</v>
      </c>
      <c r="O31" s="1658">
        <f>L31-2</f>
        <v>46093</v>
      </c>
      <c r="P31" s="1456">
        <f t="shared" si="11"/>
        <v>46098</v>
      </c>
      <c r="V31" s="1"/>
    </row>
    <row r="32" spans="1:22" ht="33" hidden="1" customHeight="1">
      <c r="A32" s="1654"/>
      <c r="B32" s="1653"/>
      <c r="C32" s="1843"/>
      <c r="D32" s="1843"/>
      <c r="E32" s="1843"/>
      <c r="F32" s="1812">
        <f t="shared" ref="F32" si="13">F30+7</f>
        <v>46098</v>
      </c>
      <c r="G32" s="1813" t="s">
        <v>263</v>
      </c>
      <c r="H32" s="1812">
        <f t="shared" ref="H32" si="14">F32</f>
        <v>46098</v>
      </c>
      <c r="I32" s="1810">
        <f>F32-5</f>
        <v>46093</v>
      </c>
      <c r="J32" s="1814" t="s">
        <v>263</v>
      </c>
      <c r="K32" s="1809">
        <f t="shared" ref="K32" si="15">I32+1</f>
        <v>46094</v>
      </c>
      <c r="L32" s="1815"/>
      <c r="M32" s="1816"/>
      <c r="N32" s="1817"/>
      <c r="O32" s="1818"/>
      <c r="P32" s="1811">
        <f t="shared" ref="P32" si="16">H32+4</f>
        <v>46102</v>
      </c>
      <c r="V32" s="1"/>
    </row>
    <row r="33" spans="1:27" ht="26.25" customHeight="1">
      <c r="A33" s="1662" t="s">
        <v>1189</v>
      </c>
      <c r="B33" s="1661"/>
      <c r="C33" s="1661"/>
      <c r="E33" s="1865"/>
      <c r="F33" s="1646"/>
      <c r="G33" s="1644"/>
      <c r="H33" s="1645"/>
      <c r="I33" s="1648"/>
      <c r="J33" s="1647"/>
      <c r="K33" s="1647"/>
      <c r="L33" s="1649"/>
      <c r="M33" s="1650"/>
      <c r="N33" s="1651"/>
      <c r="O33" s="1651"/>
      <c r="P33" s="1651"/>
      <c r="V33" s="1"/>
    </row>
    <row r="34" spans="1:27" ht="26.25" customHeight="1">
      <c r="A34" s="1841" t="s">
        <v>1191</v>
      </c>
      <c r="B34" s="1852"/>
      <c r="C34" s="1852"/>
      <c r="D34" s="1663"/>
      <c r="F34" s="1646"/>
      <c r="G34" s="1644"/>
      <c r="H34" s="1645"/>
      <c r="I34" s="1648"/>
      <c r="J34" s="1647"/>
      <c r="K34" s="1647"/>
      <c r="L34" s="1649"/>
      <c r="M34" s="1650"/>
      <c r="N34" s="1212" t="s">
        <v>379</v>
      </c>
      <c r="O34" s="1284"/>
      <c r="P34" s="1223" t="s">
        <v>951</v>
      </c>
      <c r="Q34" s="1203"/>
      <c r="R34" s="1203"/>
      <c r="S34" s="1203"/>
      <c r="T34" s="1203"/>
      <c r="U34" s="1203"/>
      <c r="V34" s="1"/>
    </row>
    <row r="35" spans="1:27" ht="26.25" customHeight="1">
      <c r="A35" s="1842" t="s">
        <v>1192</v>
      </c>
      <c r="B35" s="1853"/>
      <c r="C35" s="1853"/>
      <c r="D35" s="1802"/>
      <c r="F35" s="138"/>
      <c r="G35" s="430"/>
      <c r="H35" s="431"/>
      <c r="I35" s="432"/>
      <c r="J35" s="432"/>
      <c r="K35" s="432"/>
      <c r="L35" s="476"/>
      <c r="M35" s="435"/>
      <c r="N35" s="520" t="s">
        <v>380</v>
      </c>
      <c r="O35" s="521" t="s">
        <v>953</v>
      </c>
      <c r="P35" s="94"/>
      <c r="Q35" s="495"/>
      <c r="R35" s="94"/>
      <c r="S35" s="94"/>
      <c r="T35" s="94"/>
      <c r="U35" s="495"/>
      <c r="V35" s="1"/>
    </row>
    <row r="36" spans="1:27" ht="26.25" customHeight="1">
      <c r="A36" s="1866" t="s">
        <v>950</v>
      </c>
      <c r="B36" s="1802"/>
      <c r="C36" s="1802"/>
      <c r="D36" s="1802"/>
      <c r="E36" s="220"/>
      <c r="F36" s="138"/>
      <c r="G36" s="430"/>
      <c r="H36" s="431"/>
      <c r="I36" s="432"/>
      <c r="J36" s="432"/>
      <c r="K36" s="432"/>
      <c r="L36" s="433"/>
      <c r="M36" s="434"/>
      <c r="N36" s="1213"/>
      <c r="O36" s="1248" t="s">
        <v>954</v>
      </c>
      <c r="P36" s="1226"/>
      <c r="Q36" s="1222" t="s">
        <v>955</v>
      </c>
      <c r="R36" s="1222"/>
      <c r="S36" s="1222"/>
      <c r="T36" s="1247" t="s">
        <v>956</v>
      </c>
      <c r="U36" s="1285"/>
      <c r="V36" s="1"/>
    </row>
    <row r="37" spans="1:27" ht="25.5" customHeight="1">
      <c r="A37" s="81" t="s">
        <v>952</v>
      </c>
      <c r="B37" s="429"/>
      <c r="C37" s="429"/>
      <c r="D37" s="429"/>
      <c r="E37" s="429"/>
      <c r="F37" s="138"/>
      <c r="G37" s="430"/>
      <c r="H37" s="431"/>
      <c r="I37" s="147"/>
      <c r="J37" s="81"/>
      <c r="K37" s="148"/>
      <c r="L37" s="433"/>
      <c r="M37" s="138"/>
      <c r="N37" s="1286" t="s">
        <v>385</v>
      </c>
      <c r="O37" s="1287" t="s">
        <v>957</v>
      </c>
      <c r="P37" s="1243"/>
      <c r="Q37" s="1243"/>
      <c r="R37" s="1243"/>
      <c r="S37" s="1243"/>
      <c r="T37" s="1243"/>
      <c r="U37" s="1288"/>
    </row>
    <row r="38" spans="1:27" ht="25.5" customHeight="1">
      <c r="A38" s="582" t="s">
        <v>382</v>
      </c>
      <c r="B38" s="429"/>
      <c r="C38" s="429"/>
      <c r="D38" s="429"/>
      <c r="E38" s="429"/>
      <c r="F38" s="138"/>
      <c r="G38" s="430"/>
      <c r="H38" s="7"/>
      <c r="I38" s="432"/>
      <c r="J38" s="148"/>
      <c r="K38" s="148"/>
      <c r="L38" s="433"/>
      <c r="M38" s="138"/>
      <c r="N38" s="1213"/>
      <c r="O38" s="1289" t="s">
        <v>958</v>
      </c>
      <c r="P38" s="1247"/>
      <c r="Q38" s="1247" t="s">
        <v>959</v>
      </c>
      <c r="R38" s="1247"/>
      <c r="S38" s="1247"/>
      <c r="T38" s="1247" t="s">
        <v>960</v>
      </c>
      <c r="U38" s="1285"/>
    </row>
    <row r="39" spans="1:27" ht="25.5" customHeight="1">
      <c r="A39" s="81" t="s">
        <v>549</v>
      </c>
      <c r="B39" s="429"/>
      <c r="C39" s="429"/>
      <c r="D39" s="429"/>
      <c r="E39" s="429"/>
      <c r="F39" s="138"/>
      <c r="G39" s="430"/>
      <c r="H39" s="7"/>
      <c r="I39" s="432"/>
      <c r="J39" s="148"/>
      <c r="K39" s="148"/>
      <c r="L39" s="433"/>
      <c r="M39" s="138"/>
      <c r="N39" s="1286" t="s">
        <v>362</v>
      </c>
      <c r="O39" s="1230" t="s">
        <v>390</v>
      </c>
      <c r="P39" s="1231"/>
      <c r="Q39" s="1231"/>
      <c r="R39" s="1231"/>
      <c r="S39" s="1231"/>
      <c r="T39" s="1231"/>
      <c r="U39" s="96"/>
    </row>
    <row r="40" spans="1:27" ht="25.5" customHeight="1">
      <c r="A40" s="443" t="s">
        <v>550</v>
      </c>
      <c r="B40" s="429"/>
      <c r="C40" s="429"/>
      <c r="D40" s="429"/>
      <c r="E40" s="429"/>
      <c r="F40" s="138"/>
      <c r="G40" s="430"/>
      <c r="H40" s="1951"/>
      <c r="I40" s="432"/>
      <c r="J40" s="148"/>
      <c r="K40" s="148"/>
      <c r="L40" s="433"/>
      <c r="M40" s="138"/>
      <c r="N40" s="1213"/>
      <c r="O40" s="1225" t="s">
        <v>893</v>
      </c>
      <c r="P40" s="1248"/>
      <c r="Q40" s="1247" t="s">
        <v>894</v>
      </c>
      <c r="R40" s="1247"/>
      <c r="S40" s="1248"/>
      <c r="T40" s="1248" t="s">
        <v>961</v>
      </c>
      <c r="U40" s="1290"/>
    </row>
    <row r="41" spans="1:27" ht="26.25" customHeight="1">
      <c r="A41" s="402" t="s">
        <v>963</v>
      </c>
      <c r="M41" s="138"/>
      <c r="N41" s="1286" t="s">
        <v>364</v>
      </c>
      <c r="O41" s="1230" t="s">
        <v>962</v>
      </c>
      <c r="P41" s="1231"/>
      <c r="Q41" s="1243"/>
      <c r="R41" s="1243"/>
      <c r="S41" s="1291"/>
      <c r="T41" s="1231"/>
      <c r="U41" s="1857" t="s">
        <v>1202</v>
      </c>
    </row>
    <row r="42" spans="1:27" ht="26.25" customHeight="1">
      <c r="A42" s="7" t="s">
        <v>583</v>
      </c>
      <c r="M42" s="138"/>
      <c r="N42" s="1213"/>
      <c r="O42" s="1292" t="s">
        <v>964</v>
      </c>
      <c r="P42" s="1248"/>
      <c r="Q42" s="1222" t="s">
        <v>965</v>
      </c>
      <c r="R42" s="1247"/>
      <c r="S42" s="1248"/>
      <c r="T42" s="1248" t="s">
        <v>966</v>
      </c>
      <c r="U42" s="1290"/>
    </row>
    <row r="43" spans="1:27" ht="18" customHeight="1">
      <c r="A43" s="7" t="s">
        <v>1232</v>
      </c>
      <c r="B43" s="13"/>
      <c r="C43" s="13"/>
      <c r="D43" s="13"/>
      <c r="E43" s="13"/>
      <c r="F43" s="13"/>
      <c r="G43" s="13"/>
      <c r="H43" s="13"/>
      <c r="I43" s="13"/>
      <c r="J43" s="13"/>
      <c r="K43" s="13"/>
      <c r="L43" s="21"/>
      <c r="N43" s="441" t="s">
        <v>1223</v>
      </c>
    </row>
    <row r="44" spans="1:27" ht="18" customHeight="1">
      <c r="A44" s="7" t="s">
        <v>229</v>
      </c>
      <c r="B44" s="29"/>
      <c r="C44" s="29"/>
      <c r="D44" s="29"/>
      <c r="E44" s="29"/>
      <c r="F44" s="29"/>
      <c r="G44" s="29"/>
      <c r="H44" s="29"/>
      <c r="I44" s="29"/>
      <c r="J44" s="29"/>
      <c r="K44" s="29"/>
      <c r="L44" s="60"/>
      <c r="N44" s="1952" t="s">
        <v>1224</v>
      </c>
    </row>
    <row r="45" spans="1:27" s="13" customFormat="1" ht="18" customHeight="1">
      <c r="A45" s="1951" t="s">
        <v>1222</v>
      </c>
      <c r="B45" s="29"/>
      <c r="C45" s="29"/>
      <c r="D45" s="29"/>
      <c r="E45" s="29"/>
      <c r="F45" s="29"/>
      <c r="G45" s="61"/>
      <c r="H45" s="61"/>
      <c r="I45" s="29"/>
      <c r="J45" s="29"/>
      <c r="K45" s="29"/>
      <c r="M45" s="60"/>
      <c r="N45" s="1953" t="s">
        <v>1225</v>
      </c>
      <c r="P45" s="11"/>
      <c r="Q45" s="11"/>
      <c r="R45" s="10"/>
      <c r="S45" s="10"/>
      <c r="T45" s="10"/>
      <c r="V45" s="39"/>
    </row>
    <row r="46" spans="1:27" s="438" customFormat="1" ht="18" customHeight="1">
      <c r="A46" s="1651"/>
      <c r="B46" s="1651"/>
      <c r="C46" s="1651"/>
      <c r="D46" s="1651"/>
      <c r="E46" s="1651"/>
      <c r="F46" s="1651"/>
      <c r="G46" s="1651"/>
      <c r="H46" s="1651"/>
      <c r="I46" s="1651"/>
      <c r="J46" s="1651"/>
      <c r="K46" s="1651"/>
      <c r="L46" s="1651"/>
      <c r="M46" s="142"/>
      <c r="N46" s="1954" t="s">
        <v>1226</v>
      </c>
      <c r="O46" s="13"/>
      <c r="P46" s="11"/>
      <c r="Q46" s="11"/>
      <c r="R46" s="10"/>
      <c r="S46" s="10"/>
      <c r="T46" s="10"/>
      <c r="U46" s="13"/>
      <c r="V46" s="50"/>
      <c r="W46" s="437"/>
      <c r="X46" s="437"/>
      <c r="Y46" s="437"/>
      <c r="Z46" s="437"/>
      <c r="AA46" s="437"/>
    </row>
    <row r="47" spans="1:27" s="13" customFormat="1" ht="26.25" customHeight="1">
      <c r="A47" s="1651"/>
      <c r="B47" s="1651"/>
      <c r="C47" s="1651"/>
      <c r="D47" s="1651"/>
      <c r="E47" s="1651"/>
      <c r="F47" s="1651"/>
      <c r="G47" s="1651"/>
      <c r="H47" s="1651"/>
      <c r="I47" s="1651"/>
      <c r="J47" s="1651"/>
      <c r="K47" s="1651"/>
      <c r="L47" s="1651"/>
      <c r="M47" s="8"/>
      <c r="N47" s="10"/>
      <c r="P47" s="11"/>
      <c r="Q47" s="11"/>
      <c r="R47" s="10"/>
      <c r="S47" s="10"/>
      <c r="T47" s="10"/>
      <c r="V47" s="39"/>
    </row>
    <row r="48" spans="1:27" s="13" customFormat="1" ht="18" customHeight="1">
      <c r="A48" s="2625"/>
      <c r="B48" s="29"/>
      <c r="C48" s="29"/>
      <c r="D48" s="29"/>
      <c r="E48" s="29"/>
      <c r="F48" s="29"/>
      <c r="G48" s="61"/>
      <c r="H48" s="61"/>
      <c r="I48" s="29"/>
      <c r="J48" s="29"/>
      <c r="K48" s="29"/>
      <c r="L48" s="12"/>
      <c r="M48" s="1"/>
      <c r="N48" s="10"/>
      <c r="P48" s="11"/>
      <c r="V48" s="39"/>
    </row>
    <row r="49" spans="1:22" s="13" customFormat="1" ht="18" customHeight="1">
      <c r="A49" s="2625"/>
      <c r="B49" s="29"/>
      <c r="C49" s="29"/>
      <c r="D49" s="29"/>
      <c r="E49" s="29"/>
      <c r="F49" s="29"/>
      <c r="G49" s="61"/>
      <c r="H49" s="61"/>
      <c r="I49" s="29"/>
      <c r="J49" s="29"/>
      <c r="K49" s="29"/>
      <c r="L49" s="12"/>
      <c r="M49" s="12"/>
      <c r="N49" s="16"/>
      <c r="P49" s="16"/>
      <c r="V49" s="39"/>
    </row>
    <row r="50" spans="1:22" s="13" customFormat="1" ht="18" customHeight="1">
      <c r="A50" s="2625"/>
      <c r="B50" s="29"/>
      <c r="C50" s="29"/>
      <c r="D50" s="29"/>
      <c r="E50" s="29"/>
      <c r="F50" s="29"/>
      <c r="G50" s="29"/>
      <c r="H50" s="29"/>
      <c r="I50" s="29"/>
      <c r="J50" s="29"/>
      <c r="K50" s="61"/>
      <c r="M50" s="12"/>
      <c r="N50" s="16"/>
      <c r="P50" s="16"/>
      <c r="V50" s="39"/>
    </row>
    <row r="51" spans="1:22" s="13" customFormat="1" ht="18" customHeight="1">
      <c r="A51" s="2625"/>
      <c r="B51" s="29"/>
      <c r="C51" s="29"/>
      <c r="D51" s="29"/>
      <c r="E51" s="29"/>
      <c r="F51" s="29"/>
      <c r="G51" s="61"/>
      <c r="H51" s="61"/>
      <c r="I51" s="29"/>
      <c r="J51" s="29"/>
      <c r="K51" s="29"/>
      <c r="M51" s="12"/>
      <c r="N51" s="16"/>
      <c r="P51" s="16"/>
      <c r="V51" s="39"/>
    </row>
    <row r="52" spans="1:22" s="13" customFormat="1" ht="18" customHeight="1">
      <c r="A52" s="2625"/>
      <c r="B52" s="29"/>
      <c r="C52" s="29"/>
      <c r="D52" s="29"/>
      <c r="E52" s="29"/>
      <c r="F52" s="29"/>
      <c r="G52" s="61"/>
      <c r="H52" s="61"/>
      <c r="I52" s="29"/>
      <c r="J52" s="29"/>
      <c r="K52" s="29"/>
      <c r="M52" s="7"/>
      <c r="N52" s="10"/>
      <c r="P52" s="11"/>
      <c r="V52" s="39"/>
    </row>
    <row r="53" spans="1:22" s="13" customFormat="1" ht="18" customHeight="1">
      <c r="A53" s="2625"/>
      <c r="B53" s="29"/>
      <c r="C53" s="29"/>
      <c r="D53" s="29"/>
      <c r="E53" s="29"/>
      <c r="F53" s="29"/>
      <c r="G53" s="61"/>
      <c r="H53" s="61"/>
      <c r="I53" s="29"/>
      <c r="J53" s="29"/>
      <c r="K53" s="29"/>
      <c r="M53" s="7"/>
      <c r="N53" s="10"/>
      <c r="V53" s="39"/>
    </row>
    <row r="54" spans="1:22" s="13" customFormat="1" ht="18" customHeight="1">
      <c r="A54" s="2625"/>
      <c r="B54" s="29"/>
      <c r="C54" s="29"/>
      <c r="D54" s="29"/>
      <c r="E54" s="29"/>
      <c r="F54" s="29"/>
      <c r="G54" s="29"/>
      <c r="H54" s="29"/>
      <c r="I54" s="29"/>
      <c r="J54" s="29"/>
      <c r="K54" s="61"/>
      <c r="L54" s="7"/>
      <c r="M54" s="7"/>
      <c r="N54" s="10"/>
      <c r="V54" s="39"/>
    </row>
    <row r="55" spans="1:22" s="13" customFormat="1" ht="18" customHeight="1">
      <c r="A55" s="2625"/>
      <c r="B55" s="29"/>
      <c r="C55" s="29"/>
      <c r="D55" s="29"/>
      <c r="E55" s="29"/>
      <c r="F55" s="29"/>
      <c r="G55" s="29"/>
      <c r="H55" s="29"/>
      <c r="I55" s="29"/>
      <c r="J55" s="29"/>
      <c r="K55" s="29"/>
      <c r="L55" s="7"/>
      <c r="M55" s="7"/>
      <c r="N55" s="10"/>
      <c r="O55" s="10"/>
      <c r="Q55" s="8"/>
      <c r="R55" s="8"/>
      <c r="S55" s="8"/>
      <c r="T55" s="8"/>
      <c r="U55" s="8"/>
      <c r="V55" s="39"/>
    </row>
    <row r="56" spans="1:22" s="13" customFormat="1" ht="18" customHeight="1">
      <c r="B56" s="29"/>
      <c r="C56" s="29"/>
      <c r="D56" s="29"/>
      <c r="E56" s="29"/>
      <c r="F56" s="29"/>
      <c r="G56" s="29"/>
      <c r="H56" s="29"/>
      <c r="I56" s="29"/>
      <c r="J56" s="29"/>
      <c r="K56" s="29"/>
      <c r="L56" s="60"/>
      <c r="M56" s="7"/>
      <c r="N56" s="8"/>
      <c r="O56" s="8"/>
      <c r="P56" s="8"/>
      <c r="Q56" s="8"/>
      <c r="R56" s="8"/>
      <c r="S56" s="8"/>
      <c r="T56" s="8"/>
      <c r="U56" s="8"/>
      <c r="V56" s="39"/>
    </row>
    <row r="57" spans="1:22" s="13" customFormat="1" ht="18" customHeight="1">
      <c r="A57" s="21"/>
      <c r="L57" s="10"/>
      <c r="M57" s="7"/>
      <c r="N57" s="8"/>
      <c r="O57" s="10"/>
      <c r="Q57" s="8"/>
      <c r="R57" s="8"/>
      <c r="S57" s="8"/>
      <c r="T57" s="8"/>
      <c r="U57" s="8"/>
      <c r="V57" s="39"/>
    </row>
    <row r="58" spans="1:22" s="13" customFormat="1" ht="18" customHeight="1">
      <c r="A58" s="8"/>
      <c r="B58" s="8"/>
      <c r="C58" s="8"/>
      <c r="D58" s="8"/>
      <c r="E58" s="8"/>
      <c r="F58" s="8"/>
      <c r="G58" s="8"/>
      <c r="H58" s="8"/>
      <c r="I58" s="8"/>
      <c r="J58" s="8"/>
      <c r="K58" s="8"/>
      <c r="L58" s="8"/>
      <c r="M58" s="60"/>
      <c r="N58" s="8"/>
      <c r="O58" s="10"/>
      <c r="Q58" s="8"/>
      <c r="R58" s="8"/>
      <c r="S58" s="8"/>
      <c r="T58" s="8"/>
      <c r="U58" s="8"/>
      <c r="V58" s="39"/>
    </row>
    <row r="59" spans="1:22" s="8" customFormat="1" ht="13.2">
      <c r="B59" s="13"/>
      <c r="C59" s="13"/>
      <c r="D59" s="13"/>
      <c r="E59" s="13"/>
      <c r="F59" s="13"/>
      <c r="G59" s="13"/>
      <c r="H59" s="13"/>
      <c r="I59" s="13"/>
      <c r="J59" s="13"/>
      <c r="K59" s="13"/>
      <c r="L59" s="10"/>
      <c r="M59" s="10"/>
      <c r="O59" s="10"/>
      <c r="P59" s="13"/>
      <c r="V59" s="41"/>
    </row>
    <row r="60" spans="1:22" s="8" customFormat="1" ht="13.2">
      <c r="A60" s="24"/>
      <c r="B60" s="13"/>
      <c r="C60" s="13"/>
      <c r="D60" s="13"/>
      <c r="E60" s="13"/>
      <c r="F60" s="13"/>
      <c r="G60" s="13"/>
      <c r="H60" s="13"/>
      <c r="I60" s="13"/>
      <c r="J60" s="13"/>
      <c r="K60" s="13"/>
      <c r="L60" s="10"/>
      <c r="N60" s="1"/>
      <c r="O60" s="1"/>
      <c r="P60" s="1"/>
      <c r="Q60" s="1"/>
      <c r="R60" s="1"/>
      <c r="S60" s="1"/>
      <c r="T60" s="1"/>
      <c r="U60" s="1"/>
      <c r="V60" s="41"/>
    </row>
    <row r="61" spans="1:22" s="8" customFormat="1" ht="13.2">
      <c r="B61" s="13"/>
      <c r="C61" s="13"/>
      <c r="D61" s="13"/>
      <c r="E61" s="13"/>
      <c r="F61" s="13"/>
      <c r="G61" s="13"/>
      <c r="H61" s="13"/>
      <c r="I61" s="13"/>
      <c r="J61" s="13"/>
      <c r="K61" s="13"/>
      <c r="L61" s="10"/>
      <c r="M61" s="10"/>
      <c r="N61" s="1"/>
      <c r="O61" s="1"/>
      <c r="P61" s="1"/>
      <c r="Q61" s="1"/>
      <c r="R61" s="1"/>
      <c r="S61" s="1"/>
      <c r="T61" s="1"/>
      <c r="U61" s="1"/>
      <c r="V61" s="41"/>
    </row>
    <row r="62" spans="1:22" s="8" customFormat="1" ht="13.2">
      <c r="A62" s="1"/>
      <c r="B62" s="1"/>
      <c r="C62" s="1"/>
      <c r="D62" s="1"/>
      <c r="E62" s="1"/>
      <c r="F62" s="1"/>
      <c r="G62" s="1"/>
      <c r="H62" s="1"/>
      <c r="I62" s="1"/>
      <c r="J62" s="1"/>
      <c r="K62" s="1"/>
      <c r="L62" s="1"/>
      <c r="M62" s="10"/>
      <c r="N62" s="1"/>
      <c r="O62" s="1"/>
      <c r="P62" s="1"/>
      <c r="Q62" s="1"/>
      <c r="R62" s="1"/>
      <c r="S62" s="1"/>
      <c r="T62" s="1"/>
      <c r="U62" s="1"/>
      <c r="V62" s="41"/>
    </row>
    <row r="63" spans="1:22" s="8" customFormat="1" ht="13.2">
      <c r="A63" s="1"/>
      <c r="B63" s="1"/>
      <c r="C63" s="1"/>
      <c r="D63" s="1"/>
      <c r="E63" s="1"/>
      <c r="F63" s="1"/>
      <c r="G63" s="1"/>
      <c r="H63" s="1"/>
      <c r="I63" s="1"/>
      <c r="J63" s="1"/>
      <c r="K63" s="1"/>
      <c r="L63" s="1"/>
      <c r="M63" s="10"/>
      <c r="N63" s="1"/>
      <c r="O63" s="1"/>
      <c r="P63" s="1"/>
      <c r="Q63" s="1"/>
      <c r="R63" s="1"/>
      <c r="S63" s="1"/>
      <c r="T63" s="1"/>
      <c r="U63" s="1"/>
      <c r="V63" s="41"/>
    </row>
    <row r="66" spans="1:22" ht="15" customHeight="1">
      <c r="V66" s="1"/>
    </row>
    <row r="67" spans="1:22" ht="15" customHeight="1">
      <c r="A67" s="20"/>
      <c r="V67" s="1"/>
    </row>
    <row r="68" spans="1:22" ht="15" customHeight="1">
      <c r="A68" s="19"/>
      <c r="V68" s="1"/>
    </row>
    <row r="69" spans="1:22" ht="15" customHeight="1">
      <c r="A69" s="19"/>
      <c r="V69" s="1"/>
    </row>
    <row r="70" spans="1:22" ht="15" customHeight="1">
      <c r="V70" s="1"/>
    </row>
    <row r="71" spans="1:22" ht="15" customHeight="1">
      <c r="V71" s="1"/>
    </row>
    <row r="72" spans="1:22" ht="15" customHeight="1">
      <c r="V72" s="1"/>
    </row>
  </sheetData>
  <sheetProtection selectLockedCells="1" selectUnlockedCells="1"/>
  <mergeCells count="14">
    <mergeCell ref="A54:A55"/>
    <mergeCell ref="A48:A49"/>
    <mergeCell ref="A50:A51"/>
    <mergeCell ref="A52:A53"/>
    <mergeCell ref="A8:U8"/>
    <mergeCell ref="A9:P9"/>
    <mergeCell ref="P12:P13"/>
    <mergeCell ref="B12:B13"/>
    <mergeCell ref="L12:N13"/>
    <mergeCell ref="I12:K12"/>
    <mergeCell ref="A12:A13"/>
    <mergeCell ref="C12:H12"/>
    <mergeCell ref="C13:E13"/>
    <mergeCell ref="F13:H13"/>
  </mergeCells>
  <phoneticPr fontId="38"/>
  <pageMargins left="0.9" right="0.17" top="0.23" bottom="0.17" header="0.23" footer="0.17"/>
  <pageSetup paperSize="9" scale="46"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sheetPr>
  <dimension ref="A1:Y65"/>
  <sheetViews>
    <sheetView view="pageBreakPreview" topLeftCell="A13" zoomScale="70" zoomScaleNormal="75" zoomScaleSheetLayoutView="70" workbookViewId="0">
      <selection activeCell="I36" sqref="I36"/>
    </sheetView>
  </sheetViews>
  <sheetFormatPr defaultColWidth="9" defaultRowHeight="15" customHeight="1"/>
  <cols>
    <col min="1" max="1" width="34.33203125" style="1" customWidth="1"/>
    <col min="2" max="2" width="12.88671875" style="1" customWidth="1"/>
    <col min="3" max="3" width="11.6640625" style="1" customWidth="1"/>
    <col min="4" max="4" width="3.6640625" style="1" customWidth="1"/>
    <col min="5" max="8" width="11.6640625" style="1" customWidth="1"/>
    <col min="9" max="9" width="12.88671875" style="1" customWidth="1"/>
    <col min="10" max="10" width="3.6640625" style="1" customWidth="1"/>
    <col min="11" max="11" width="19.44140625" style="1" customWidth="1"/>
    <col min="12" max="12" width="11.6640625" style="1" customWidth="1"/>
    <col min="13" max="13" width="21.6640625" style="1" customWidth="1"/>
    <col min="14" max="14" width="7.6640625" style="1" customWidth="1"/>
    <col min="15" max="15" width="21.6640625" style="1" customWidth="1"/>
    <col min="16" max="16" width="10.88671875" style="1" customWidth="1"/>
    <col min="17" max="17" width="14.109375" style="1" customWidth="1"/>
    <col min="18" max="18" width="9" style="1"/>
    <col min="19" max="19" width="17" style="1" customWidth="1"/>
    <col min="20" max="20" width="9" style="42"/>
    <col min="21" max="16384" width="9" style="1"/>
  </cols>
  <sheetData>
    <row r="1" spans="1:20" ht="15" customHeight="1">
      <c r="R1" s="2"/>
      <c r="S1" s="2"/>
    </row>
    <row r="2" spans="1:20" ht="15" customHeight="1">
      <c r="G2" s="5" t="s">
        <v>231</v>
      </c>
      <c r="J2" s="5"/>
      <c r="K2" s="804" t="s">
        <v>1</v>
      </c>
      <c r="L2" s="5"/>
      <c r="M2" s="16"/>
      <c r="R2" s="2"/>
      <c r="S2" s="2"/>
    </row>
    <row r="3" spans="1:20" ht="15" customHeight="1">
      <c r="G3" s="5" t="s">
        <v>232</v>
      </c>
      <c r="J3" s="5"/>
      <c r="K3" s="804" t="s">
        <v>3</v>
      </c>
      <c r="L3" s="5"/>
      <c r="M3" s="16"/>
      <c r="R3" s="2"/>
      <c r="S3" s="2"/>
    </row>
    <row r="4" spans="1:20" ht="15" customHeight="1">
      <c r="G4" s="516" t="s">
        <v>233</v>
      </c>
      <c r="J4" s="5"/>
      <c r="K4" s="804" t="s">
        <v>5</v>
      </c>
      <c r="L4" s="33"/>
      <c r="M4" s="16"/>
      <c r="R4" s="2"/>
      <c r="S4" s="2"/>
    </row>
    <row r="5" spans="1:20" ht="15" customHeight="1">
      <c r="G5" s="5" t="s">
        <v>234</v>
      </c>
      <c r="J5" s="5"/>
      <c r="K5" s="804" t="s">
        <v>7</v>
      </c>
      <c r="L5" s="5"/>
      <c r="M5" s="16"/>
      <c r="N5" s="2"/>
      <c r="R5" s="2"/>
      <c r="S5" s="2"/>
    </row>
    <row r="6" spans="1:20" ht="15" customHeight="1">
      <c r="M6" s="6"/>
    </row>
    <row r="7" spans="1:20" s="486" customFormat="1" ht="30" customHeight="1">
      <c r="A7" s="2596" t="s">
        <v>944</v>
      </c>
      <c r="B7" s="2596"/>
      <c r="C7" s="2596"/>
      <c r="D7" s="2596"/>
      <c r="E7" s="2596"/>
      <c r="F7" s="2596"/>
      <c r="G7" s="2596"/>
      <c r="H7" s="2596"/>
      <c r="I7" s="2596"/>
      <c r="J7" s="2596"/>
      <c r="K7" s="2596"/>
      <c r="L7" s="2596"/>
      <c r="M7" s="2596"/>
      <c r="N7" s="2596"/>
      <c r="O7" s="2596"/>
      <c r="P7" s="2596"/>
      <c r="Q7" s="2596"/>
      <c r="R7" s="2596"/>
      <c r="S7" s="2596"/>
      <c r="T7" s="969"/>
    </row>
    <row r="8" spans="1:20" ht="15" customHeight="1">
      <c r="A8" s="32"/>
      <c r="B8" s="32"/>
      <c r="C8" s="32"/>
      <c r="D8" s="32"/>
      <c r="E8" s="32"/>
      <c r="F8" s="32"/>
      <c r="G8" s="32"/>
      <c r="H8" s="32"/>
      <c r="I8" s="32"/>
      <c r="J8" s="32"/>
      <c r="K8" s="32"/>
      <c r="L8" s="32"/>
      <c r="M8" s="32"/>
      <c r="N8" s="4"/>
      <c r="O8" s="4"/>
      <c r="P8" s="4"/>
    </row>
    <row r="9" spans="1:20" ht="15" customHeight="1">
      <c r="A9" s="2656" t="s">
        <v>302</v>
      </c>
      <c r="B9" s="2656"/>
      <c r="C9" s="2656"/>
      <c r="D9" s="2656"/>
      <c r="E9" s="2656"/>
      <c r="F9" s="2656"/>
      <c r="G9" s="2656"/>
      <c r="H9" s="2656"/>
      <c r="I9" s="2656"/>
      <c r="J9" s="2656"/>
      <c r="K9" s="2656"/>
      <c r="L9" s="2656"/>
      <c r="M9" s="2656"/>
      <c r="N9" s="2656"/>
      <c r="O9" s="2656"/>
      <c r="P9" s="2656"/>
      <c r="Q9" s="2656"/>
      <c r="R9" s="2656"/>
      <c r="S9" s="2656"/>
    </row>
    <row r="10" spans="1:20" ht="15" customHeight="1">
      <c r="A10" s="761"/>
      <c r="B10" s="3"/>
      <c r="C10" s="3"/>
      <c r="D10" s="3"/>
      <c r="E10" s="3"/>
      <c r="F10" s="3"/>
      <c r="G10" s="3"/>
      <c r="H10" s="3"/>
      <c r="I10" s="3"/>
      <c r="J10" s="3"/>
      <c r="K10" s="3"/>
      <c r="L10" s="3"/>
      <c r="M10" s="3"/>
      <c r="N10" s="3"/>
      <c r="O10" s="3"/>
      <c r="P10" s="3"/>
    </row>
    <row r="11" spans="1:20" ht="25.5" customHeight="1">
      <c r="A11" s="423"/>
      <c r="B11" s="482"/>
      <c r="C11" s="138"/>
      <c r="D11" s="430"/>
      <c r="E11" s="431"/>
      <c r="F11" s="432"/>
      <c r="G11" s="432"/>
      <c r="H11" s="433"/>
      <c r="I11" s="433"/>
      <c r="J11" s="428"/>
      <c r="O11" s="6">
        <f ca="1">TODAY()</f>
        <v>46038</v>
      </c>
      <c r="T11" s="1"/>
    </row>
    <row r="12" spans="1:20" ht="20.100000000000001" customHeight="1">
      <c r="A12" s="136" t="s">
        <v>967</v>
      </c>
      <c r="B12" s="367"/>
      <c r="C12" s="367"/>
      <c r="D12" s="424"/>
      <c r="E12" s="425"/>
      <c r="F12" s="426"/>
      <c r="G12" s="426"/>
      <c r="H12" s="426"/>
      <c r="I12" s="427"/>
      <c r="J12" s="428"/>
      <c r="K12" s="136"/>
      <c r="L12" s="429"/>
      <c r="M12" s="138"/>
      <c r="N12" s="430"/>
      <c r="O12" s="431"/>
      <c r="P12" s="432"/>
      <c r="Q12" s="432"/>
      <c r="R12" s="433"/>
    </row>
    <row r="13" spans="1:20" ht="20.100000000000001" customHeight="1">
      <c r="A13" s="2799" t="s">
        <v>350</v>
      </c>
      <c r="B13" s="2779" t="s">
        <v>351</v>
      </c>
      <c r="C13" s="2781" t="s">
        <v>968</v>
      </c>
      <c r="D13" s="2802"/>
      <c r="E13" s="2803"/>
      <c r="F13" s="3874" t="s">
        <v>353</v>
      </c>
      <c r="G13" s="2826"/>
      <c r="H13" s="2781" t="s">
        <v>969</v>
      </c>
      <c r="I13" s="2803"/>
      <c r="J13" s="428"/>
      <c r="K13" s="428"/>
      <c r="L13" s="428"/>
      <c r="M13" s="428"/>
      <c r="N13" s="428"/>
      <c r="O13" s="428"/>
      <c r="P13" s="143"/>
      <c r="Q13" s="3881"/>
      <c r="R13" s="3881"/>
      <c r="S13" s="433"/>
    </row>
    <row r="14" spans="1:20" ht="26.25" customHeight="1">
      <c r="A14" s="3882"/>
      <c r="B14" s="3883"/>
      <c r="C14" s="3884"/>
      <c r="D14" s="3885"/>
      <c r="E14" s="3886"/>
      <c r="F14" s="1293" t="s">
        <v>970</v>
      </c>
      <c r="G14" s="1293" t="s">
        <v>971</v>
      </c>
      <c r="H14" s="3884"/>
      <c r="I14" s="3886"/>
      <c r="J14" s="434"/>
      <c r="K14" s="428"/>
      <c r="L14" s="428"/>
      <c r="M14" s="428"/>
      <c r="N14" s="428"/>
      <c r="O14" s="428"/>
      <c r="P14" s="623"/>
      <c r="Q14" s="3881"/>
      <c r="R14" s="3881"/>
      <c r="S14" s="143"/>
    </row>
    <row r="15" spans="1:20" ht="26.25" customHeight="1">
      <c r="A15" s="1969" t="s">
        <v>1156</v>
      </c>
      <c r="B15" s="1803" t="s">
        <v>1256</v>
      </c>
      <c r="C15" s="1467">
        <v>46031</v>
      </c>
      <c r="D15" s="1468" t="s">
        <v>263</v>
      </c>
      <c r="E15" s="1804">
        <f t="shared" ref="E15:E31" si="0">IF(C15=0,"",C15)</f>
        <v>46031</v>
      </c>
      <c r="F15" s="1486">
        <f t="shared" ref="F15:F31" si="1">IF(C15=0,"",C15-2)</f>
        <v>46029</v>
      </c>
      <c r="G15" s="1805">
        <f t="shared" ref="G15:G31" si="2">F15</f>
        <v>46029</v>
      </c>
      <c r="H15" s="3870">
        <f t="shared" ref="H15:H31" si="3">C15+3</f>
        <v>46034</v>
      </c>
      <c r="I15" s="3871"/>
      <c r="J15" s="428"/>
      <c r="K15" s="484"/>
      <c r="L15" s="470"/>
      <c r="M15" s="431"/>
      <c r="N15" s="150"/>
      <c r="O15" s="431"/>
      <c r="P15" s="431"/>
      <c r="Q15" s="3880"/>
      <c r="R15" s="3880"/>
    </row>
    <row r="16" spans="1:20" ht="26.25" customHeight="1">
      <c r="A16" s="1855" t="s">
        <v>1464</v>
      </c>
      <c r="B16" s="1856"/>
      <c r="C16" s="1469">
        <v>46036</v>
      </c>
      <c r="D16" s="1470" t="s">
        <v>263</v>
      </c>
      <c r="E16" s="1806">
        <f t="shared" si="0"/>
        <v>46036</v>
      </c>
      <c r="F16" s="1967">
        <f t="shared" si="1"/>
        <v>46034</v>
      </c>
      <c r="G16" s="1968">
        <f t="shared" si="2"/>
        <v>46034</v>
      </c>
      <c r="H16" s="3875">
        <f t="shared" si="3"/>
        <v>46039</v>
      </c>
      <c r="I16" s="3876"/>
      <c r="J16" s="428"/>
      <c r="K16" s="484"/>
      <c r="L16" s="470"/>
      <c r="M16" s="431"/>
      <c r="N16" s="150"/>
      <c r="O16" s="431"/>
      <c r="P16" s="431"/>
      <c r="Q16" s="3880"/>
      <c r="R16" s="3880"/>
    </row>
    <row r="17" spans="1:20" ht="26.25" customHeight="1">
      <c r="A17" s="1854" t="s">
        <v>1236</v>
      </c>
      <c r="B17" s="1803" t="s">
        <v>1368</v>
      </c>
      <c r="C17" s="1467">
        <f t="shared" ref="C17:C31" si="4">C15+7</f>
        <v>46038</v>
      </c>
      <c r="D17" s="1468" t="s">
        <v>263</v>
      </c>
      <c r="E17" s="1804">
        <f t="shared" si="0"/>
        <v>46038</v>
      </c>
      <c r="F17" s="1486">
        <f t="shared" si="1"/>
        <v>46036</v>
      </c>
      <c r="G17" s="1805">
        <f t="shared" si="2"/>
        <v>46036</v>
      </c>
      <c r="H17" s="3870">
        <f t="shared" si="3"/>
        <v>46041</v>
      </c>
      <c r="I17" s="3871"/>
      <c r="J17" s="428"/>
      <c r="K17" s="484"/>
      <c r="L17" s="470"/>
      <c r="M17" s="431"/>
      <c r="N17" s="150"/>
      <c r="O17" s="431"/>
      <c r="P17" s="431"/>
      <c r="Q17" s="3880"/>
      <c r="R17" s="3880"/>
    </row>
    <row r="18" spans="1:20" s="94" customFormat="1" ht="26.25" customHeight="1">
      <c r="A18" s="1854" t="s">
        <v>1236</v>
      </c>
      <c r="B18" s="1803" t="s">
        <v>1369</v>
      </c>
      <c r="C18" s="1467">
        <f t="shared" si="4"/>
        <v>46043</v>
      </c>
      <c r="D18" s="1468" t="s">
        <v>263</v>
      </c>
      <c r="E18" s="1804">
        <f t="shared" si="0"/>
        <v>46043</v>
      </c>
      <c r="F18" s="1486">
        <f t="shared" si="1"/>
        <v>46041</v>
      </c>
      <c r="G18" s="1805">
        <f t="shared" si="2"/>
        <v>46041</v>
      </c>
      <c r="H18" s="3870">
        <f t="shared" si="3"/>
        <v>46046</v>
      </c>
      <c r="I18" s="3871"/>
      <c r="J18" s="428"/>
      <c r="K18" s="471" t="s">
        <v>972</v>
      </c>
      <c r="L18" s="470"/>
      <c r="M18" s="431"/>
      <c r="N18" s="150"/>
      <c r="O18" s="431"/>
      <c r="P18" s="431"/>
      <c r="Q18" s="3880"/>
      <c r="R18" s="3880"/>
    </row>
    <row r="19" spans="1:20" ht="25.5" customHeight="1">
      <c r="A19" s="1969" t="s">
        <v>1156</v>
      </c>
      <c r="B19" s="1807" t="s">
        <v>1370</v>
      </c>
      <c r="C19" s="1467">
        <f t="shared" si="4"/>
        <v>46045</v>
      </c>
      <c r="D19" s="1468" t="s">
        <v>263</v>
      </c>
      <c r="E19" s="1804">
        <f t="shared" si="0"/>
        <v>46045</v>
      </c>
      <c r="F19" s="1486">
        <f t="shared" si="1"/>
        <v>46043</v>
      </c>
      <c r="G19" s="1805">
        <f t="shared" si="2"/>
        <v>46043</v>
      </c>
      <c r="H19" s="3870">
        <f t="shared" si="3"/>
        <v>46048</v>
      </c>
      <c r="I19" s="3871"/>
      <c r="J19" s="434"/>
      <c r="K19" s="81" t="s">
        <v>973</v>
      </c>
      <c r="L19" s="470"/>
      <c r="M19" s="431"/>
      <c r="N19" s="150"/>
      <c r="O19" s="431"/>
      <c r="P19" s="431"/>
      <c r="Q19" s="3880"/>
      <c r="R19" s="3880"/>
      <c r="T19" s="1"/>
    </row>
    <row r="20" spans="1:20" ht="25.5" customHeight="1">
      <c r="A20" s="1969" t="s">
        <v>1156</v>
      </c>
      <c r="B20" s="1803" t="s">
        <v>1371</v>
      </c>
      <c r="C20" s="1467">
        <f t="shared" si="4"/>
        <v>46050</v>
      </c>
      <c r="D20" s="1468" t="s">
        <v>263</v>
      </c>
      <c r="E20" s="1804">
        <f t="shared" si="0"/>
        <v>46050</v>
      </c>
      <c r="F20" s="1486">
        <f t="shared" si="1"/>
        <v>46048</v>
      </c>
      <c r="G20" s="1805">
        <f t="shared" si="2"/>
        <v>46048</v>
      </c>
      <c r="H20" s="3872">
        <f t="shared" si="3"/>
        <v>46053</v>
      </c>
      <c r="I20" s="3873"/>
      <c r="J20" s="434"/>
      <c r="K20" s="443" t="s">
        <v>974</v>
      </c>
      <c r="L20" s="470"/>
      <c r="M20" s="431"/>
      <c r="N20" s="150"/>
      <c r="O20" s="431"/>
      <c r="P20" s="431"/>
      <c r="Q20" s="3880"/>
      <c r="R20" s="3880"/>
      <c r="T20" s="1"/>
    </row>
    <row r="21" spans="1:20" ht="25.5" customHeight="1">
      <c r="A21" s="1854" t="s">
        <v>1236</v>
      </c>
      <c r="B21" s="1803" t="s">
        <v>1372</v>
      </c>
      <c r="C21" s="1467">
        <f t="shared" si="4"/>
        <v>46052</v>
      </c>
      <c r="D21" s="1468" t="s">
        <v>263</v>
      </c>
      <c r="E21" s="1804">
        <f t="shared" si="0"/>
        <v>46052</v>
      </c>
      <c r="F21" s="1486">
        <f t="shared" si="1"/>
        <v>46050</v>
      </c>
      <c r="G21" s="1805">
        <f t="shared" si="2"/>
        <v>46050</v>
      </c>
      <c r="H21" s="3870">
        <f t="shared" si="3"/>
        <v>46055</v>
      </c>
      <c r="I21" s="3871"/>
      <c r="J21" s="434"/>
      <c r="K21" s="2098"/>
      <c r="L21" s="1648"/>
      <c r="M21" s="2295"/>
      <c r="N21" s="2296"/>
      <c r="O21" s="2296"/>
      <c r="P21" s="1543"/>
      <c r="Q21" s="1543"/>
      <c r="R21" s="1543"/>
      <c r="T21" s="1"/>
    </row>
    <row r="22" spans="1:20" ht="25.5" customHeight="1">
      <c r="A22" s="1854" t="s">
        <v>1236</v>
      </c>
      <c r="B22" s="1803" t="s">
        <v>1373</v>
      </c>
      <c r="C22" s="1467">
        <f t="shared" si="4"/>
        <v>46057</v>
      </c>
      <c r="D22" s="1468" t="s">
        <v>263</v>
      </c>
      <c r="E22" s="1804">
        <f t="shared" si="0"/>
        <v>46057</v>
      </c>
      <c r="F22" s="1486">
        <f t="shared" si="1"/>
        <v>46055</v>
      </c>
      <c r="G22" s="1805">
        <f t="shared" si="2"/>
        <v>46055</v>
      </c>
      <c r="H22" s="3870">
        <f t="shared" si="3"/>
        <v>46060</v>
      </c>
      <c r="I22" s="3871"/>
      <c r="J22" s="434"/>
      <c r="K22" s="1699"/>
      <c r="L22" s="1020"/>
      <c r="M22" s="1021"/>
      <c r="N22" s="1022"/>
      <c r="O22" s="1021"/>
      <c r="P22" s="1021"/>
      <c r="Q22" s="3879"/>
      <c r="R22" s="3879"/>
      <c r="S22" s="94"/>
      <c r="T22" s="1"/>
    </row>
    <row r="23" spans="1:20" ht="26.25" customHeight="1">
      <c r="A23" s="1969" t="s">
        <v>1156</v>
      </c>
      <c r="B23" s="1803" t="s">
        <v>1374</v>
      </c>
      <c r="C23" s="1467">
        <f t="shared" si="4"/>
        <v>46059</v>
      </c>
      <c r="D23" s="1468" t="s">
        <v>263</v>
      </c>
      <c r="E23" s="1804">
        <f t="shared" si="0"/>
        <v>46059</v>
      </c>
      <c r="F23" s="1486">
        <f t="shared" si="1"/>
        <v>46057</v>
      </c>
      <c r="G23" s="1805">
        <f t="shared" si="2"/>
        <v>46057</v>
      </c>
      <c r="H23" s="3870">
        <f t="shared" si="3"/>
        <v>46062</v>
      </c>
      <c r="I23" s="3871"/>
      <c r="J23" s="428"/>
      <c r="K23" s="471"/>
      <c r="M23" s="431"/>
      <c r="N23" s="94"/>
      <c r="O23" s="94"/>
      <c r="T23" s="1"/>
    </row>
    <row r="24" spans="1:20" ht="26.25" customHeight="1">
      <c r="A24" s="1855" t="s">
        <v>1464</v>
      </c>
      <c r="B24" s="1856" t="s">
        <v>1465</v>
      </c>
      <c r="C24" s="1469">
        <f t="shared" si="4"/>
        <v>46064</v>
      </c>
      <c r="D24" s="1470" t="s">
        <v>263</v>
      </c>
      <c r="E24" s="1806">
        <f t="shared" si="0"/>
        <v>46064</v>
      </c>
      <c r="F24" s="1967">
        <f t="shared" si="1"/>
        <v>46062</v>
      </c>
      <c r="G24" s="1968">
        <f t="shared" si="2"/>
        <v>46062</v>
      </c>
      <c r="H24" s="3875">
        <f t="shared" si="3"/>
        <v>46067</v>
      </c>
      <c r="I24" s="3876"/>
      <c r="J24" s="428"/>
      <c r="M24" s="94"/>
      <c r="N24" s="94"/>
      <c r="O24" s="94"/>
      <c r="T24" s="1"/>
    </row>
    <row r="25" spans="1:20" ht="26.25" customHeight="1">
      <c r="A25" s="1855" t="s">
        <v>1464</v>
      </c>
      <c r="B25" s="1856" t="s">
        <v>1466</v>
      </c>
      <c r="C25" s="1469">
        <f t="shared" si="4"/>
        <v>46066</v>
      </c>
      <c r="D25" s="1470" t="s">
        <v>263</v>
      </c>
      <c r="E25" s="1806">
        <f t="shared" si="0"/>
        <v>46066</v>
      </c>
      <c r="F25" s="1967">
        <f t="shared" si="1"/>
        <v>46064</v>
      </c>
      <c r="G25" s="1968">
        <f t="shared" si="2"/>
        <v>46064</v>
      </c>
      <c r="H25" s="3875">
        <f t="shared" si="3"/>
        <v>46069</v>
      </c>
      <c r="I25" s="3876"/>
      <c r="J25" s="428"/>
      <c r="M25" s="431"/>
      <c r="N25" s="94"/>
      <c r="O25" s="94"/>
      <c r="T25" s="1"/>
    </row>
    <row r="26" spans="1:20" ht="26.25" customHeight="1">
      <c r="A26" s="1854" t="s">
        <v>1236</v>
      </c>
      <c r="B26" s="1803" t="s">
        <v>1467</v>
      </c>
      <c r="C26" s="1467">
        <f t="shared" si="4"/>
        <v>46071</v>
      </c>
      <c r="D26" s="1468" t="s">
        <v>263</v>
      </c>
      <c r="E26" s="1804">
        <f t="shared" si="0"/>
        <v>46071</v>
      </c>
      <c r="F26" s="1486">
        <f t="shared" si="1"/>
        <v>46069</v>
      </c>
      <c r="G26" s="1805">
        <f t="shared" si="2"/>
        <v>46069</v>
      </c>
      <c r="H26" s="3870">
        <f t="shared" si="3"/>
        <v>46074</v>
      </c>
      <c r="I26" s="3871"/>
      <c r="J26" s="428"/>
      <c r="M26" s="431"/>
      <c r="N26" s="94"/>
      <c r="O26" s="94"/>
      <c r="T26" s="1"/>
    </row>
    <row r="27" spans="1:20" ht="26.25" customHeight="1">
      <c r="A27" s="1969" t="s">
        <v>1156</v>
      </c>
      <c r="B27" s="1807" t="s">
        <v>1468</v>
      </c>
      <c r="C27" s="1467">
        <f t="shared" si="4"/>
        <v>46073</v>
      </c>
      <c r="D27" s="1468" t="s">
        <v>263</v>
      </c>
      <c r="E27" s="1804">
        <f t="shared" si="0"/>
        <v>46073</v>
      </c>
      <c r="F27" s="1486">
        <f t="shared" si="1"/>
        <v>46071</v>
      </c>
      <c r="G27" s="1805">
        <f t="shared" si="2"/>
        <v>46071</v>
      </c>
      <c r="H27" s="3870">
        <f t="shared" si="3"/>
        <v>46076</v>
      </c>
      <c r="I27" s="3871"/>
      <c r="J27" s="428"/>
      <c r="M27" s="431"/>
      <c r="N27" s="94"/>
      <c r="O27" s="94"/>
      <c r="T27" s="1"/>
    </row>
    <row r="28" spans="1:20" ht="26.25" customHeight="1">
      <c r="A28" s="1855" t="s">
        <v>1464</v>
      </c>
      <c r="B28" s="1856" t="s">
        <v>1469</v>
      </c>
      <c r="C28" s="1469">
        <f t="shared" si="4"/>
        <v>46078</v>
      </c>
      <c r="D28" s="1470" t="s">
        <v>263</v>
      </c>
      <c r="E28" s="1806">
        <f t="shared" si="0"/>
        <v>46078</v>
      </c>
      <c r="F28" s="1967">
        <f t="shared" si="1"/>
        <v>46076</v>
      </c>
      <c r="G28" s="1968">
        <f t="shared" si="2"/>
        <v>46076</v>
      </c>
      <c r="H28" s="3875">
        <f t="shared" si="3"/>
        <v>46081</v>
      </c>
      <c r="I28" s="3876"/>
      <c r="J28" s="428"/>
      <c r="M28" s="431"/>
      <c r="N28" s="94"/>
      <c r="O28" s="94"/>
      <c r="T28" s="1"/>
    </row>
    <row r="29" spans="1:20" ht="26.25" customHeight="1">
      <c r="A29" s="1854" t="s">
        <v>1236</v>
      </c>
      <c r="B29" s="1803" t="s">
        <v>1470</v>
      </c>
      <c r="C29" s="1467">
        <f t="shared" si="4"/>
        <v>46080</v>
      </c>
      <c r="D29" s="1468" t="s">
        <v>263</v>
      </c>
      <c r="E29" s="1804">
        <f t="shared" si="0"/>
        <v>46080</v>
      </c>
      <c r="F29" s="1486">
        <f t="shared" si="1"/>
        <v>46078</v>
      </c>
      <c r="G29" s="1805">
        <f t="shared" si="2"/>
        <v>46078</v>
      </c>
      <c r="H29" s="3870">
        <f t="shared" si="3"/>
        <v>46083</v>
      </c>
      <c r="I29" s="3871"/>
      <c r="J29" s="428"/>
      <c r="M29" s="431"/>
      <c r="N29" s="94"/>
      <c r="O29" s="94"/>
      <c r="T29" s="1"/>
    </row>
    <row r="30" spans="1:20" ht="25.5" customHeight="1">
      <c r="A30" s="1854" t="s">
        <v>1236</v>
      </c>
      <c r="B30" s="1803" t="s">
        <v>1471</v>
      </c>
      <c r="C30" s="1467">
        <f t="shared" si="4"/>
        <v>46085</v>
      </c>
      <c r="D30" s="1468" t="s">
        <v>263</v>
      </c>
      <c r="E30" s="1804">
        <f t="shared" si="0"/>
        <v>46085</v>
      </c>
      <c r="F30" s="1486">
        <f t="shared" si="1"/>
        <v>46083</v>
      </c>
      <c r="G30" s="1805">
        <f t="shared" si="2"/>
        <v>46083</v>
      </c>
      <c r="H30" s="3870">
        <f t="shared" si="3"/>
        <v>46088</v>
      </c>
      <c r="I30" s="3871"/>
      <c r="J30" s="428"/>
      <c r="M30" s="431"/>
      <c r="N30" s="94"/>
      <c r="O30" s="94"/>
      <c r="T30" s="1"/>
    </row>
    <row r="31" spans="1:20" ht="24.75" customHeight="1">
      <c r="A31" s="1969" t="s">
        <v>1156</v>
      </c>
      <c r="B31" s="1803" t="s">
        <v>1472</v>
      </c>
      <c r="C31" s="1467">
        <f t="shared" si="4"/>
        <v>46087</v>
      </c>
      <c r="D31" s="1468" t="s">
        <v>263</v>
      </c>
      <c r="E31" s="1804">
        <f t="shared" si="0"/>
        <v>46087</v>
      </c>
      <c r="F31" s="1486">
        <f t="shared" si="1"/>
        <v>46085</v>
      </c>
      <c r="G31" s="1805">
        <f t="shared" si="2"/>
        <v>46085</v>
      </c>
      <c r="H31" s="3870">
        <f t="shared" si="3"/>
        <v>46090</v>
      </c>
      <c r="I31" s="3871"/>
      <c r="J31" s="428"/>
      <c r="M31" s="431"/>
      <c r="N31" s="94"/>
      <c r="O31" s="94"/>
      <c r="T31" s="1"/>
    </row>
    <row r="32" spans="1:20" ht="26.25" customHeight="1">
      <c r="A32" s="1969"/>
      <c r="B32" s="1803"/>
      <c r="C32" s="1467"/>
      <c r="D32" s="1468"/>
      <c r="E32" s="1804"/>
      <c r="F32" s="1486"/>
      <c r="G32" s="1805"/>
      <c r="H32" s="3870"/>
      <c r="I32" s="3871"/>
      <c r="J32" s="428"/>
      <c r="K32" s="654" t="s">
        <v>379</v>
      </c>
      <c r="L32" s="1971"/>
      <c r="M32" s="1972"/>
      <c r="N32" s="1973"/>
      <c r="O32" s="1488"/>
      <c r="T32" s="1"/>
    </row>
    <row r="33" spans="1:25" ht="25.5" customHeight="1">
      <c r="A33" s="1854"/>
      <c r="B33" s="1803"/>
      <c r="C33" s="1467"/>
      <c r="D33" s="1468"/>
      <c r="E33" s="1804"/>
      <c r="F33" s="1486"/>
      <c r="G33" s="1805"/>
      <c r="H33" s="3870"/>
      <c r="I33" s="3871"/>
      <c r="J33" s="428"/>
      <c r="K33" s="2087" t="s">
        <v>1257</v>
      </c>
      <c r="L33" s="2088" t="s">
        <v>832</v>
      </c>
      <c r="M33" s="2089"/>
      <c r="N33" s="2089"/>
      <c r="O33" s="2089"/>
      <c r="P33" s="2089"/>
      <c r="Q33" s="2090"/>
      <c r="R33" s="2091"/>
      <c r="T33" s="1"/>
    </row>
    <row r="34" spans="1:25" ht="24" customHeight="1">
      <c r="A34" s="1970"/>
      <c r="B34" s="1807"/>
      <c r="C34" s="1467"/>
      <c r="D34" s="1468"/>
      <c r="E34" s="1804"/>
      <c r="F34" s="1486"/>
      <c r="G34" s="1805"/>
      <c r="H34" s="3870"/>
      <c r="I34" s="3871"/>
      <c r="J34" s="428"/>
      <c r="K34" s="1974"/>
      <c r="L34" s="1975" t="s">
        <v>833</v>
      </c>
      <c r="M34" s="1976"/>
      <c r="N34" s="1976"/>
      <c r="O34" s="1976" t="s">
        <v>1258</v>
      </c>
      <c r="P34" s="1976"/>
      <c r="Q34" s="1980"/>
      <c r="R34" s="89"/>
    </row>
    <row r="35" spans="1:25" ht="25.5" customHeight="1">
      <c r="A35" s="814"/>
      <c r="B35"/>
      <c r="C35"/>
      <c r="D35"/>
      <c r="E35"/>
      <c r="F35" s="432"/>
      <c r="G35" s="432"/>
      <c r="H35" s="579"/>
      <c r="I35" s="579"/>
      <c r="J35" s="428"/>
      <c r="K35" s="1977"/>
      <c r="L35" s="1978" t="s">
        <v>1259</v>
      </c>
      <c r="M35" s="1979"/>
      <c r="N35" s="1979" t="s">
        <v>1260</v>
      </c>
      <c r="O35" s="1979"/>
      <c r="P35" s="1979"/>
      <c r="Q35" s="2092"/>
      <c r="R35" s="2093"/>
    </row>
    <row r="36" spans="1:25" ht="26.25" customHeight="1">
      <c r="A36" s="628" t="s">
        <v>975</v>
      </c>
      <c r="I36" s="433"/>
      <c r="J36" s="428"/>
      <c r="K36" s="2094" t="s">
        <v>1375</v>
      </c>
      <c r="L36" s="3877" t="s">
        <v>1237</v>
      </c>
      <c r="M36" s="3878"/>
      <c r="N36" s="3878"/>
      <c r="O36" s="3878"/>
      <c r="P36" s="2095" t="s">
        <v>1261</v>
      </c>
      <c r="Q36" s="2096"/>
      <c r="R36" s="2097"/>
    </row>
    <row r="37" spans="1:25" ht="26.25" customHeight="1">
      <c r="A37" s="628" t="s">
        <v>976</v>
      </c>
      <c r="I37" s="433"/>
      <c r="J37" s="433"/>
      <c r="K37" s="1982" t="s">
        <v>1376</v>
      </c>
      <c r="L37" s="1983" t="s">
        <v>1262</v>
      </c>
      <c r="M37" s="1984"/>
      <c r="N37" s="1984" t="s">
        <v>1263</v>
      </c>
      <c r="O37" s="1984"/>
      <c r="P37" s="1985"/>
      <c r="Q37" s="1985"/>
      <c r="R37" s="1986" t="s">
        <v>1264</v>
      </c>
    </row>
    <row r="38" spans="1:25" ht="26.25" customHeight="1">
      <c r="A38" s="628" t="s">
        <v>387</v>
      </c>
      <c r="I38" s="433"/>
      <c r="J38" s="433"/>
      <c r="K38" s="2297" t="s">
        <v>1377</v>
      </c>
      <c r="L38" s="1988" t="s">
        <v>1265</v>
      </c>
      <c r="M38" s="1989"/>
      <c r="N38" s="1989" t="s">
        <v>1266</v>
      </c>
      <c r="O38" s="1989"/>
      <c r="P38" s="1990" t="s">
        <v>1267</v>
      </c>
      <c r="Q38" s="1991"/>
      <c r="R38" s="1992"/>
      <c r="S38" s="61"/>
    </row>
    <row r="39" spans="1:25" ht="25.5" customHeight="1">
      <c r="A39" s="629" t="s">
        <v>977</v>
      </c>
      <c r="J39" s="622"/>
      <c r="K39" s="2098"/>
      <c r="L39" s="3869"/>
      <c r="M39" s="3869"/>
      <c r="N39" s="3869"/>
      <c r="O39" s="3869"/>
      <c r="P39" s="2099"/>
      <c r="Q39" s="2100"/>
      <c r="R39" s="2101"/>
    </row>
    <row r="40" spans="1:25" ht="26.25" customHeight="1">
      <c r="A40" s="3887" t="s">
        <v>978</v>
      </c>
      <c r="B40" s="3887"/>
      <c r="C40" s="3887"/>
      <c r="D40" s="3887"/>
      <c r="E40" s="3887"/>
      <c r="F40" s="3887"/>
      <c r="G40" s="3887"/>
      <c r="H40" s="3887"/>
      <c r="I40" s="3887"/>
      <c r="J40" s="435"/>
      <c r="K40" s="2102"/>
      <c r="L40" s="2016"/>
      <c r="M40" s="2016"/>
      <c r="N40" s="2016"/>
      <c r="O40" s="2016"/>
      <c r="P40" s="2102"/>
      <c r="Q40" s="2102"/>
      <c r="R40" s="2103"/>
      <c r="S40" s="61"/>
    </row>
    <row r="41" spans="1:25" ht="25.5" customHeight="1">
      <c r="A41" s="630" t="s">
        <v>872</v>
      </c>
      <c r="B41" s="3889" t="s">
        <v>514</v>
      </c>
      <c r="C41" s="3889"/>
      <c r="D41" s="3889"/>
      <c r="E41" s="3889"/>
      <c r="F41" s="3889"/>
      <c r="G41" s="3889"/>
      <c r="H41" s="632"/>
      <c r="I41" s="633"/>
      <c r="J41" s="435"/>
      <c r="K41" s="2104"/>
      <c r="L41" s="2105"/>
      <c r="M41" s="2016"/>
      <c r="N41" s="2016"/>
      <c r="O41" s="2016"/>
      <c r="P41" s="2106"/>
      <c r="Q41" s="2102"/>
      <c r="R41" s="2107"/>
      <c r="S41" s="61"/>
    </row>
    <row r="42" spans="1:25" ht="25.5" customHeight="1">
      <c r="A42" s="3887" t="s">
        <v>979</v>
      </c>
      <c r="B42" s="3887"/>
      <c r="C42" s="3887"/>
      <c r="D42" s="3887"/>
      <c r="E42" s="3887"/>
      <c r="F42" s="3887"/>
      <c r="G42" s="3887"/>
      <c r="H42" s="3887"/>
      <c r="I42" s="3887"/>
      <c r="J42" s="436"/>
      <c r="K42" s="2104"/>
      <c r="L42" s="2105"/>
      <c r="M42" s="2016"/>
      <c r="N42" s="2016"/>
      <c r="O42" s="2016"/>
      <c r="P42" s="2102"/>
      <c r="Q42" s="2016"/>
      <c r="R42" s="2107"/>
      <c r="S42" s="29"/>
    </row>
    <row r="43" spans="1:25" ht="25.5" customHeight="1">
      <c r="A43" s="3888"/>
      <c r="B43" s="3888"/>
      <c r="C43" s="3888"/>
      <c r="D43" s="3888"/>
      <c r="E43" s="3888"/>
      <c r="F43" s="3888"/>
      <c r="G43" s="3888"/>
      <c r="H43" s="3888"/>
      <c r="I43" s="3888"/>
      <c r="J43" s="436"/>
      <c r="K43" s="436"/>
      <c r="L43" s="436"/>
      <c r="M43" s="2"/>
      <c r="N43" s="2"/>
      <c r="O43" s="165"/>
      <c r="P43" s="165"/>
      <c r="Q43" s="2"/>
      <c r="R43" s="2"/>
      <c r="S43" s="29"/>
    </row>
    <row r="44" spans="1:25" ht="25.5" customHeight="1">
      <c r="A44" s="30"/>
      <c r="B44" s="30"/>
      <c r="C44" s="30"/>
      <c r="D44" s="30"/>
      <c r="E44" s="30"/>
      <c r="F44" s="30"/>
      <c r="G44" s="30"/>
      <c r="H44" s="30"/>
      <c r="I44" s="30"/>
      <c r="J44" s="137"/>
      <c r="K44" s="436"/>
      <c r="L44" s="436"/>
      <c r="M44" s="2"/>
      <c r="N44" s="2"/>
      <c r="O44" s="165"/>
      <c r="P44" s="165"/>
      <c r="Q44" s="2"/>
      <c r="R44" s="2"/>
      <c r="S44" s="29"/>
    </row>
    <row r="45" spans="1:25" ht="25.5" customHeight="1">
      <c r="A45" s="634" t="s">
        <v>980</v>
      </c>
      <c r="B45" s="634"/>
      <c r="C45" s="634"/>
      <c r="D45" s="634"/>
      <c r="E45" s="634"/>
      <c r="F45" s="634"/>
      <c r="G45" s="635" t="s">
        <v>981</v>
      </c>
      <c r="H45" s="289"/>
      <c r="I45" s="289"/>
      <c r="J45" s="30"/>
      <c r="K45" s="636"/>
      <c r="L45" s="637" t="s">
        <v>982</v>
      </c>
    </row>
    <row r="46" spans="1:25" s="39" customFormat="1" ht="26.25" customHeight="1">
      <c r="A46" s="2625"/>
      <c r="B46" s="29"/>
      <c r="C46" s="29"/>
      <c r="D46" s="29"/>
      <c r="E46" s="29"/>
      <c r="F46" s="29"/>
      <c r="G46" s="29"/>
      <c r="H46" s="61"/>
      <c r="I46" s="7"/>
      <c r="J46" s="1"/>
      <c r="K46" s="16"/>
      <c r="L46" s="13"/>
      <c r="M46" s="16"/>
      <c r="N46" s="13"/>
      <c r="O46" s="13"/>
      <c r="P46" s="13"/>
      <c r="Q46" s="13"/>
      <c r="R46" s="13"/>
      <c r="S46" s="13"/>
    </row>
    <row r="47" spans="1:25" s="13" customFormat="1" ht="18" customHeight="1">
      <c r="A47" s="2625"/>
      <c r="B47" s="29"/>
      <c r="C47" s="29"/>
      <c r="D47" s="29"/>
      <c r="E47" s="29"/>
      <c r="F47" s="29"/>
      <c r="G47" s="29"/>
      <c r="H47" s="29"/>
      <c r="I47" s="7"/>
      <c r="J47" s="12"/>
      <c r="K47" s="10"/>
      <c r="M47" s="11"/>
      <c r="T47" s="39"/>
    </row>
    <row r="48" spans="1:25" s="438" customFormat="1" ht="18" customHeight="1">
      <c r="A48" s="13"/>
      <c r="B48" s="29"/>
      <c r="C48" s="29"/>
      <c r="D48" s="29"/>
      <c r="E48" s="29"/>
      <c r="F48" s="29"/>
      <c r="G48" s="29"/>
      <c r="H48" s="29"/>
      <c r="I48" s="60"/>
      <c r="J48" s="12"/>
      <c r="K48" s="10"/>
      <c r="L48" s="13"/>
      <c r="M48" s="13"/>
      <c r="N48" s="13"/>
      <c r="O48" s="13"/>
      <c r="P48" s="13"/>
      <c r="Q48" s="13"/>
      <c r="R48" s="13"/>
      <c r="S48" s="13"/>
      <c r="T48" s="50"/>
      <c r="U48" s="437"/>
      <c r="V48" s="437"/>
      <c r="W48" s="437"/>
      <c r="X48" s="437"/>
      <c r="Y48" s="437"/>
    </row>
    <row r="49" spans="1:20" s="13" customFormat="1" ht="18" customHeight="1">
      <c r="A49" s="21"/>
      <c r="I49" s="10"/>
      <c r="J49" s="12"/>
      <c r="K49" s="10"/>
      <c r="T49" s="39"/>
    </row>
    <row r="50" spans="1:20" s="13" customFormat="1" ht="18" customHeight="1">
      <c r="A50" s="8"/>
      <c r="B50" s="8"/>
      <c r="C50" s="8"/>
      <c r="D50" s="8"/>
      <c r="E50" s="8"/>
      <c r="F50" s="8"/>
      <c r="G50" s="8"/>
      <c r="H50" s="8"/>
      <c r="I50" s="8"/>
      <c r="J50" s="7"/>
      <c r="K50" s="10"/>
      <c r="L50" s="10"/>
      <c r="N50" s="8"/>
      <c r="O50" s="8"/>
      <c r="P50" s="8"/>
      <c r="Q50" s="8"/>
      <c r="R50" s="8"/>
      <c r="T50" s="39"/>
    </row>
    <row r="51" spans="1:20" s="13" customFormat="1" ht="18" customHeight="1">
      <c r="A51" s="8"/>
      <c r="I51" s="10"/>
      <c r="J51" s="7"/>
      <c r="K51" s="8"/>
      <c r="L51" s="8"/>
      <c r="M51" s="8"/>
      <c r="N51" s="8"/>
      <c r="O51" s="8"/>
      <c r="P51" s="8"/>
      <c r="Q51" s="8"/>
      <c r="R51" s="8"/>
      <c r="T51" s="39"/>
    </row>
    <row r="52" spans="1:20" s="13" customFormat="1" ht="18" customHeight="1">
      <c r="A52" s="24"/>
      <c r="I52" s="10"/>
      <c r="J52" s="7"/>
      <c r="K52" s="8"/>
      <c r="L52" s="10"/>
      <c r="N52" s="8"/>
      <c r="O52" s="8"/>
      <c r="P52" s="8"/>
      <c r="Q52" s="8"/>
      <c r="R52" s="8"/>
      <c r="T52" s="39"/>
    </row>
    <row r="53" spans="1:20" s="13" customFormat="1" ht="18" customHeight="1">
      <c r="A53" s="8"/>
      <c r="I53" s="10"/>
      <c r="J53" s="7"/>
      <c r="K53" s="8"/>
      <c r="L53" s="10"/>
      <c r="N53" s="8"/>
      <c r="O53" s="8"/>
      <c r="P53" s="8"/>
      <c r="Q53" s="8"/>
      <c r="R53" s="8"/>
      <c r="T53" s="39"/>
    </row>
    <row r="54" spans="1:20" s="13" customFormat="1" ht="18" customHeight="1">
      <c r="A54" s="1"/>
      <c r="B54" s="1"/>
      <c r="C54" s="1"/>
      <c r="D54" s="1"/>
      <c r="E54" s="1"/>
      <c r="F54" s="1"/>
      <c r="G54" s="1"/>
      <c r="H54" s="1"/>
      <c r="I54" s="1"/>
      <c r="J54" s="7"/>
      <c r="K54" s="8"/>
      <c r="L54" s="10"/>
      <c r="N54" s="8"/>
      <c r="O54" s="8"/>
      <c r="P54" s="8"/>
      <c r="Q54" s="8"/>
      <c r="R54" s="8"/>
      <c r="T54" s="39"/>
    </row>
    <row r="55" spans="1:20" s="13" customFormat="1" ht="18" customHeight="1">
      <c r="A55" s="1"/>
      <c r="B55" s="1"/>
      <c r="C55" s="1"/>
      <c r="D55" s="1"/>
      <c r="E55" s="1"/>
      <c r="F55" s="1"/>
      <c r="G55" s="1"/>
      <c r="H55" s="1"/>
      <c r="I55" s="1"/>
      <c r="J55" s="7"/>
      <c r="K55" s="1"/>
      <c r="L55" s="1"/>
      <c r="M55" s="1"/>
      <c r="N55" s="1"/>
      <c r="O55" s="1"/>
      <c r="P55" s="1"/>
      <c r="Q55" s="1"/>
      <c r="R55" s="1"/>
      <c r="T55" s="39"/>
    </row>
    <row r="56" spans="1:20" s="13" customFormat="1" ht="18" customHeight="1">
      <c r="A56" s="1"/>
      <c r="B56" s="1"/>
      <c r="C56" s="1"/>
      <c r="D56" s="1"/>
      <c r="E56" s="1"/>
      <c r="F56" s="1"/>
      <c r="G56" s="1"/>
      <c r="H56" s="1"/>
      <c r="I56" s="1"/>
      <c r="J56" s="60"/>
      <c r="K56" s="1"/>
      <c r="L56" s="1"/>
      <c r="M56" s="1"/>
      <c r="N56" s="1"/>
      <c r="O56" s="1"/>
      <c r="P56" s="1"/>
      <c r="Q56" s="1"/>
      <c r="R56" s="1"/>
      <c r="S56" s="8"/>
      <c r="T56" s="39"/>
    </row>
    <row r="57" spans="1:20" s="13" customFormat="1" ht="18" customHeight="1">
      <c r="A57" s="1"/>
      <c r="B57" s="1"/>
      <c r="C57" s="1"/>
      <c r="D57" s="1"/>
      <c r="E57" s="1"/>
      <c r="F57" s="1"/>
      <c r="G57" s="1"/>
      <c r="H57" s="1"/>
      <c r="I57" s="1"/>
      <c r="J57" s="10"/>
      <c r="K57" s="1"/>
      <c r="L57" s="1"/>
      <c r="M57" s="1"/>
      <c r="N57" s="1"/>
      <c r="O57" s="1"/>
      <c r="P57" s="1"/>
      <c r="Q57" s="1"/>
      <c r="R57" s="1"/>
      <c r="S57" s="8"/>
      <c r="T57" s="39"/>
    </row>
    <row r="58" spans="1:20" s="13" customFormat="1" ht="18" customHeight="1">
      <c r="A58" s="1"/>
      <c r="B58" s="1"/>
      <c r="C58" s="1"/>
      <c r="D58" s="1"/>
      <c r="E58" s="1"/>
      <c r="F58" s="1"/>
      <c r="G58" s="1"/>
      <c r="H58" s="1"/>
      <c r="I58" s="1"/>
      <c r="J58" s="8"/>
      <c r="K58" s="1"/>
      <c r="L58" s="1"/>
      <c r="M58" s="1"/>
      <c r="N58" s="1"/>
      <c r="O58" s="1"/>
      <c r="P58" s="1"/>
      <c r="Q58" s="1"/>
      <c r="R58" s="1"/>
      <c r="S58" s="8"/>
      <c r="T58" s="39"/>
    </row>
    <row r="59" spans="1:20" s="13" customFormat="1" ht="18" customHeight="1">
      <c r="A59" s="20"/>
      <c r="B59" s="1"/>
      <c r="C59" s="1"/>
      <c r="D59" s="1"/>
      <c r="E59" s="1"/>
      <c r="F59" s="1"/>
      <c r="G59" s="1"/>
      <c r="H59" s="1"/>
      <c r="I59" s="1"/>
      <c r="J59" s="10"/>
      <c r="K59" s="1"/>
      <c r="L59" s="1"/>
      <c r="M59" s="1"/>
      <c r="N59" s="1"/>
      <c r="O59" s="1"/>
      <c r="P59" s="1"/>
      <c r="Q59" s="1"/>
      <c r="R59" s="1"/>
      <c r="S59" s="8"/>
      <c r="T59" s="39"/>
    </row>
    <row r="60" spans="1:20" s="13" customFormat="1" ht="18" customHeight="1">
      <c r="A60" s="19"/>
      <c r="B60" s="1"/>
      <c r="C60" s="1"/>
      <c r="D60" s="1"/>
      <c r="E60" s="1"/>
      <c r="F60" s="1"/>
      <c r="G60" s="1"/>
      <c r="H60" s="1"/>
      <c r="I60" s="1"/>
      <c r="J60" s="10"/>
      <c r="K60" s="1"/>
      <c r="L60" s="1"/>
      <c r="M60" s="1"/>
      <c r="N60" s="1"/>
      <c r="O60" s="1"/>
      <c r="P60" s="1"/>
      <c r="Q60" s="1"/>
      <c r="R60" s="1"/>
      <c r="S60" s="8"/>
      <c r="T60" s="39"/>
    </row>
    <row r="61" spans="1:20" s="8" customFormat="1">
      <c r="A61" s="19"/>
      <c r="B61" s="1"/>
      <c r="C61" s="1"/>
      <c r="D61" s="1"/>
      <c r="E61" s="1"/>
      <c r="F61" s="1"/>
      <c r="G61" s="1"/>
      <c r="H61" s="1"/>
      <c r="I61" s="1"/>
      <c r="J61" s="10"/>
      <c r="K61" s="1"/>
      <c r="L61" s="1"/>
      <c r="M61" s="1"/>
      <c r="N61" s="1"/>
      <c r="O61" s="1"/>
      <c r="P61" s="1"/>
      <c r="Q61" s="1"/>
      <c r="R61" s="1"/>
      <c r="S61" s="1"/>
      <c r="T61" s="41"/>
    </row>
    <row r="62" spans="1:20" s="8" customFormat="1" ht="13.2">
      <c r="A62" s="1"/>
      <c r="B62" s="1"/>
      <c r="C62" s="1"/>
      <c r="D62" s="1"/>
      <c r="E62" s="1"/>
      <c r="F62" s="1"/>
      <c r="G62" s="1"/>
      <c r="H62" s="1"/>
      <c r="I62" s="1"/>
      <c r="J62" s="1"/>
      <c r="K62" s="1"/>
      <c r="L62" s="1"/>
      <c r="M62" s="1"/>
      <c r="N62" s="1"/>
      <c r="O62" s="1"/>
      <c r="P62" s="1"/>
      <c r="Q62" s="1"/>
      <c r="R62" s="1"/>
      <c r="S62" s="1"/>
      <c r="T62" s="41"/>
    </row>
    <row r="63" spans="1:20" s="8" customFormat="1" ht="13.2">
      <c r="A63" s="1"/>
      <c r="B63" s="1"/>
      <c r="C63" s="1"/>
      <c r="D63" s="1"/>
      <c r="E63" s="1"/>
      <c r="F63" s="1"/>
      <c r="G63" s="1"/>
      <c r="H63" s="1"/>
      <c r="I63" s="1"/>
      <c r="J63" s="1"/>
      <c r="K63" s="1"/>
      <c r="L63" s="1"/>
      <c r="M63" s="1"/>
      <c r="N63" s="1"/>
      <c r="O63" s="1"/>
      <c r="P63" s="1"/>
      <c r="Q63" s="1"/>
      <c r="R63" s="1"/>
      <c r="S63" s="1"/>
      <c r="T63" s="41"/>
    </row>
    <row r="64" spans="1:20" s="8" customFormat="1" ht="13.2">
      <c r="A64" s="1"/>
      <c r="B64" s="1"/>
      <c r="C64" s="1"/>
      <c r="D64" s="1"/>
      <c r="E64" s="1"/>
      <c r="F64" s="1"/>
      <c r="G64" s="1"/>
      <c r="H64" s="1"/>
      <c r="I64" s="1"/>
      <c r="J64" s="1"/>
      <c r="K64" s="1"/>
      <c r="L64" s="1"/>
      <c r="M64" s="1"/>
      <c r="N64" s="1"/>
      <c r="O64" s="1"/>
      <c r="P64" s="1"/>
      <c r="Q64" s="1"/>
      <c r="R64" s="1"/>
      <c r="S64" s="1"/>
      <c r="T64" s="41"/>
    </row>
    <row r="65" spans="1:20" s="8" customFormat="1" ht="13.2">
      <c r="A65" s="1"/>
      <c r="B65" s="1"/>
      <c r="C65" s="1"/>
      <c r="D65" s="1"/>
      <c r="E65" s="1"/>
      <c r="F65" s="1"/>
      <c r="G65" s="1"/>
      <c r="H65" s="1"/>
      <c r="I65" s="1"/>
      <c r="J65" s="1"/>
      <c r="K65" s="1"/>
      <c r="L65" s="1"/>
      <c r="M65" s="1"/>
      <c r="N65" s="1"/>
      <c r="O65" s="1"/>
      <c r="P65" s="1"/>
      <c r="Q65" s="1"/>
      <c r="R65" s="1"/>
      <c r="S65" s="1"/>
      <c r="T65" s="41"/>
    </row>
  </sheetData>
  <sheetProtection selectLockedCells="1" selectUnlockedCells="1"/>
  <mergeCells count="42">
    <mergeCell ref="H31:I31"/>
    <mergeCell ref="H32:I32"/>
    <mergeCell ref="H33:I33"/>
    <mergeCell ref="H34:I34"/>
    <mergeCell ref="H25:I25"/>
    <mergeCell ref="H26:I26"/>
    <mergeCell ref="H27:I27"/>
    <mergeCell ref="H28:I28"/>
    <mergeCell ref="H29:I29"/>
    <mergeCell ref="A46:A47"/>
    <mergeCell ref="A40:I40"/>
    <mergeCell ref="A42:I42"/>
    <mergeCell ref="A43:I43"/>
    <mergeCell ref="B41:G41"/>
    <mergeCell ref="A7:S7"/>
    <mergeCell ref="Q20:R20"/>
    <mergeCell ref="Q16:R16"/>
    <mergeCell ref="Q17:R17"/>
    <mergeCell ref="Q19:R19"/>
    <mergeCell ref="Q15:R15"/>
    <mergeCell ref="Q18:R18"/>
    <mergeCell ref="Q13:R14"/>
    <mergeCell ref="A13:A14"/>
    <mergeCell ref="B13:B14"/>
    <mergeCell ref="C13:E14"/>
    <mergeCell ref="H13:I14"/>
    <mergeCell ref="L39:O39"/>
    <mergeCell ref="H30:I30"/>
    <mergeCell ref="H20:I20"/>
    <mergeCell ref="A9:S9"/>
    <mergeCell ref="F13:G13"/>
    <mergeCell ref="H18:I18"/>
    <mergeCell ref="H19:I19"/>
    <mergeCell ref="H15:I15"/>
    <mergeCell ref="H16:I16"/>
    <mergeCell ref="H17:I17"/>
    <mergeCell ref="H21:I21"/>
    <mergeCell ref="H22:I22"/>
    <mergeCell ref="H23:I23"/>
    <mergeCell ref="H24:I24"/>
    <mergeCell ref="L36:O36"/>
    <mergeCell ref="Q22:R22"/>
  </mergeCells>
  <phoneticPr fontId="38"/>
  <hyperlinks>
    <hyperlink ref="B41" display="drjpn@vanguardlogistics.com"/>
  </hyperlinks>
  <pageMargins left="0.72" right="0.3" top="0.33" bottom="1.03" header="0.23" footer="1.02"/>
  <pageSetup paperSize="9" scale="50"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pageSetUpPr fitToPage="1"/>
  </sheetPr>
  <dimension ref="A1:AC65"/>
  <sheetViews>
    <sheetView view="pageBreakPreview" zoomScale="55" zoomScaleNormal="50" zoomScaleSheetLayoutView="55" workbookViewId="0">
      <selection activeCell="L45" sqref="L45"/>
    </sheetView>
  </sheetViews>
  <sheetFormatPr defaultColWidth="9" defaultRowHeight="15" customHeight="1"/>
  <cols>
    <col min="1" max="1" width="32.109375" style="1" customWidth="1"/>
    <col min="2" max="2" width="10.6640625" style="1" bestFit="1" customWidth="1"/>
    <col min="3" max="5" width="10.6640625" style="1" customWidth="1"/>
    <col min="6" max="6" width="11.109375" style="1" customWidth="1"/>
    <col min="7" max="7" width="9.6640625" style="1" customWidth="1"/>
    <col min="8" max="8" width="11.109375" style="1" customWidth="1"/>
    <col min="9" max="16" width="12.6640625" style="1" customWidth="1"/>
    <col min="17" max="24" width="13.6640625" style="1" customWidth="1"/>
    <col min="25" max="26" width="14.88671875" style="1" customWidth="1"/>
    <col min="27" max="28" width="12.6640625" style="1" customWidth="1"/>
    <col min="29" max="29" width="9" style="42"/>
    <col min="30" max="16384" width="9" style="1"/>
  </cols>
  <sheetData>
    <row r="1" spans="1:28" ht="20.100000000000001" customHeight="1">
      <c r="V1" s="2"/>
    </row>
    <row r="2" spans="1:28" ht="20.100000000000001" customHeight="1">
      <c r="J2" s="807" t="s">
        <v>231</v>
      </c>
      <c r="K2" s="807"/>
      <c r="L2" s="807"/>
      <c r="M2" s="807"/>
      <c r="N2" s="808" t="s">
        <v>1</v>
      </c>
      <c r="O2" s="807"/>
      <c r="P2" s="809"/>
      <c r="V2" s="2"/>
    </row>
    <row r="3" spans="1:28" ht="20.100000000000001" customHeight="1">
      <c r="J3" s="807" t="s">
        <v>899</v>
      </c>
      <c r="K3" s="807"/>
      <c r="L3" s="807"/>
      <c r="M3" s="807"/>
      <c r="N3" s="808" t="s">
        <v>3</v>
      </c>
      <c r="O3" s="807"/>
      <c r="P3" s="809"/>
      <c r="V3" s="2"/>
    </row>
    <row r="4" spans="1:28" ht="20.100000000000001" customHeight="1">
      <c r="J4" s="807" t="s">
        <v>902</v>
      </c>
      <c r="K4" s="807"/>
      <c r="L4" s="807"/>
      <c r="M4" s="807"/>
      <c r="N4" s="808" t="s">
        <v>5</v>
      </c>
      <c r="O4" s="807"/>
      <c r="P4" s="809"/>
      <c r="V4" s="2"/>
    </row>
    <row r="5" spans="1:28" ht="20.100000000000001" customHeight="1">
      <c r="J5" s="807" t="s">
        <v>905</v>
      </c>
      <c r="K5" s="807"/>
      <c r="L5" s="807"/>
      <c r="M5" s="807"/>
      <c r="N5" s="808" t="s">
        <v>7</v>
      </c>
      <c r="O5" s="807"/>
      <c r="P5" s="809"/>
      <c r="Q5" s="2"/>
      <c r="V5" s="2"/>
    </row>
    <row r="6" spans="1:28" ht="20.100000000000001" customHeight="1">
      <c r="P6" s="6"/>
    </row>
    <row r="7" spans="1:28" ht="30" customHeight="1">
      <c r="A7" s="2596" t="s">
        <v>983</v>
      </c>
      <c r="B7" s="2596"/>
      <c r="C7" s="2596"/>
      <c r="D7" s="2596"/>
      <c r="E7" s="2596"/>
      <c r="F7" s="2596"/>
      <c r="G7" s="2596"/>
      <c r="H7" s="2596"/>
      <c r="I7" s="2596"/>
      <c r="J7" s="2596"/>
      <c r="K7" s="2596"/>
      <c r="L7" s="2596"/>
      <c r="M7" s="2596"/>
      <c r="N7" s="2596"/>
      <c r="O7" s="2596"/>
      <c r="P7" s="2596"/>
      <c r="Q7" s="2596"/>
      <c r="R7" s="2596"/>
      <c r="S7" s="2596"/>
      <c r="T7" s="2596"/>
      <c r="U7" s="2596"/>
      <c r="V7" s="2596"/>
      <c r="W7" s="2596"/>
      <c r="X7" s="2596"/>
      <c r="Y7" s="2596"/>
      <c r="Z7" s="1105"/>
      <c r="AA7" s="94"/>
      <c r="AB7" s="94"/>
    </row>
    <row r="8" spans="1:28" ht="15" customHeight="1">
      <c r="A8" s="32"/>
      <c r="B8" s="32"/>
      <c r="C8" s="1838"/>
      <c r="D8" s="1838"/>
      <c r="E8" s="1838"/>
      <c r="F8" s="32"/>
      <c r="G8" s="32"/>
      <c r="H8" s="32"/>
      <c r="I8" s="32"/>
      <c r="J8" s="32"/>
      <c r="K8" s="32"/>
      <c r="L8" s="32"/>
      <c r="M8" s="32"/>
      <c r="N8" s="32"/>
      <c r="O8" s="32"/>
      <c r="P8" s="32"/>
      <c r="Q8" s="4"/>
      <c r="R8" s="4"/>
      <c r="S8" s="4"/>
      <c r="T8" s="4"/>
      <c r="Z8" s="1294"/>
    </row>
    <row r="9" spans="1:28" ht="15" customHeight="1">
      <c r="A9" s="2656" t="s">
        <v>302</v>
      </c>
      <c r="B9" s="2656"/>
      <c r="C9" s="2656"/>
      <c r="D9" s="2656"/>
      <c r="E9" s="2656"/>
      <c r="F9" s="2656"/>
      <c r="G9" s="2656"/>
      <c r="H9" s="2656"/>
      <c r="I9" s="2656"/>
      <c r="J9" s="2656"/>
      <c r="K9" s="2656"/>
      <c r="L9" s="2656"/>
      <c r="M9" s="2656"/>
      <c r="N9" s="2656"/>
      <c r="O9" s="2656"/>
      <c r="P9" s="2656"/>
      <c r="Q9" s="5"/>
      <c r="R9" s="5"/>
      <c r="S9" s="5"/>
      <c r="T9" s="5"/>
    </row>
    <row r="10" spans="1:28" ht="15" customHeight="1">
      <c r="A10" s="3"/>
      <c r="B10" s="3"/>
      <c r="C10" s="1839"/>
      <c r="D10" s="1839"/>
      <c r="E10" s="1839"/>
      <c r="F10" s="3"/>
      <c r="G10" s="3"/>
      <c r="H10" s="3"/>
      <c r="I10" s="3"/>
      <c r="J10" s="3"/>
      <c r="K10" s="3"/>
      <c r="L10" s="3"/>
      <c r="M10" s="3"/>
      <c r="N10" s="3"/>
      <c r="O10" s="3"/>
      <c r="P10" s="3"/>
      <c r="Q10" s="5"/>
      <c r="R10" s="5"/>
      <c r="S10" s="5"/>
      <c r="T10" s="5"/>
    </row>
    <row r="11" spans="1:28" ht="15" customHeight="1">
      <c r="A11" s="3"/>
      <c r="B11" s="3"/>
      <c r="C11" s="1839"/>
      <c r="D11" s="1839"/>
      <c r="E11" s="1839"/>
      <c r="F11" s="3"/>
      <c r="G11" s="3"/>
      <c r="H11" s="3"/>
      <c r="I11" s="3"/>
      <c r="J11" s="3"/>
      <c r="K11" s="3"/>
      <c r="L11" s="3"/>
      <c r="M11" s="3"/>
      <c r="N11" s="3"/>
      <c r="O11" s="3"/>
      <c r="P11" s="3"/>
      <c r="Q11" s="5"/>
      <c r="R11" s="5"/>
      <c r="S11" s="5"/>
      <c r="T11" s="5"/>
    </row>
    <row r="12" spans="1:28" ht="14.85" customHeight="1">
      <c r="A12" s="136" t="s">
        <v>945</v>
      </c>
      <c r="B12" s="3"/>
      <c r="C12" s="1839"/>
      <c r="D12" s="1839"/>
      <c r="E12" s="1839"/>
      <c r="F12" s="3"/>
      <c r="G12" s="2"/>
      <c r="H12" s="3"/>
      <c r="I12" s="3"/>
      <c r="J12" s="3"/>
      <c r="K12" s="3"/>
      <c r="L12" s="3"/>
      <c r="M12" s="3"/>
      <c r="N12" s="3"/>
      <c r="O12" s="3"/>
      <c r="P12" s="3"/>
      <c r="Q12" s="3"/>
      <c r="R12" s="3"/>
      <c r="S12" s="3"/>
      <c r="T12" s="3"/>
      <c r="Y12" s="3179">
        <f ca="1">TODAY()</f>
        <v>46038</v>
      </c>
      <c r="Z12" s="3179"/>
    </row>
    <row r="13" spans="1:28" s="42" customFormat="1" ht="15" hidden="1" customHeight="1">
      <c r="A13" s="439"/>
      <c r="B13" s="48"/>
      <c r="C13" s="48"/>
      <c r="D13" s="48"/>
      <c r="E13" s="48"/>
      <c r="F13" s="48"/>
      <c r="G13" s="48"/>
      <c r="H13" s="48"/>
      <c r="I13" s="48"/>
      <c r="J13" s="48"/>
      <c r="K13" s="48"/>
      <c r="L13" s="48"/>
      <c r="M13" s="48"/>
      <c r="N13" s="48"/>
      <c r="O13" s="48"/>
      <c r="P13" s="48"/>
      <c r="Q13" s="48" t="s">
        <v>984</v>
      </c>
      <c r="R13" s="48" t="s">
        <v>985</v>
      </c>
      <c r="S13" s="48"/>
      <c r="T13" s="48" t="s">
        <v>985</v>
      </c>
      <c r="U13" s="47" t="s">
        <v>986</v>
      </c>
      <c r="V13" s="47" t="s">
        <v>986</v>
      </c>
      <c r="W13" s="47" t="s">
        <v>986</v>
      </c>
      <c r="X13" s="47" t="s">
        <v>986</v>
      </c>
      <c r="Y13" s="48" t="s">
        <v>838</v>
      </c>
      <c r="Z13" s="48" t="s">
        <v>838</v>
      </c>
      <c r="AA13" s="48"/>
      <c r="AB13" s="48"/>
    </row>
    <row r="14" spans="1:28" s="42" customFormat="1" ht="15" hidden="1" customHeight="1">
      <c r="A14" s="439"/>
      <c r="B14" s="48"/>
      <c r="C14" s="48"/>
      <c r="D14" s="48"/>
      <c r="E14" s="48"/>
      <c r="F14" s="48"/>
      <c r="G14" s="48"/>
      <c r="H14" s="48"/>
      <c r="I14" s="48"/>
      <c r="J14" s="48"/>
      <c r="K14" s="48"/>
      <c r="L14" s="48"/>
      <c r="M14" s="48"/>
      <c r="N14" s="48"/>
      <c r="O14" s="48"/>
      <c r="P14" s="48"/>
      <c r="Q14" s="48" t="s">
        <v>987</v>
      </c>
      <c r="R14" s="48" t="s">
        <v>988</v>
      </c>
      <c r="S14" s="48"/>
      <c r="T14" s="48" t="s">
        <v>988</v>
      </c>
      <c r="U14" s="48" t="s">
        <v>989</v>
      </c>
      <c r="V14" s="48" t="s">
        <v>989</v>
      </c>
      <c r="W14" s="48" t="s">
        <v>989</v>
      </c>
      <c r="X14" s="48" t="s">
        <v>989</v>
      </c>
      <c r="Y14" s="48" t="s">
        <v>353</v>
      </c>
      <c r="Z14" s="48" t="s">
        <v>353</v>
      </c>
      <c r="AA14" s="48"/>
      <c r="AB14" s="48"/>
    </row>
    <row r="15" spans="1:28" s="42" customFormat="1" ht="13.2" hidden="1">
      <c r="A15" s="139"/>
      <c r="B15" s="48"/>
      <c r="C15" s="48"/>
      <c r="D15" s="48"/>
      <c r="E15" s="48"/>
      <c r="F15" s="48"/>
      <c r="G15" s="48"/>
      <c r="H15" s="48"/>
      <c r="I15" s="48"/>
      <c r="J15" s="48"/>
      <c r="K15" s="48"/>
      <c r="L15" s="48"/>
      <c r="M15" s="48"/>
      <c r="N15" s="48"/>
      <c r="O15" s="48"/>
      <c r="P15" s="48"/>
      <c r="Q15" s="48">
        <v>15</v>
      </c>
      <c r="R15" s="48">
        <v>33</v>
      </c>
      <c r="S15" s="48"/>
      <c r="T15" s="48">
        <v>36</v>
      </c>
      <c r="U15" s="48">
        <v>32</v>
      </c>
      <c r="V15" s="48">
        <v>39</v>
      </c>
      <c r="W15" s="48">
        <v>25</v>
      </c>
      <c r="X15" s="48">
        <v>20</v>
      </c>
      <c r="Y15" s="48" t="s">
        <v>990</v>
      </c>
      <c r="Z15" s="48" t="s">
        <v>990</v>
      </c>
      <c r="AA15" s="48"/>
      <c r="AB15" s="48"/>
    </row>
    <row r="16" spans="1:28" ht="30" customHeight="1">
      <c r="A16" s="3890" t="s">
        <v>1193</v>
      </c>
      <c r="B16" s="2779" t="s">
        <v>1194</v>
      </c>
      <c r="C16" s="3867" t="s">
        <v>1195</v>
      </c>
      <c r="D16" s="2825"/>
      <c r="E16" s="2825"/>
      <c r="F16" s="2825"/>
      <c r="G16" s="2825"/>
      <c r="H16" s="3868"/>
      <c r="I16" s="3891" t="s">
        <v>1196</v>
      </c>
      <c r="J16" s="2825"/>
      <c r="K16" s="2826"/>
      <c r="L16" s="2781" t="s">
        <v>946</v>
      </c>
      <c r="M16" s="3862"/>
      <c r="N16" s="3863"/>
      <c r="O16" s="1844" t="s">
        <v>1196</v>
      </c>
      <c r="P16" s="2771" t="s">
        <v>1197</v>
      </c>
      <c r="Q16" s="1295" t="s">
        <v>991</v>
      </c>
      <c r="R16" s="1296" t="s">
        <v>658</v>
      </c>
      <c r="S16" s="1297" t="s">
        <v>640</v>
      </c>
      <c r="T16" s="1297" t="s">
        <v>618</v>
      </c>
      <c r="U16" s="1296" t="s">
        <v>657</v>
      </c>
      <c r="V16" s="1296" t="s">
        <v>641</v>
      </c>
      <c r="W16" s="1296" t="s">
        <v>992</v>
      </c>
      <c r="X16" s="1297" t="s">
        <v>636</v>
      </c>
      <c r="Y16" s="3892" t="s">
        <v>529</v>
      </c>
      <c r="Z16" s="3893"/>
      <c r="AA16" s="229"/>
      <c r="AB16" s="229"/>
    </row>
    <row r="17" spans="1:29" ht="30" customHeight="1">
      <c r="A17" s="3866"/>
      <c r="B17" s="2827"/>
      <c r="C17" s="2819" t="s">
        <v>1198</v>
      </c>
      <c r="D17" s="2820"/>
      <c r="E17" s="2821"/>
      <c r="F17" s="2823" t="s">
        <v>1199</v>
      </c>
      <c r="G17" s="2820"/>
      <c r="H17" s="2821"/>
      <c r="I17" s="1845" t="s">
        <v>1200</v>
      </c>
      <c r="J17" s="1845" t="s">
        <v>947</v>
      </c>
      <c r="K17" s="865" t="s">
        <v>1201</v>
      </c>
      <c r="L17" s="2820"/>
      <c r="M17" s="2820"/>
      <c r="N17" s="2821"/>
      <c r="O17" s="1845" t="s">
        <v>948</v>
      </c>
      <c r="P17" s="2807"/>
      <c r="Q17" s="1298" t="s">
        <v>993</v>
      </c>
      <c r="R17" s="1299" t="s">
        <v>665</v>
      </c>
      <c r="S17" s="1202" t="s">
        <v>648</v>
      </c>
      <c r="T17" s="1299" t="s">
        <v>626</v>
      </c>
      <c r="U17" s="1299" t="s">
        <v>664</v>
      </c>
      <c r="V17" s="1299" t="s">
        <v>649</v>
      </c>
      <c r="W17" s="1299" t="s">
        <v>994</v>
      </c>
      <c r="X17" s="1202" t="s">
        <v>995</v>
      </c>
      <c r="Y17" s="1103" t="s">
        <v>996</v>
      </c>
      <c r="Z17" s="1104" t="s">
        <v>997</v>
      </c>
      <c r="AA17" s="229"/>
      <c r="AB17" s="229"/>
    </row>
    <row r="18" spans="1:29" ht="36.6" customHeight="1">
      <c r="A18" s="1654" t="s">
        <v>1495</v>
      </c>
      <c r="B18" s="1653" t="s">
        <v>1496</v>
      </c>
      <c r="C18" s="1664">
        <v>46035</v>
      </c>
      <c r="D18" s="1652" t="s">
        <v>263</v>
      </c>
      <c r="E18" s="1847">
        <v>46035</v>
      </c>
      <c r="F18" s="1674">
        <v>46035</v>
      </c>
      <c r="G18" s="1652" t="s">
        <v>263</v>
      </c>
      <c r="H18" s="1674">
        <v>46035</v>
      </c>
      <c r="I18" s="1704">
        <f>C18-4-1</f>
        <v>46030</v>
      </c>
      <c r="J18" s="1670">
        <v>46028</v>
      </c>
      <c r="K18" s="1705">
        <f>I18</f>
        <v>46030</v>
      </c>
      <c r="L18" s="1674"/>
      <c r="M18" s="1846"/>
      <c r="N18" s="1674"/>
      <c r="O18" s="1671"/>
      <c r="P18" s="1456">
        <f>E18+4</f>
        <v>46039</v>
      </c>
      <c r="Q18" s="1789">
        <f>P18+25</f>
        <v>46064</v>
      </c>
      <c r="R18" s="1790">
        <f>P18+41</f>
        <v>46080</v>
      </c>
      <c r="S18" s="1791">
        <f>P18+49</f>
        <v>46088</v>
      </c>
      <c r="T18" s="1792">
        <f>P18+34</f>
        <v>46073</v>
      </c>
      <c r="U18" s="1793">
        <f>P18+38</f>
        <v>46077</v>
      </c>
      <c r="V18" s="1790">
        <f>P18+43</f>
        <v>46082</v>
      </c>
      <c r="W18" s="1790">
        <f>P18+33</f>
        <v>46072</v>
      </c>
      <c r="X18" s="1794">
        <f>P18+35</f>
        <v>46074</v>
      </c>
      <c r="Y18" s="1795">
        <f>P18+42</f>
        <v>46081</v>
      </c>
      <c r="Z18" s="1796">
        <f>P18+42</f>
        <v>46081</v>
      </c>
      <c r="AA18" s="223"/>
      <c r="AB18" s="223"/>
    </row>
    <row r="19" spans="1:29" ht="36.6" customHeight="1">
      <c r="A19" s="1654" t="s">
        <v>949</v>
      </c>
      <c r="B19" s="1653" t="s">
        <v>1391</v>
      </c>
      <c r="C19" s="1664">
        <v>46038</v>
      </c>
      <c r="D19" s="1666" t="s">
        <v>263</v>
      </c>
      <c r="E19" s="1667">
        <v>46038</v>
      </c>
      <c r="F19" s="1659"/>
      <c r="G19" s="1846"/>
      <c r="H19" s="1659"/>
      <c r="I19" s="1665">
        <f>C19-2</f>
        <v>46036</v>
      </c>
      <c r="J19" s="1669" t="s">
        <v>376</v>
      </c>
      <c r="K19" s="1668">
        <f>I19-1</f>
        <v>46035</v>
      </c>
      <c r="L19" s="1659">
        <v>46039</v>
      </c>
      <c r="M19" s="1652" t="s">
        <v>263</v>
      </c>
      <c r="N19" s="1659">
        <v>46039</v>
      </c>
      <c r="O19" s="1671">
        <f>L19-2</f>
        <v>46037</v>
      </c>
      <c r="P19" s="1456">
        <f>E19+4</f>
        <v>46042</v>
      </c>
      <c r="Q19" s="1797">
        <f>P19+29</f>
        <v>46071</v>
      </c>
      <c r="R19" s="1798">
        <f>P19+45</f>
        <v>46087</v>
      </c>
      <c r="S19" s="1788">
        <f>P19+53</f>
        <v>46095</v>
      </c>
      <c r="T19" s="1793">
        <f>P19+38</f>
        <v>46080</v>
      </c>
      <c r="U19" s="1793">
        <f>P19+42</f>
        <v>46084</v>
      </c>
      <c r="V19" s="1793">
        <f>P19+47</f>
        <v>46089</v>
      </c>
      <c r="W19" s="1792">
        <f>P19+37</f>
        <v>46079</v>
      </c>
      <c r="X19" s="1788">
        <f>P19+39</f>
        <v>46081</v>
      </c>
      <c r="Y19" s="1799">
        <f>P19+39</f>
        <v>46081</v>
      </c>
      <c r="Z19" s="1800">
        <f>P19+39</f>
        <v>46081</v>
      </c>
      <c r="AA19" s="223"/>
      <c r="AB19" s="223"/>
    </row>
    <row r="20" spans="1:29" ht="36.6" customHeight="1">
      <c r="A20" s="1654" t="s">
        <v>1513</v>
      </c>
      <c r="B20" s="1653" t="s">
        <v>1502</v>
      </c>
      <c r="C20" s="1671">
        <f t="shared" ref="C20:C31" si="0">C18+7</f>
        <v>46042</v>
      </c>
      <c r="D20" s="1672" t="s">
        <v>1514</v>
      </c>
      <c r="E20" s="1847">
        <f t="shared" ref="E20:E31" si="1">C20</f>
        <v>46042</v>
      </c>
      <c r="F20" s="1674">
        <f>F18+7</f>
        <v>46042</v>
      </c>
      <c r="G20" s="1848" t="s">
        <v>263</v>
      </c>
      <c r="H20" s="1674">
        <f t="shared" ref="H20" si="2">F20</f>
        <v>46042</v>
      </c>
      <c r="I20" s="1665">
        <f>C20-4</f>
        <v>46038</v>
      </c>
      <c r="J20" s="1669">
        <f>J18+7</f>
        <v>46035</v>
      </c>
      <c r="K20" s="1668">
        <f>I20</f>
        <v>46038</v>
      </c>
      <c r="L20" s="1674"/>
      <c r="M20" s="1652"/>
      <c r="N20" s="1674"/>
      <c r="O20" s="1671"/>
      <c r="P20" s="1456">
        <f t="shared" ref="P20:P31" si="3">E20+4</f>
        <v>46046</v>
      </c>
      <c r="Q20" s="1789">
        <f t="shared" ref="Q20" si="4">P20+25</f>
        <v>46071</v>
      </c>
      <c r="R20" s="1790">
        <f t="shared" ref="R20" si="5">P20+41</f>
        <v>46087</v>
      </c>
      <c r="S20" s="1791">
        <f t="shared" ref="S20" si="6">P20+49</f>
        <v>46095</v>
      </c>
      <c r="T20" s="1792">
        <f t="shared" ref="T20" si="7">P20+34</f>
        <v>46080</v>
      </c>
      <c r="U20" s="1793">
        <f t="shared" ref="U20" si="8">P20+38</f>
        <v>46084</v>
      </c>
      <c r="V20" s="1790">
        <f t="shared" ref="V20" si="9">P20+43</f>
        <v>46089</v>
      </c>
      <c r="W20" s="1790">
        <f t="shared" ref="W20" si="10">P20+33</f>
        <v>46079</v>
      </c>
      <c r="X20" s="1794">
        <f t="shared" ref="X20" si="11">P20+35</f>
        <v>46081</v>
      </c>
      <c r="Y20" s="1795">
        <f t="shared" ref="Y20" si="12">P20+42</f>
        <v>46088</v>
      </c>
      <c r="Z20" s="1796">
        <f t="shared" ref="Z20" si="13">P20+42</f>
        <v>46088</v>
      </c>
      <c r="AA20" s="223"/>
      <c r="AB20" s="223"/>
    </row>
    <row r="21" spans="1:29" ht="36.6" customHeight="1">
      <c r="A21" s="1654" t="s">
        <v>949</v>
      </c>
      <c r="B21" s="1653" t="s">
        <v>1392</v>
      </c>
      <c r="C21" s="1671">
        <f t="shared" si="0"/>
        <v>46045</v>
      </c>
      <c r="D21" s="1672" t="s">
        <v>376</v>
      </c>
      <c r="E21" s="1673">
        <f t="shared" si="1"/>
        <v>46045</v>
      </c>
      <c r="F21" s="1674"/>
      <c r="G21" s="1848"/>
      <c r="H21" s="1674"/>
      <c r="I21" s="1665">
        <f>C21-2</f>
        <v>46043</v>
      </c>
      <c r="J21" s="1669" t="s">
        <v>376</v>
      </c>
      <c r="K21" s="1668">
        <f>I21-1</f>
        <v>46042</v>
      </c>
      <c r="L21" s="1659">
        <f>L19+7</f>
        <v>46046</v>
      </c>
      <c r="M21" s="1652" t="s">
        <v>376</v>
      </c>
      <c r="N21" s="1659">
        <f>L21</f>
        <v>46046</v>
      </c>
      <c r="O21" s="1671">
        <f>L21-2</f>
        <v>46044</v>
      </c>
      <c r="P21" s="1456">
        <f>E21+4</f>
        <v>46049</v>
      </c>
      <c r="Q21" s="1797">
        <f t="shared" ref="Q21" si="14">P21+29</f>
        <v>46078</v>
      </c>
      <c r="R21" s="1798">
        <f t="shared" ref="R21" si="15">P21+45</f>
        <v>46094</v>
      </c>
      <c r="S21" s="1788">
        <f t="shared" ref="S21" si="16">P21+53</f>
        <v>46102</v>
      </c>
      <c r="T21" s="1793">
        <f t="shared" ref="T21" si="17">P21+38</f>
        <v>46087</v>
      </c>
      <c r="U21" s="1793">
        <f t="shared" ref="U21" si="18">P21+42</f>
        <v>46091</v>
      </c>
      <c r="V21" s="1793">
        <f t="shared" ref="V21" si="19">P21+47</f>
        <v>46096</v>
      </c>
      <c r="W21" s="1792">
        <f t="shared" ref="W21" si="20">P21+37</f>
        <v>46086</v>
      </c>
      <c r="X21" s="1788">
        <f t="shared" ref="X21" si="21">P21+39</f>
        <v>46088</v>
      </c>
      <c r="Y21" s="1799">
        <f t="shared" ref="Y21" si="22">P21+39</f>
        <v>46088</v>
      </c>
      <c r="Z21" s="1800">
        <f t="shared" ref="Z21" si="23">P21+39</f>
        <v>46088</v>
      </c>
      <c r="AA21" s="223"/>
      <c r="AB21" s="223"/>
    </row>
    <row r="22" spans="1:29" ht="36.6" customHeight="1">
      <c r="A22" s="1654" t="s">
        <v>1255</v>
      </c>
      <c r="B22" s="1653" t="s">
        <v>1418</v>
      </c>
      <c r="C22" s="1664">
        <f t="shared" si="0"/>
        <v>46049</v>
      </c>
      <c r="D22" s="1666" t="s">
        <v>263</v>
      </c>
      <c r="E22" s="1667">
        <f t="shared" si="1"/>
        <v>46049</v>
      </c>
      <c r="F22" s="1665">
        <f>F20+7</f>
        <v>46049</v>
      </c>
      <c r="G22" s="1848" t="s">
        <v>263</v>
      </c>
      <c r="H22" s="1847">
        <f>F22</f>
        <v>46049</v>
      </c>
      <c r="I22" s="1665">
        <f>C22-4</f>
        <v>46045</v>
      </c>
      <c r="J22" s="1669">
        <f>J20+7</f>
        <v>46042</v>
      </c>
      <c r="K22" s="1668">
        <f>I22</f>
        <v>46045</v>
      </c>
      <c r="L22" s="1674"/>
      <c r="M22" s="1652"/>
      <c r="N22" s="1674"/>
      <c r="O22" s="1671"/>
      <c r="P22" s="1456">
        <f t="shared" si="3"/>
        <v>46053</v>
      </c>
      <c r="Q22" s="1789">
        <f t="shared" ref="Q22" si="24">P22+25</f>
        <v>46078</v>
      </c>
      <c r="R22" s="1790">
        <f t="shared" ref="R22" si="25">P22+41</f>
        <v>46094</v>
      </c>
      <c r="S22" s="1791">
        <f t="shared" ref="S22" si="26">P22+49</f>
        <v>46102</v>
      </c>
      <c r="T22" s="1792">
        <f t="shared" ref="T22" si="27">P22+34</f>
        <v>46087</v>
      </c>
      <c r="U22" s="1793">
        <f t="shared" ref="U22" si="28">P22+38</f>
        <v>46091</v>
      </c>
      <c r="V22" s="1790">
        <f t="shared" ref="V22" si="29">P22+43</f>
        <v>46096</v>
      </c>
      <c r="W22" s="1790">
        <f t="shared" ref="W22" si="30">P22+33</f>
        <v>46086</v>
      </c>
      <c r="X22" s="1794">
        <f t="shared" ref="X22" si="31">P22+35</f>
        <v>46088</v>
      </c>
      <c r="Y22" s="1795">
        <f t="shared" ref="Y22" si="32">P22+42</f>
        <v>46095</v>
      </c>
      <c r="Z22" s="1796">
        <f t="shared" ref="Z22" si="33">P22+42</f>
        <v>46095</v>
      </c>
      <c r="AA22" s="223"/>
      <c r="AB22" s="223"/>
    </row>
    <row r="23" spans="1:29" s="42" customFormat="1" ht="36.6" customHeight="1">
      <c r="A23" s="1654" t="s">
        <v>949</v>
      </c>
      <c r="B23" s="1653" t="s">
        <v>1393</v>
      </c>
      <c r="C23" s="1664">
        <f t="shared" si="0"/>
        <v>46052</v>
      </c>
      <c r="D23" s="1666" t="s">
        <v>263</v>
      </c>
      <c r="E23" s="1667">
        <f t="shared" si="1"/>
        <v>46052</v>
      </c>
      <c r="F23" s="1659"/>
      <c r="G23" s="1652"/>
      <c r="H23" s="1659"/>
      <c r="I23" s="1665">
        <f>C23-2</f>
        <v>46050</v>
      </c>
      <c r="J23" s="1669" t="s">
        <v>376</v>
      </c>
      <c r="K23" s="1668">
        <f>I23-1</f>
        <v>46049</v>
      </c>
      <c r="L23" s="1659">
        <f>L21+7</f>
        <v>46053</v>
      </c>
      <c r="M23" s="1652" t="s">
        <v>376</v>
      </c>
      <c r="N23" s="1659">
        <f>L23</f>
        <v>46053</v>
      </c>
      <c r="O23" s="1671">
        <f>L23-2</f>
        <v>46051</v>
      </c>
      <c r="P23" s="1456">
        <f t="shared" si="3"/>
        <v>46056</v>
      </c>
      <c r="Q23" s="1797">
        <f t="shared" ref="Q23" si="34">P23+29</f>
        <v>46085</v>
      </c>
      <c r="R23" s="1798">
        <f t="shared" ref="R23" si="35">P23+45</f>
        <v>46101</v>
      </c>
      <c r="S23" s="1788">
        <f t="shared" ref="S23" si="36">P23+53</f>
        <v>46109</v>
      </c>
      <c r="T23" s="1793">
        <f t="shared" ref="T23" si="37">P23+38</f>
        <v>46094</v>
      </c>
      <c r="U23" s="1793">
        <f t="shared" ref="U23" si="38">P23+42</f>
        <v>46098</v>
      </c>
      <c r="V23" s="1793">
        <f t="shared" ref="V23" si="39">P23+47</f>
        <v>46103</v>
      </c>
      <c r="W23" s="1792">
        <f t="shared" ref="W23" si="40">P23+37</f>
        <v>46093</v>
      </c>
      <c r="X23" s="1788">
        <f t="shared" ref="X23" si="41">P23+39</f>
        <v>46095</v>
      </c>
      <c r="Y23" s="1799">
        <f t="shared" ref="Y23" si="42">P23+39</f>
        <v>46095</v>
      </c>
      <c r="Z23" s="1800">
        <f t="shared" ref="Z23" si="43">P23+39</f>
        <v>46095</v>
      </c>
      <c r="AA23" s="223"/>
      <c r="AB23" s="223"/>
    </row>
    <row r="24" spans="1:29" s="42" customFormat="1" ht="36.6" customHeight="1">
      <c r="A24" s="1654" t="s">
        <v>1333</v>
      </c>
      <c r="B24" s="1653" t="s">
        <v>1421</v>
      </c>
      <c r="C24" s="1664">
        <f t="shared" si="0"/>
        <v>46056</v>
      </c>
      <c r="D24" s="1666" t="s">
        <v>263</v>
      </c>
      <c r="E24" s="1667">
        <f t="shared" si="1"/>
        <v>46056</v>
      </c>
      <c r="F24" s="1659">
        <f>F22+7</f>
        <v>46056</v>
      </c>
      <c r="G24" s="1652" t="s">
        <v>263</v>
      </c>
      <c r="H24" s="1659">
        <f t="shared" ref="H24" si="44">F24</f>
        <v>46056</v>
      </c>
      <c r="I24" s="1665">
        <f>C24-4</f>
        <v>46052</v>
      </c>
      <c r="J24" s="1669">
        <f>J22+7</f>
        <v>46049</v>
      </c>
      <c r="K24" s="1668">
        <f>I24</f>
        <v>46052</v>
      </c>
      <c r="L24" s="1674"/>
      <c r="M24" s="1652"/>
      <c r="N24" s="1674"/>
      <c r="O24" s="1671"/>
      <c r="P24" s="1456">
        <f t="shared" si="3"/>
        <v>46060</v>
      </c>
      <c r="Q24" s="1789">
        <f t="shared" ref="Q24" si="45">P24+25</f>
        <v>46085</v>
      </c>
      <c r="R24" s="1790">
        <f t="shared" ref="R24" si="46">P24+41</f>
        <v>46101</v>
      </c>
      <c r="S24" s="1791">
        <f t="shared" ref="S24" si="47">P24+49</f>
        <v>46109</v>
      </c>
      <c r="T24" s="1792">
        <f t="shared" ref="T24" si="48">P24+34</f>
        <v>46094</v>
      </c>
      <c r="U24" s="1793">
        <f t="shared" ref="U24" si="49">P24+38</f>
        <v>46098</v>
      </c>
      <c r="V24" s="1790">
        <f t="shared" ref="V24" si="50">P24+43</f>
        <v>46103</v>
      </c>
      <c r="W24" s="1790">
        <f t="shared" ref="W24" si="51">P24+33</f>
        <v>46093</v>
      </c>
      <c r="X24" s="1794">
        <f t="shared" ref="X24" si="52">P24+35</f>
        <v>46095</v>
      </c>
      <c r="Y24" s="1795">
        <f t="shared" ref="Y24" si="53">P24+42</f>
        <v>46102</v>
      </c>
      <c r="Z24" s="1796">
        <f t="shared" ref="Z24" si="54">P24+42</f>
        <v>46102</v>
      </c>
      <c r="AA24" s="230"/>
      <c r="AB24" s="230"/>
    </row>
    <row r="25" spans="1:29" s="42" customFormat="1" ht="36.6" customHeight="1">
      <c r="A25" s="1654" t="s">
        <v>949</v>
      </c>
      <c r="B25" s="1653" t="s">
        <v>1515</v>
      </c>
      <c r="C25" s="1664">
        <f t="shared" si="0"/>
        <v>46059</v>
      </c>
      <c r="D25" s="1666" t="s">
        <v>263</v>
      </c>
      <c r="E25" s="1667">
        <f t="shared" si="1"/>
        <v>46059</v>
      </c>
      <c r="F25" s="1659"/>
      <c r="G25" s="1652"/>
      <c r="H25" s="1659"/>
      <c r="I25" s="1665">
        <f>C25-2</f>
        <v>46057</v>
      </c>
      <c r="J25" s="1669" t="s">
        <v>376</v>
      </c>
      <c r="K25" s="1668">
        <f>I25-1</f>
        <v>46056</v>
      </c>
      <c r="L25" s="1659">
        <f>L23+7</f>
        <v>46060</v>
      </c>
      <c r="M25" s="1652" t="s">
        <v>376</v>
      </c>
      <c r="N25" s="1659">
        <f>L25</f>
        <v>46060</v>
      </c>
      <c r="O25" s="1671">
        <f>L25-2</f>
        <v>46058</v>
      </c>
      <c r="P25" s="1456">
        <f t="shared" si="3"/>
        <v>46063</v>
      </c>
      <c r="Q25" s="1797">
        <f t="shared" ref="Q25" si="55">P25+29</f>
        <v>46092</v>
      </c>
      <c r="R25" s="1798">
        <f t="shared" ref="R25" si="56">P25+45</f>
        <v>46108</v>
      </c>
      <c r="S25" s="1788">
        <f t="shared" ref="S25" si="57">P25+53</f>
        <v>46116</v>
      </c>
      <c r="T25" s="1793">
        <f t="shared" ref="T25" si="58">P25+38</f>
        <v>46101</v>
      </c>
      <c r="U25" s="1793">
        <f t="shared" ref="U25" si="59">P25+42</f>
        <v>46105</v>
      </c>
      <c r="V25" s="1793">
        <f t="shared" ref="V25" si="60">P25+47</f>
        <v>46110</v>
      </c>
      <c r="W25" s="1792">
        <f t="shared" ref="W25" si="61">P25+37</f>
        <v>46100</v>
      </c>
      <c r="X25" s="1788">
        <f t="shared" ref="X25" si="62">P25+39</f>
        <v>46102</v>
      </c>
      <c r="Y25" s="1799">
        <f t="shared" ref="Y25" si="63">P25+39</f>
        <v>46102</v>
      </c>
      <c r="Z25" s="1800">
        <f t="shared" ref="Z25" si="64">P25+39</f>
        <v>46102</v>
      </c>
      <c r="AA25" s="223"/>
      <c r="AB25" s="223"/>
    </row>
    <row r="26" spans="1:29" s="42" customFormat="1" ht="36.6" customHeight="1">
      <c r="A26" s="1654" t="s">
        <v>1255</v>
      </c>
      <c r="B26" s="1653" t="s">
        <v>1421</v>
      </c>
      <c r="C26" s="1702">
        <f t="shared" si="0"/>
        <v>46063</v>
      </c>
      <c r="D26" s="1782" t="s">
        <v>263</v>
      </c>
      <c r="E26" s="1783">
        <f t="shared" si="1"/>
        <v>46063</v>
      </c>
      <c r="F26" s="1786">
        <f>F24+7</f>
        <v>46063</v>
      </c>
      <c r="G26" s="1787" t="s">
        <v>263</v>
      </c>
      <c r="H26" s="1786">
        <f t="shared" ref="H26" si="65">F26</f>
        <v>46063</v>
      </c>
      <c r="I26" s="1780">
        <f>C26-4</f>
        <v>46059</v>
      </c>
      <c r="J26" s="1703">
        <f>J24+7</f>
        <v>46056</v>
      </c>
      <c r="K26" s="1781">
        <f>I26</f>
        <v>46059</v>
      </c>
      <c r="L26" s="2061"/>
      <c r="M26" s="1787"/>
      <c r="N26" s="2061"/>
      <c r="O26" s="2062"/>
      <c r="P26" s="2063">
        <f t="shared" si="3"/>
        <v>46067</v>
      </c>
      <c r="Q26" s="1789">
        <f t="shared" ref="Q26" si="66">P26+25</f>
        <v>46092</v>
      </c>
      <c r="R26" s="1790">
        <f t="shared" ref="R26" si="67">P26+41</f>
        <v>46108</v>
      </c>
      <c r="S26" s="1791">
        <f t="shared" ref="S26" si="68">P26+49</f>
        <v>46116</v>
      </c>
      <c r="T26" s="1792">
        <f t="shared" ref="T26" si="69">P26+34</f>
        <v>46101</v>
      </c>
      <c r="U26" s="1793">
        <f t="shared" ref="U26" si="70">P26+38</f>
        <v>46105</v>
      </c>
      <c r="V26" s="1790">
        <f t="shared" ref="V26" si="71">P26+43</f>
        <v>46110</v>
      </c>
      <c r="W26" s="1790">
        <f t="shared" ref="W26" si="72">P26+33</f>
        <v>46100</v>
      </c>
      <c r="X26" s="1794">
        <f t="shared" ref="X26" si="73">P26+35</f>
        <v>46102</v>
      </c>
      <c r="Y26" s="1795">
        <f t="shared" ref="Y26" si="74">P26+42</f>
        <v>46109</v>
      </c>
      <c r="Z26" s="1796">
        <f t="shared" ref="Z26" si="75">P26+42</f>
        <v>46109</v>
      </c>
      <c r="AA26" s="223"/>
      <c r="AB26" s="223"/>
    </row>
    <row r="27" spans="1:29" s="42" customFormat="1" ht="36.6" customHeight="1">
      <c r="A27" s="1654" t="s">
        <v>949</v>
      </c>
      <c r="B27" s="1653" t="s">
        <v>1516</v>
      </c>
      <c r="C27" s="1702">
        <f>C25+7</f>
        <v>46066</v>
      </c>
      <c r="D27" s="1782" t="s">
        <v>263</v>
      </c>
      <c r="E27" s="1783">
        <f t="shared" si="1"/>
        <v>46066</v>
      </c>
      <c r="F27" s="1786"/>
      <c r="G27" s="1787"/>
      <c r="H27" s="1786"/>
      <c r="I27" s="2463">
        <f>C27-2-1</f>
        <v>46063</v>
      </c>
      <c r="J27" s="1703" t="s">
        <v>376</v>
      </c>
      <c r="K27" s="2464">
        <f>I27-1</f>
        <v>46062</v>
      </c>
      <c r="L27" s="1786">
        <f>L25+7</f>
        <v>46067</v>
      </c>
      <c r="M27" s="1787" t="s">
        <v>376</v>
      </c>
      <c r="N27" s="1786">
        <f>L27</f>
        <v>46067</v>
      </c>
      <c r="O27" s="2062">
        <f>L27-2</f>
        <v>46065</v>
      </c>
      <c r="P27" s="2063">
        <f t="shared" si="3"/>
        <v>46070</v>
      </c>
      <c r="Q27" s="1797">
        <f>P27+29</f>
        <v>46099</v>
      </c>
      <c r="R27" s="1798">
        <f>P27+45</f>
        <v>46115</v>
      </c>
      <c r="S27" s="1788">
        <f>P27+53</f>
        <v>46123</v>
      </c>
      <c r="T27" s="1793">
        <f>P27+38</f>
        <v>46108</v>
      </c>
      <c r="U27" s="1793">
        <f>P27+42</f>
        <v>46112</v>
      </c>
      <c r="V27" s="1793">
        <f>P27+47</f>
        <v>46117</v>
      </c>
      <c r="W27" s="1792">
        <f>P27+37</f>
        <v>46107</v>
      </c>
      <c r="X27" s="1788">
        <f>P27+39</f>
        <v>46109</v>
      </c>
      <c r="Y27" s="1799">
        <f>P27+39</f>
        <v>46109</v>
      </c>
      <c r="Z27" s="1800">
        <f>P27+39</f>
        <v>46109</v>
      </c>
      <c r="AA27" s="223"/>
      <c r="AB27" s="223"/>
    </row>
    <row r="28" spans="1:29" s="42" customFormat="1" ht="36.6" customHeight="1">
      <c r="A28" s="1654" t="s">
        <v>1333</v>
      </c>
      <c r="B28" s="1653" t="s">
        <v>1423</v>
      </c>
      <c r="C28" s="1671">
        <f t="shared" si="0"/>
        <v>46070</v>
      </c>
      <c r="D28" s="1672" t="s">
        <v>376</v>
      </c>
      <c r="E28" s="1673">
        <f t="shared" si="1"/>
        <v>46070</v>
      </c>
      <c r="F28" s="1674">
        <f>F26+7</f>
        <v>46070</v>
      </c>
      <c r="G28" s="1848" t="s">
        <v>263</v>
      </c>
      <c r="H28" s="1674">
        <f t="shared" ref="H28" si="76">F28</f>
        <v>46070</v>
      </c>
      <c r="I28" s="1665">
        <f>C28-4</f>
        <v>46066</v>
      </c>
      <c r="J28" s="1669">
        <f>J26+7</f>
        <v>46063</v>
      </c>
      <c r="K28" s="1668">
        <f>I28</f>
        <v>46066</v>
      </c>
      <c r="L28" s="1674"/>
      <c r="M28" s="1652"/>
      <c r="N28" s="1674"/>
      <c r="O28" s="1671"/>
      <c r="P28" s="1456">
        <f t="shared" si="3"/>
        <v>46074</v>
      </c>
      <c r="Q28" s="1789">
        <f t="shared" ref="Q28" si="77">P28+25</f>
        <v>46099</v>
      </c>
      <c r="R28" s="1790">
        <f t="shared" ref="R28" si="78">P28+41</f>
        <v>46115</v>
      </c>
      <c r="S28" s="1791">
        <f t="shared" ref="S28" si="79">P28+49</f>
        <v>46123</v>
      </c>
      <c r="T28" s="1792">
        <f t="shared" ref="T28" si="80">P28+34</f>
        <v>46108</v>
      </c>
      <c r="U28" s="1793">
        <f t="shared" ref="U28" si="81">P28+38</f>
        <v>46112</v>
      </c>
      <c r="V28" s="1790">
        <f t="shared" ref="V28" si="82">P28+43</f>
        <v>46117</v>
      </c>
      <c r="W28" s="1790">
        <f t="shared" ref="W28" si="83">P28+33</f>
        <v>46107</v>
      </c>
      <c r="X28" s="1794">
        <f t="shared" ref="X28" si="84">P28+35</f>
        <v>46109</v>
      </c>
      <c r="Y28" s="1795">
        <f t="shared" ref="Y28" si="85">P28+42</f>
        <v>46116</v>
      </c>
      <c r="Z28" s="1796">
        <f t="shared" ref="Z28" si="86">P28+42</f>
        <v>46116</v>
      </c>
      <c r="AA28" s="223"/>
      <c r="AB28" s="223"/>
    </row>
    <row r="29" spans="1:29" ht="36.6" customHeight="1">
      <c r="A29" s="1654" t="s">
        <v>949</v>
      </c>
      <c r="B29" s="1653" t="s">
        <v>1517</v>
      </c>
      <c r="C29" s="1702">
        <f t="shared" si="0"/>
        <v>46073</v>
      </c>
      <c r="D29" s="1782" t="s">
        <v>263</v>
      </c>
      <c r="E29" s="1783">
        <f t="shared" si="1"/>
        <v>46073</v>
      </c>
      <c r="F29" s="1786"/>
      <c r="G29" s="1787"/>
      <c r="H29" s="1786"/>
      <c r="I29" s="1780">
        <f>C29-2</f>
        <v>46071</v>
      </c>
      <c r="J29" s="1703" t="s">
        <v>376</v>
      </c>
      <c r="K29" s="1781">
        <f>I29-1</f>
        <v>46070</v>
      </c>
      <c r="L29" s="1659">
        <f>L27+7</f>
        <v>46074</v>
      </c>
      <c r="M29" s="1652" t="s">
        <v>376</v>
      </c>
      <c r="N29" s="1659">
        <f>L29</f>
        <v>46074</v>
      </c>
      <c r="O29" s="1671">
        <f>L29-2</f>
        <v>46072</v>
      </c>
      <c r="P29" s="1456">
        <f t="shared" si="3"/>
        <v>46077</v>
      </c>
      <c r="Q29" s="1797">
        <f t="shared" ref="Q29" si="87">P29+29</f>
        <v>46106</v>
      </c>
      <c r="R29" s="1798">
        <f t="shared" ref="R29" si="88">P29+45</f>
        <v>46122</v>
      </c>
      <c r="S29" s="1788">
        <f t="shared" ref="S29" si="89">P29+53</f>
        <v>46130</v>
      </c>
      <c r="T29" s="1793">
        <f>P29+38</f>
        <v>46115</v>
      </c>
      <c r="U29" s="1793">
        <f t="shared" ref="U29" si="90">P29+42</f>
        <v>46119</v>
      </c>
      <c r="V29" s="1793">
        <f t="shared" ref="V29" si="91">P29+47</f>
        <v>46124</v>
      </c>
      <c r="W29" s="1792">
        <f t="shared" ref="W29" si="92">P29+37</f>
        <v>46114</v>
      </c>
      <c r="X29" s="1788">
        <f t="shared" ref="X29" si="93">P29+39</f>
        <v>46116</v>
      </c>
      <c r="Y29" s="1799">
        <f t="shared" ref="Y29" si="94">P29+39</f>
        <v>46116</v>
      </c>
      <c r="Z29" s="1800">
        <f t="shared" ref="Z29" si="95">P29+39</f>
        <v>46116</v>
      </c>
      <c r="AA29" s="223"/>
      <c r="AB29" s="223"/>
      <c r="AC29" s="45"/>
    </row>
    <row r="30" spans="1:29" ht="36.6" customHeight="1">
      <c r="A30" s="1654" t="s">
        <v>1255</v>
      </c>
      <c r="B30" s="1653" t="s">
        <v>1423</v>
      </c>
      <c r="C30" s="1664">
        <f t="shared" si="0"/>
        <v>46077</v>
      </c>
      <c r="D30" s="1666" t="s">
        <v>263</v>
      </c>
      <c r="E30" s="1667">
        <f t="shared" si="1"/>
        <v>46077</v>
      </c>
      <c r="F30" s="1659">
        <f>F28+7</f>
        <v>46077</v>
      </c>
      <c r="G30" s="1652" t="s">
        <v>263</v>
      </c>
      <c r="H30" s="1659">
        <f t="shared" ref="H30" si="96">F30</f>
        <v>46077</v>
      </c>
      <c r="I30" s="1704">
        <f>C30-4-1</f>
        <v>46072</v>
      </c>
      <c r="J30" s="1669">
        <f>J28+7</f>
        <v>46070</v>
      </c>
      <c r="K30" s="1705">
        <f>I30</f>
        <v>46072</v>
      </c>
      <c r="L30" s="1674"/>
      <c r="M30" s="1652"/>
      <c r="N30" s="1674"/>
      <c r="O30" s="1671"/>
      <c r="P30" s="1456">
        <f t="shared" si="3"/>
        <v>46081</v>
      </c>
      <c r="Q30" s="1789">
        <f t="shared" ref="Q30" si="97">P30+25</f>
        <v>46106</v>
      </c>
      <c r="R30" s="1790">
        <f t="shared" ref="R30" si="98">P30+41</f>
        <v>46122</v>
      </c>
      <c r="S30" s="1791">
        <f t="shared" ref="S30" si="99">P30+49</f>
        <v>46130</v>
      </c>
      <c r="T30" s="1792">
        <f t="shared" ref="T30" si="100">P30+34</f>
        <v>46115</v>
      </c>
      <c r="U30" s="1793">
        <f t="shared" ref="U30" si="101">P30+38</f>
        <v>46119</v>
      </c>
      <c r="V30" s="1790">
        <f t="shared" ref="V30" si="102">P30+43</f>
        <v>46124</v>
      </c>
      <c r="W30" s="1790">
        <f t="shared" ref="W30" si="103">P30+33</f>
        <v>46114</v>
      </c>
      <c r="X30" s="1794">
        <f t="shared" ref="X30" si="104">P30+35</f>
        <v>46116</v>
      </c>
      <c r="Y30" s="1795">
        <f t="shared" ref="Y30" si="105">P30+42</f>
        <v>46123</v>
      </c>
      <c r="Z30" s="1796">
        <f t="shared" ref="Z30" si="106">P30+42</f>
        <v>46123</v>
      </c>
      <c r="AA30" s="223"/>
      <c r="AB30" s="223"/>
      <c r="AC30" s="45"/>
    </row>
    <row r="31" spans="1:29" ht="36" customHeight="1">
      <c r="A31" s="1654" t="s">
        <v>949</v>
      </c>
      <c r="B31" s="1653" t="s">
        <v>1518</v>
      </c>
      <c r="C31" s="1664">
        <f t="shared" si="0"/>
        <v>46080</v>
      </c>
      <c r="D31" s="1652" t="s">
        <v>263</v>
      </c>
      <c r="E31" s="1849">
        <f t="shared" si="1"/>
        <v>46080</v>
      </c>
      <c r="F31" s="1659"/>
      <c r="G31" s="1652"/>
      <c r="H31" s="1659"/>
      <c r="I31" s="1665">
        <f>C31-2</f>
        <v>46078</v>
      </c>
      <c r="J31" s="1669" t="s">
        <v>1499</v>
      </c>
      <c r="K31" s="1668">
        <f>I31-1</f>
        <v>46077</v>
      </c>
      <c r="L31" s="1659">
        <f>L29+7</f>
        <v>46081</v>
      </c>
      <c r="M31" s="1652" t="s">
        <v>1519</v>
      </c>
      <c r="N31" s="1659">
        <f>L31</f>
        <v>46081</v>
      </c>
      <c r="O31" s="1671">
        <f>L31-2</f>
        <v>46079</v>
      </c>
      <c r="P31" s="1456">
        <f t="shared" si="3"/>
        <v>46084</v>
      </c>
      <c r="Q31" s="1797">
        <f t="shared" ref="Q31" si="107">P31+29</f>
        <v>46113</v>
      </c>
      <c r="R31" s="1793">
        <f t="shared" ref="R31" si="108">P31+45</f>
        <v>46129</v>
      </c>
      <c r="S31" s="1788">
        <f t="shared" ref="S31" si="109">P31+53</f>
        <v>46137</v>
      </c>
      <c r="T31" s="1793">
        <f t="shared" ref="T31" si="110">P31+38</f>
        <v>46122</v>
      </c>
      <c r="U31" s="1793">
        <f t="shared" ref="U31" si="111">P31+42</f>
        <v>46126</v>
      </c>
      <c r="V31" s="1793">
        <f t="shared" ref="V31" si="112">P31+47</f>
        <v>46131</v>
      </c>
      <c r="W31" s="1792">
        <f t="shared" ref="W31" si="113">P31+37</f>
        <v>46121</v>
      </c>
      <c r="X31" s="1788">
        <f t="shared" ref="X31" si="114">P31+39</f>
        <v>46123</v>
      </c>
      <c r="Y31" s="1799">
        <f t="shared" ref="Y31" si="115">P31+39</f>
        <v>46123</v>
      </c>
      <c r="Z31" s="1800">
        <f t="shared" ref="Z31" si="116">P31+39</f>
        <v>46123</v>
      </c>
      <c r="AA31" s="223"/>
      <c r="AB31" s="223"/>
      <c r="AC31" s="45"/>
    </row>
    <row r="32" spans="1:29" ht="36.6" hidden="1" customHeight="1">
      <c r="A32" s="1654"/>
      <c r="B32" s="2325"/>
      <c r="C32" s="1655">
        <f t="shared" ref="C32:C35" si="117">C30+7</f>
        <v>46084</v>
      </c>
      <c r="D32" s="1656" t="s">
        <v>263</v>
      </c>
      <c r="E32" s="1850">
        <f t="shared" ref="E32:E35" si="118">C32</f>
        <v>46084</v>
      </c>
      <c r="F32" s="1657">
        <f>F30+7</f>
        <v>46084</v>
      </c>
      <c r="G32" s="1656" t="s">
        <v>263</v>
      </c>
      <c r="H32" s="1657">
        <f t="shared" ref="H32" si="119">F32</f>
        <v>46084</v>
      </c>
      <c r="I32" s="1665">
        <f>C32-4</f>
        <v>46080</v>
      </c>
      <c r="J32" s="1669">
        <f>J30+7</f>
        <v>46077</v>
      </c>
      <c r="K32" s="1668">
        <f>I32</f>
        <v>46080</v>
      </c>
      <c r="L32" s="1660"/>
      <c r="M32" s="1846"/>
      <c r="N32" s="1660"/>
      <c r="O32" s="1658"/>
      <c r="P32" s="1456">
        <f t="shared" ref="P32:P35" si="120">E32+4</f>
        <v>46088</v>
      </c>
      <c r="Q32" s="1789">
        <f t="shared" ref="Q32" si="121">P32+25</f>
        <v>46113</v>
      </c>
      <c r="R32" s="1790">
        <f t="shared" ref="R32" si="122">P32+41</f>
        <v>46129</v>
      </c>
      <c r="S32" s="1791">
        <f t="shared" ref="S32" si="123">P32+49</f>
        <v>46137</v>
      </c>
      <c r="T32" s="1792">
        <f t="shared" ref="T32" si="124">P32+34</f>
        <v>46122</v>
      </c>
      <c r="U32" s="1793">
        <f t="shared" ref="U32" si="125">P32+38</f>
        <v>46126</v>
      </c>
      <c r="V32" s="1790">
        <f t="shared" ref="V32" si="126">P32+43</f>
        <v>46131</v>
      </c>
      <c r="W32" s="1790">
        <f t="shared" ref="W32" si="127">P32+33</f>
        <v>46121</v>
      </c>
      <c r="X32" s="1794">
        <f t="shared" ref="X32" si="128">P32+35</f>
        <v>46123</v>
      </c>
      <c r="Y32" s="1795">
        <f t="shared" ref="Y32" si="129">P32+42</f>
        <v>46130</v>
      </c>
      <c r="Z32" s="1796">
        <f t="shared" ref="Z32" si="130">P32+42</f>
        <v>46130</v>
      </c>
      <c r="AA32" s="29"/>
      <c r="AB32" s="29"/>
    </row>
    <row r="33" spans="1:29" ht="36.6" hidden="1" customHeight="1">
      <c r="A33" s="1654"/>
      <c r="B33" s="1653"/>
      <c r="C33" s="1664">
        <f t="shared" si="117"/>
        <v>46087</v>
      </c>
      <c r="D33" s="1652" t="s">
        <v>263</v>
      </c>
      <c r="E33" s="1667">
        <f t="shared" si="118"/>
        <v>46087</v>
      </c>
      <c r="F33" s="1659"/>
      <c r="G33" s="1846"/>
      <c r="H33" s="1659"/>
      <c r="I33" s="1665">
        <f>C33-2</f>
        <v>46085</v>
      </c>
      <c r="J33" s="1669" t="s">
        <v>1332</v>
      </c>
      <c r="K33" s="1668">
        <f>I33-1</f>
        <v>46084</v>
      </c>
      <c r="L33" s="1659">
        <f>L31+7</f>
        <v>46088</v>
      </c>
      <c r="M33" s="1652" t="s">
        <v>376</v>
      </c>
      <c r="N33" s="1659">
        <f>L33</f>
        <v>46088</v>
      </c>
      <c r="O33" s="1671">
        <f>L33-2</f>
        <v>46086</v>
      </c>
      <c r="P33" s="1456">
        <f t="shared" si="120"/>
        <v>46091</v>
      </c>
      <c r="Q33" s="1797">
        <f t="shared" ref="Q33" si="131">P33+29</f>
        <v>46120</v>
      </c>
      <c r="R33" s="1798">
        <f t="shared" ref="R33" si="132">P33+45</f>
        <v>46136</v>
      </c>
      <c r="S33" s="1788">
        <f t="shared" ref="S33" si="133">P33+53</f>
        <v>46144</v>
      </c>
      <c r="T33" s="1793">
        <f t="shared" ref="T33" si="134">P33+38</f>
        <v>46129</v>
      </c>
      <c r="U33" s="1793">
        <f t="shared" ref="U33" si="135">P33+42</f>
        <v>46133</v>
      </c>
      <c r="V33" s="1793">
        <f t="shared" ref="V33" si="136">P33+47</f>
        <v>46138</v>
      </c>
      <c r="W33" s="1792">
        <f t="shared" ref="W33" si="137">P33+37</f>
        <v>46128</v>
      </c>
      <c r="X33" s="1788">
        <f t="shared" ref="X33" si="138">P33+39</f>
        <v>46130</v>
      </c>
      <c r="Y33" s="1799">
        <f t="shared" ref="Y33" si="139">P33+39</f>
        <v>46130</v>
      </c>
      <c r="Z33" s="1800">
        <f t="shared" ref="Z33" si="140">P33+39</f>
        <v>46130</v>
      </c>
      <c r="AA33" s="223"/>
      <c r="AB33" s="223"/>
      <c r="AC33" s="45"/>
    </row>
    <row r="34" spans="1:29" ht="36.6" hidden="1" customHeight="1">
      <c r="A34" s="1654"/>
      <c r="B34" s="2325"/>
      <c r="C34" s="1664">
        <f t="shared" si="117"/>
        <v>46091</v>
      </c>
      <c r="D34" s="1652" t="s">
        <v>263</v>
      </c>
      <c r="E34" s="1849">
        <f t="shared" si="118"/>
        <v>46091</v>
      </c>
      <c r="F34" s="1659">
        <f>F32+7</f>
        <v>46091</v>
      </c>
      <c r="G34" s="1851" t="s">
        <v>263</v>
      </c>
      <c r="H34" s="1659">
        <f t="shared" ref="H34" si="141">F34</f>
        <v>46091</v>
      </c>
      <c r="I34" s="1665">
        <f>C34-4</f>
        <v>46087</v>
      </c>
      <c r="J34" s="1669">
        <f>J32+7</f>
        <v>46084</v>
      </c>
      <c r="K34" s="1668">
        <f>I34</f>
        <v>46087</v>
      </c>
      <c r="L34" s="2258"/>
      <c r="M34" s="2259"/>
      <c r="N34" s="2258"/>
      <c r="O34" s="2260"/>
      <c r="P34" s="1456">
        <f t="shared" si="120"/>
        <v>46095</v>
      </c>
      <c r="Q34" s="1789">
        <f t="shared" ref="Q34" si="142">P34+25</f>
        <v>46120</v>
      </c>
      <c r="R34" s="1790">
        <f t="shared" ref="R34" si="143">P34+41</f>
        <v>46136</v>
      </c>
      <c r="S34" s="1791">
        <f t="shared" ref="S34" si="144">P34+49</f>
        <v>46144</v>
      </c>
      <c r="T34" s="1792">
        <f t="shared" ref="T34" si="145">P34+34</f>
        <v>46129</v>
      </c>
      <c r="U34" s="1793">
        <f t="shared" ref="U34" si="146">P34+38</f>
        <v>46133</v>
      </c>
      <c r="V34" s="1790">
        <f t="shared" ref="V34" si="147">P34+43</f>
        <v>46138</v>
      </c>
      <c r="W34" s="1790">
        <f t="shared" ref="W34" si="148">P34+33</f>
        <v>46128</v>
      </c>
      <c r="X34" s="1794">
        <f t="shared" ref="X34" si="149">P34+35</f>
        <v>46130</v>
      </c>
      <c r="Y34" s="1795">
        <f t="shared" ref="Y34" si="150">P34+42</f>
        <v>46137</v>
      </c>
      <c r="Z34" s="1796">
        <f t="shared" ref="Z34" si="151">P34+42</f>
        <v>46137</v>
      </c>
      <c r="AA34" s="223"/>
      <c r="AB34" s="223"/>
      <c r="AC34" s="45"/>
    </row>
    <row r="35" spans="1:29" ht="36.6" hidden="1" customHeight="1">
      <c r="A35" s="1654"/>
      <c r="B35" s="1653"/>
      <c r="C35" s="1664">
        <f t="shared" si="117"/>
        <v>46094</v>
      </c>
      <c r="D35" s="1652" t="s">
        <v>263</v>
      </c>
      <c r="E35" s="1667">
        <f t="shared" si="118"/>
        <v>46094</v>
      </c>
      <c r="F35" s="1659"/>
      <c r="G35" s="1851"/>
      <c r="H35" s="1659"/>
      <c r="I35" s="1665">
        <f>C35-2</f>
        <v>46092</v>
      </c>
      <c r="J35" s="1669" t="s">
        <v>376</v>
      </c>
      <c r="K35" s="1668">
        <f>I35-1</f>
        <v>46091</v>
      </c>
      <c r="L35" s="1657">
        <f>L33+7</f>
        <v>46095</v>
      </c>
      <c r="M35" s="1652" t="s">
        <v>376</v>
      </c>
      <c r="N35" s="1657">
        <f>L35</f>
        <v>46095</v>
      </c>
      <c r="O35" s="1658">
        <f>L35-2</f>
        <v>46093</v>
      </c>
      <c r="P35" s="1456">
        <f t="shared" si="120"/>
        <v>46098</v>
      </c>
      <c r="Q35" s="1797">
        <f t="shared" ref="Q35" si="152">P35+29</f>
        <v>46127</v>
      </c>
      <c r="R35" s="1798">
        <f t="shared" ref="R35" si="153">P35+45</f>
        <v>46143</v>
      </c>
      <c r="S35" s="1788">
        <f t="shared" ref="S35" si="154">P35+53</f>
        <v>46151</v>
      </c>
      <c r="T35" s="1793">
        <f t="shared" ref="T35" si="155">P35+38</f>
        <v>46136</v>
      </c>
      <c r="U35" s="1793">
        <f t="shared" ref="U35" si="156">P35+42</f>
        <v>46140</v>
      </c>
      <c r="V35" s="1793">
        <f t="shared" ref="V35" si="157">P35+47</f>
        <v>46145</v>
      </c>
      <c r="W35" s="1792">
        <f t="shared" ref="W35" si="158">P35+37</f>
        <v>46135</v>
      </c>
      <c r="X35" s="1788">
        <f t="shared" ref="X35" si="159">P35+39</f>
        <v>46137</v>
      </c>
      <c r="Y35" s="1799">
        <f t="shared" ref="Y35" si="160">P35+39</f>
        <v>46137</v>
      </c>
      <c r="Z35" s="1800">
        <f t="shared" ref="Z35" si="161">P35+39</f>
        <v>46137</v>
      </c>
      <c r="AC35" s="1"/>
    </row>
    <row r="36" spans="1:29" ht="36.6" hidden="1" customHeight="1">
      <c r="A36" s="1654"/>
      <c r="B36" s="1653"/>
      <c r="C36" s="1843"/>
      <c r="D36" s="1956"/>
      <c r="E36" s="1955"/>
      <c r="F36" s="1812">
        <f t="shared" ref="F36" si="162">F34+7</f>
        <v>46098</v>
      </c>
      <c r="G36" s="1813" t="s">
        <v>263</v>
      </c>
      <c r="H36" s="1812">
        <f t="shared" ref="H36" si="163">F36</f>
        <v>46098</v>
      </c>
      <c r="I36" s="1810">
        <f>F36-5</f>
        <v>46093</v>
      </c>
      <c r="J36" s="1814" t="s">
        <v>263</v>
      </c>
      <c r="K36" s="1809">
        <f t="shared" ref="K36" si="164">I36+1</f>
        <v>46094</v>
      </c>
      <c r="L36" s="1815"/>
      <c r="M36" s="1816"/>
      <c r="N36" s="1817"/>
      <c r="O36" s="1818"/>
      <c r="P36" s="1811">
        <f t="shared" ref="P36" si="165">H36+4</f>
        <v>46102</v>
      </c>
      <c r="Q36" s="1822"/>
      <c r="R36" s="1819">
        <f>P36+41</f>
        <v>46143</v>
      </c>
      <c r="S36" s="1818">
        <f>P36+49</f>
        <v>46151</v>
      </c>
      <c r="T36" s="1819">
        <f>P36+34</f>
        <v>46136</v>
      </c>
      <c r="U36" s="1819">
        <f>P36+38</f>
        <v>46140</v>
      </c>
      <c r="V36" s="1819">
        <f>P36+43</f>
        <v>46145</v>
      </c>
      <c r="W36" s="1819">
        <f>P36+33</f>
        <v>46135</v>
      </c>
      <c r="X36" s="1818">
        <f>P36+35</f>
        <v>46137</v>
      </c>
      <c r="Y36" s="1820">
        <f>P36+42</f>
        <v>46144</v>
      </c>
      <c r="Z36" s="1821">
        <f>P36+42</f>
        <v>46144</v>
      </c>
      <c r="AC36" s="1"/>
    </row>
    <row r="37" spans="1:29" ht="32.1" customHeight="1">
      <c r="A37" s="1662" t="s">
        <v>1190</v>
      </c>
      <c r="B37" s="1661"/>
      <c r="C37" s="1661"/>
      <c r="D37" s="1661"/>
      <c r="E37" s="1865"/>
      <c r="F37" s="1646"/>
      <c r="G37" s="1644"/>
      <c r="H37" s="1645"/>
      <c r="I37" s="1648"/>
      <c r="J37" s="1647"/>
      <c r="K37" s="1647"/>
      <c r="L37" s="1649"/>
      <c r="M37" s="1650"/>
      <c r="N37" s="1651"/>
      <c r="O37" s="1651"/>
      <c r="P37" s="1651"/>
      <c r="R37" s="1801"/>
      <c r="S37" s="1801"/>
      <c r="AC37" s="1"/>
    </row>
    <row r="38" spans="1:29" ht="32.1" customHeight="1">
      <c r="A38" s="1841" t="s">
        <v>1191</v>
      </c>
      <c r="B38" s="1852"/>
      <c r="C38" s="1852"/>
      <c r="D38" s="1663"/>
      <c r="F38" s="1646"/>
      <c r="G38" s="1644"/>
      <c r="H38" s="1645"/>
      <c r="I38" s="1648"/>
      <c r="J38" s="1647"/>
      <c r="K38" s="1647"/>
      <c r="L38" s="1649"/>
      <c r="M38" s="1650"/>
      <c r="N38" s="1651"/>
      <c r="O38" s="1651"/>
      <c r="P38" s="1212" t="s">
        <v>379</v>
      </c>
      <c r="Q38" s="1284"/>
      <c r="R38" s="1223" t="s">
        <v>951</v>
      </c>
      <c r="S38" s="1223"/>
      <c r="T38" s="1113"/>
      <c r="U38" s="1203"/>
      <c r="V38" s="1203"/>
      <c r="W38" s="1203"/>
      <c r="AC38" s="1"/>
    </row>
    <row r="39" spans="1:29" ht="32.1" customHeight="1">
      <c r="A39" s="1842" t="s">
        <v>1192</v>
      </c>
      <c r="B39" s="1853"/>
      <c r="C39" s="1853"/>
      <c r="D39" s="1802"/>
      <c r="E39" s="1802"/>
      <c r="F39" s="138"/>
      <c r="G39" s="430"/>
      <c r="H39" s="431"/>
      <c r="I39" s="432"/>
      <c r="J39" s="432"/>
      <c r="K39" s="432"/>
      <c r="L39" s="476"/>
      <c r="M39" s="435"/>
      <c r="N39" s="30"/>
      <c r="O39" s="30"/>
      <c r="P39" s="520" t="s">
        <v>380</v>
      </c>
      <c r="Q39" s="521" t="s">
        <v>953</v>
      </c>
      <c r="R39" s="94"/>
      <c r="S39" s="495"/>
      <c r="T39" s="94"/>
      <c r="U39" s="94"/>
      <c r="V39" s="94"/>
      <c r="W39" s="495"/>
      <c r="AC39" s="1"/>
    </row>
    <row r="40" spans="1:29" ht="32.1" customHeight="1">
      <c r="A40" s="765" t="s">
        <v>950</v>
      </c>
      <c r="B40" s="220"/>
      <c r="C40" s="220"/>
      <c r="D40" s="220"/>
      <c r="E40" s="220"/>
      <c r="F40"/>
      <c r="G40"/>
      <c r="H40"/>
      <c r="I40"/>
      <c r="J40"/>
      <c r="K40"/>
      <c r="L40"/>
      <c r="M40"/>
      <c r="N40"/>
      <c r="O40"/>
      <c r="P40" s="1213"/>
      <c r="Q40" s="1248" t="s">
        <v>954</v>
      </c>
      <c r="R40" s="1226"/>
      <c r="S40" s="1222" t="s">
        <v>955</v>
      </c>
      <c r="T40" s="1222"/>
      <c r="U40" s="1222"/>
      <c r="V40" s="1247" t="s">
        <v>956</v>
      </c>
      <c r="W40" s="1285"/>
      <c r="AC40" s="1"/>
    </row>
    <row r="41" spans="1:29" ht="32.1" customHeight="1">
      <c r="A41" s="81" t="s">
        <v>952</v>
      </c>
      <c r="B41" s="220"/>
      <c r="C41" s="220"/>
      <c r="D41" s="220"/>
      <c r="E41" s="220"/>
      <c r="F41" s="138"/>
      <c r="G41" s="430"/>
      <c r="H41" s="431"/>
      <c r="I41" s="221"/>
      <c r="J41" s="221"/>
      <c r="K41" s="221"/>
      <c r="L41" s="433"/>
      <c r="M41" s="433"/>
      <c r="N41" s="433"/>
      <c r="O41" s="223"/>
      <c r="P41" s="1300" t="s">
        <v>385</v>
      </c>
      <c r="Q41" s="1301" t="s">
        <v>957</v>
      </c>
      <c r="R41" s="1302"/>
      <c r="S41" s="1302"/>
      <c r="T41" s="1302"/>
      <c r="U41" s="1302"/>
      <c r="V41" s="1302"/>
      <c r="W41" s="1303"/>
      <c r="AC41" s="1"/>
    </row>
    <row r="42" spans="1:29" ht="26.25" customHeight="1">
      <c r="A42" s="582" t="s">
        <v>382</v>
      </c>
      <c r="B42" s="429"/>
      <c r="C42" s="429"/>
      <c r="D42" s="429"/>
      <c r="E42" s="429"/>
      <c r="G42" s="430"/>
      <c r="H42" s="431"/>
      <c r="I42" s="7"/>
      <c r="J42" s="433"/>
      <c r="K42" s="138"/>
      <c r="L42" s="138"/>
      <c r="P42" s="1213"/>
      <c r="Q42" s="1289" t="s">
        <v>958</v>
      </c>
      <c r="R42" s="1247"/>
      <c r="S42" s="1247" t="s">
        <v>959</v>
      </c>
      <c r="T42" s="1247"/>
      <c r="U42" s="1247"/>
      <c r="V42" s="1247" t="s">
        <v>960</v>
      </c>
      <c r="W42" s="1285"/>
      <c r="AC42" s="1"/>
    </row>
    <row r="43" spans="1:29" ht="26.25" customHeight="1">
      <c r="A43" s="81" t="s">
        <v>549</v>
      </c>
      <c r="I43" s="7"/>
      <c r="P43" s="1300" t="s">
        <v>362</v>
      </c>
      <c r="Q43" s="1304" t="s">
        <v>390</v>
      </c>
      <c r="R43" s="1305"/>
      <c r="S43" s="1305"/>
      <c r="T43" s="1305"/>
      <c r="U43" s="1305"/>
      <c r="V43" s="1305"/>
      <c r="W43" s="96"/>
      <c r="X43" s="29"/>
      <c r="Y43" s="29"/>
      <c r="Z43" s="29"/>
      <c r="AA43" s="45"/>
      <c r="AC43" s="1"/>
    </row>
    <row r="44" spans="1:29" ht="26.25" customHeight="1">
      <c r="A44" s="443" t="s">
        <v>550</v>
      </c>
      <c r="I44" s="7"/>
      <c r="P44" s="1213"/>
      <c r="Q44" s="1225" t="s">
        <v>893</v>
      </c>
      <c r="R44" s="1248"/>
      <c r="S44" s="1247" t="s">
        <v>894</v>
      </c>
      <c r="T44" s="1247"/>
      <c r="U44" s="1248"/>
      <c r="V44" s="1248" t="s">
        <v>961</v>
      </c>
      <c r="W44" s="1290"/>
      <c r="AB44" s="45"/>
      <c r="AC44" s="1"/>
    </row>
    <row r="45" spans="1:29" ht="26.25" customHeight="1">
      <c r="A45" s="402" t="s">
        <v>963</v>
      </c>
      <c r="I45" s="7"/>
      <c r="P45" s="1300" t="s">
        <v>364</v>
      </c>
      <c r="Q45" s="1304" t="s">
        <v>998</v>
      </c>
      <c r="R45" s="1305"/>
      <c r="S45" s="1302"/>
      <c r="T45" s="1302"/>
      <c r="V45" s="1306"/>
      <c r="W45" s="1307"/>
      <c r="AB45" s="42"/>
      <c r="AC45" s="1"/>
    </row>
    <row r="46" spans="1:29" s="39" customFormat="1" ht="24" customHeight="1">
      <c r="A46" s="7" t="s">
        <v>583</v>
      </c>
      <c r="B46" s="1"/>
      <c r="C46" s="1"/>
      <c r="D46" s="1"/>
      <c r="E46" s="1"/>
      <c r="F46" s="1"/>
      <c r="G46" s="1"/>
      <c r="H46" s="1"/>
      <c r="I46" s="1"/>
      <c r="J46" s="1"/>
      <c r="K46" s="1"/>
      <c r="L46" s="1"/>
      <c r="M46" s="1"/>
      <c r="N46" s="1"/>
      <c r="O46" s="1"/>
      <c r="P46" s="1213"/>
      <c r="Q46" s="1292" t="s">
        <v>964</v>
      </c>
      <c r="R46" s="1248"/>
      <c r="S46" s="1222" t="s">
        <v>965</v>
      </c>
      <c r="T46" s="1247"/>
      <c r="U46" s="1248"/>
      <c r="V46" s="1248" t="s">
        <v>966</v>
      </c>
      <c r="W46" s="1290"/>
      <c r="X46" s="1"/>
      <c r="Y46" s="1"/>
      <c r="Z46" s="1"/>
      <c r="AA46" s="1"/>
      <c r="AB46" s="45"/>
    </row>
    <row r="47" spans="1:29" ht="24" customHeight="1">
      <c r="A47" s="7" t="s">
        <v>228</v>
      </c>
      <c r="P47" s="443" t="s">
        <v>1228</v>
      </c>
      <c r="AB47" s="42"/>
      <c r="AC47" s="1"/>
    </row>
    <row r="48" spans="1:29" ht="23.85" customHeight="1">
      <c r="A48" s="7" t="s">
        <v>229</v>
      </c>
      <c r="L48" s="13"/>
      <c r="P48" s="1958" t="s">
        <v>1229</v>
      </c>
      <c r="AB48" s="42"/>
      <c r="AC48" s="1"/>
    </row>
    <row r="49" spans="1:29" ht="24" customHeight="1">
      <c r="A49" s="1957" t="s">
        <v>1227</v>
      </c>
      <c r="P49" s="1953" t="s">
        <v>1230</v>
      </c>
      <c r="AB49" s="42"/>
      <c r="AC49" s="1"/>
    </row>
    <row r="50" spans="1:29" ht="24" customHeight="1">
      <c r="A50" s="81"/>
      <c r="P50" s="1959" t="s">
        <v>1231</v>
      </c>
      <c r="AB50" s="42"/>
      <c r="AC50" s="1"/>
    </row>
    <row r="51" spans="1:29" ht="15" customHeight="1">
      <c r="A51" s="81"/>
      <c r="P51"/>
      <c r="Q51"/>
      <c r="R51"/>
      <c r="S51"/>
      <c r="T51"/>
      <c r="U51"/>
      <c r="V51"/>
      <c r="W51"/>
      <c r="X51"/>
      <c r="AC51" s="1"/>
    </row>
    <row r="52" spans="1:29" ht="15" customHeight="1">
      <c r="A52" s="81"/>
      <c r="P52"/>
      <c r="Q52"/>
      <c r="R52"/>
      <c r="S52"/>
      <c r="T52"/>
      <c r="U52"/>
      <c r="V52"/>
      <c r="W52"/>
      <c r="X52"/>
      <c r="AC52" s="1"/>
    </row>
    <row r="53" spans="1:29" ht="15" customHeight="1">
      <c r="A53" s="443"/>
      <c r="P53"/>
      <c r="Q53"/>
      <c r="R53"/>
      <c r="S53"/>
      <c r="T53"/>
      <c r="U53"/>
      <c r="V53"/>
      <c r="W53"/>
      <c r="X53"/>
      <c r="AC53" s="1"/>
    </row>
    <row r="54" spans="1:29" ht="15" customHeight="1">
      <c r="A54" s="7"/>
      <c r="P54"/>
      <c r="Q54"/>
      <c r="R54"/>
      <c r="S54"/>
      <c r="T54"/>
      <c r="U54"/>
      <c r="V54"/>
      <c r="W54"/>
      <c r="X54"/>
      <c r="AC54" s="1"/>
    </row>
    <row r="55" spans="1:29" ht="15" customHeight="1">
      <c r="A55" s="7"/>
      <c r="P55"/>
      <c r="Q55"/>
      <c r="R55"/>
      <c r="S55"/>
      <c r="T55"/>
      <c r="U55"/>
      <c r="V55"/>
      <c r="W55"/>
      <c r="X55"/>
      <c r="AC55" s="1"/>
    </row>
    <row r="56" spans="1:29" ht="15" customHeight="1">
      <c r="A56" s="7"/>
      <c r="P56"/>
      <c r="Q56"/>
      <c r="R56"/>
      <c r="S56"/>
      <c r="T56"/>
      <c r="U56"/>
      <c r="V56"/>
      <c r="W56"/>
      <c r="X56"/>
      <c r="AC56" s="1"/>
    </row>
    <row r="57" spans="1:29" ht="15" customHeight="1">
      <c r="A57" s="7"/>
      <c r="P57"/>
      <c r="Q57"/>
      <c r="R57"/>
      <c r="S57"/>
      <c r="T57"/>
      <c r="U57"/>
      <c r="V57"/>
      <c r="W57"/>
      <c r="X57"/>
      <c r="AC57" s="1"/>
    </row>
    <row r="63" spans="1:29" ht="15" customHeight="1">
      <c r="AC63" s="1"/>
    </row>
    <row r="64" spans="1:29" ht="15" customHeight="1">
      <c r="T64"/>
      <c r="AC64" s="1"/>
    </row>
    <row r="65" spans="20:29" ht="15" customHeight="1">
      <c r="T65"/>
      <c r="AC65" s="1"/>
    </row>
  </sheetData>
  <sheetProtection selectLockedCells="1" selectUnlockedCells="1"/>
  <mergeCells count="12">
    <mergeCell ref="A7:Y7"/>
    <mergeCell ref="B16:B17"/>
    <mergeCell ref="A16:A17"/>
    <mergeCell ref="A9:P9"/>
    <mergeCell ref="P16:P17"/>
    <mergeCell ref="L16:N17"/>
    <mergeCell ref="I16:K16"/>
    <mergeCell ref="Y16:Z16"/>
    <mergeCell ref="Y12:Z12"/>
    <mergeCell ref="C16:H16"/>
    <mergeCell ref="C17:E17"/>
    <mergeCell ref="F17:H17"/>
  </mergeCells>
  <phoneticPr fontId="38"/>
  <pageMargins left="0.27559055118110237" right="0.15748031496062992" top="0.31496062992125984" bottom="0.31496062992125984" header="0.27559055118110237" footer="0.31496062992125984"/>
  <pageSetup scale="39" orientation="landscape" r:id="rId1"/>
  <headerFooter alignWithMargins="0"/>
  <colBreaks count="1" manualBreakCount="1">
    <brk id="26" max="56"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sheetPr>
  <dimension ref="A1:X60"/>
  <sheetViews>
    <sheetView view="pageBreakPreview" zoomScale="55" zoomScaleNormal="75" zoomScaleSheetLayoutView="55" workbookViewId="0">
      <selection activeCell="J43" sqref="J43"/>
    </sheetView>
  </sheetViews>
  <sheetFormatPr defaultColWidth="9" defaultRowHeight="15" customHeight="1"/>
  <cols>
    <col min="1" max="1" width="34.44140625" style="1" customWidth="1"/>
    <col min="2" max="2" width="13.88671875" style="1" customWidth="1"/>
    <col min="3" max="7" width="16.6640625" style="1" customWidth="1"/>
    <col min="8" max="14" width="17.33203125" style="1" customWidth="1"/>
    <col min="15" max="15" width="17.109375" style="1" customWidth="1"/>
    <col min="16" max="18" width="17.33203125" style="1" customWidth="1"/>
    <col min="19" max="20" width="12.6640625" style="1" customWidth="1"/>
    <col min="21" max="21" width="6.33203125" style="1" customWidth="1"/>
    <col min="22" max="22" width="12.6640625" style="1" customWidth="1"/>
    <col min="23" max="23" width="21.88671875" style="1" customWidth="1"/>
    <col min="24" max="24" width="9" style="42"/>
    <col min="25" max="16384" width="9" style="1"/>
  </cols>
  <sheetData>
    <row r="1" spans="1:24" ht="20.100000000000001" customHeight="1">
      <c r="T1" s="2"/>
    </row>
    <row r="2" spans="1:24" ht="20.100000000000001" customHeight="1">
      <c r="G2" s="5" t="s">
        <v>231</v>
      </c>
      <c r="J2" s="804" t="s">
        <v>1</v>
      </c>
      <c r="K2" s="5"/>
      <c r="M2" s="5"/>
      <c r="N2" s="16"/>
      <c r="O2" s="16"/>
      <c r="T2" s="2"/>
    </row>
    <row r="3" spans="1:24" ht="20.100000000000001" customHeight="1">
      <c r="G3" s="5" t="s">
        <v>232</v>
      </c>
      <c r="J3" s="804" t="s">
        <v>3</v>
      </c>
      <c r="K3" s="5"/>
      <c r="M3" s="5"/>
      <c r="N3" s="16"/>
      <c r="O3" s="16"/>
      <c r="T3" s="2"/>
    </row>
    <row r="4" spans="1:24" ht="20.100000000000001" customHeight="1">
      <c r="G4" s="516" t="s">
        <v>233</v>
      </c>
      <c r="J4" s="804" t="s">
        <v>5</v>
      </c>
      <c r="K4" s="5"/>
      <c r="M4" s="33"/>
      <c r="N4" s="16"/>
      <c r="O4" s="16"/>
      <c r="T4" s="2"/>
    </row>
    <row r="5" spans="1:24" ht="20.100000000000001" customHeight="1">
      <c r="G5" s="5" t="s">
        <v>234</v>
      </c>
      <c r="J5" s="804" t="s">
        <v>7</v>
      </c>
      <c r="K5" s="5"/>
      <c r="M5" s="5"/>
      <c r="N5" s="16"/>
      <c r="O5" s="16"/>
      <c r="P5" s="2"/>
      <c r="T5" s="2"/>
    </row>
    <row r="6" spans="1:24" ht="20.100000000000001" customHeight="1">
      <c r="N6" s="6"/>
      <c r="O6" s="6"/>
    </row>
    <row r="7" spans="1:24" ht="30" customHeight="1">
      <c r="A7" s="2596" t="s">
        <v>983</v>
      </c>
      <c r="B7" s="2596"/>
      <c r="C7" s="2596"/>
      <c r="D7" s="2596"/>
      <c r="E7" s="2596"/>
      <c r="F7" s="2596"/>
      <c r="G7" s="2596"/>
      <c r="H7" s="2596"/>
      <c r="I7" s="2596"/>
      <c r="J7" s="2596"/>
      <c r="K7" s="2596"/>
      <c r="L7" s="2596"/>
      <c r="M7" s="2596"/>
      <c r="N7" s="2596"/>
      <c r="O7" s="2596"/>
      <c r="P7" s="2596"/>
      <c r="Q7" s="2596"/>
      <c r="R7" s="2596"/>
      <c r="S7" s="2596"/>
      <c r="T7" s="970"/>
      <c r="U7" s="971"/>
      <c r="V7" s="971"/>
      <c r="W7" s="971"/>
    </row>
    <row r="8" spans="1:24" ht="12" customHeight="1">
      <c r="A8" s="32"/>
      <c r="B8" s="32"/>
      <c r="C8" s="32"/>
      <c r="D8" s="32"/>
      <c r="E8" s="32"/>
      <c r="F8" s="32"/>
      <c r="G8" s="32"/>
      <c r="H8" s="32"/>
      <c r="I8" s="32"/>
      <c r="J8" s="32"/>
      <c r="K8" s="32"/>
      <c r="L8" s="32"/>
      <c r="M8" s="32"/>
      <c r="N8" s="32"/>
      <c r="O8" s="32"/>
      <c r="P8" s="4"/>
      <c r="Q8" s="4"/>
      <c r="R8" s="4"/>
    </row>
    <row r="9" spans="1:24" ht="16.2">
      <c r="A9" s="3201" t="s">
        <v>302</v>
      </c>
      <c r="B9" s="3201"/>
      <c r="C9" s="3201"/>
      <c r="D9" s="3201"/>
      <c r="E9" s="3201"/>
      <c r="F9" s="3201"/>
      <c r="G9" s="3201"/>
      <c r="H9" s="3201"/>
      <c r="I9" s="3201"/>
      <c r="J9" s="3201"/>
      <c r="K9" s="3201"/>
      <c r="L9" s="3201"/>
      <c r="M9" s="3201"/>
      <c r="N9" s="3201"/>
      <c r="O9" s="3201"/>
      <c r="P9" s="3201"/>
      <c r="Q9" s="3201"/>
      <c r="R9" s="3201"/>
      <c r="S9" s="3201"/>
      <c r="T9" s="5"/>
    </row>
    <row r="10" spans="1:24" ht="23.1" customHeight="1">
      <c r="A10" s="733"/>
      <c r="B10" s="3"/>
      <c r="C10" s="3"/>
      <c r="D10" s="3"/>
      <c r="E10" s="3"/>
      <c r="F10" s="3"/>
      <c r="G10" s="3"/>
      <c r="H10" s="3"/>
      <c r="I10" s="3"/>
      <c r="J10" s="3"/>
      <c r="K10" s="3"/>
      <c r="L10" s="3"/>
      <c r="M10" s="3"/>
      <c r="N10" s="3"/>
      <c r="O10" s="3"/>
      <c r="P10" s="5"/>
      <c r="Q10" s="5"/>
      <c r="R10" s="5"/>
    </row>
    <row r="11" spans="1:24" s="30" customFormat="1" ht="30" customHeight="1">
      <c r="A11" s="499"/>
      <c r="B11" s="483"/>
      <c r="C11" s="65"/>
      <c r="D11" s="66"/>
      <c r="E11" s="474"/>
      <c r="F11" s="69"/>
      <c r="G11" s="69"/>
      <c r="H11" s="476"/>
      <c r="I11" s="476"/>
      <c r="J11" s="65"/>
      <c r="K11" s="65"/>
      <c r="L11" s="65"/>
      <c r="M11" s="65"/>
      <c r="N11" s="65"/>
      <c r="O11" s="65"/>
      <c r="P11" s="65"/>
      <c r="Q11" s="65"/>
      <c r="R11" s="65"/>
      <c r="S11" s="80"/>
      <c r="T11" s="472"/>
      <c r="U11" s="446"/>
      <c r="V11" s="446"/>
      <c r="W11" s="446"/>
    </row>
    <row r="12" spans="1:24" ht="28.5" customHeight="1">
      <c r="A12" s="487" t="s">
        <v>967</v>
      </c>
      <c r="B12" s="176"/>
      <c r="C12" s="367"/>
      <c r="D12" s="430"/>
      <c r="E12" s="431"/>
      <c r="F12" s="432"/>
      <c r="G12" s="2098"/>
      <c r="H12" s="1648"/>
      <c r="I12" s="2295"/>
      <c r="J12" s="2296"/>
      <c r="K12" s="2296"/>
      <c r="L12" s="2298"/>
      <c r="M12" s="138"/>
      <c r="N12" s="138"/>
      <c r="O12" s="138"/>
      <c r="R12" s="6">
        <f ca="1">TODAY()</f>
        <v>46038</v>
      </c>
      <c r="S12" s="88"/>
    </row>
    <row r="13" spans="1:24" ht="28.35" hidden="1" customHeight="1">
      <c r="A13" s="439"/>
      <c r="B13" s="488"/>
      <c r="C13" s="489"/>
      <c r="D13" s="490"/>
      <c r="E13" s="491"/>
      <c r="F13" s="492"/>
      <c r="G13" s="492"/>
      <c r="H13" s="492"/>
      <c r="I13" s="48" t="s">
        <v>984</v>
      </c>
      <c r="J13" s="48" t="s">
        <v>985</v>
      </c>
      <c r="K13" s="48"/>
      <c r="L13" s="48" t="s">
        <v>985</v>
      </c>
      <c r="M13" s="47" t="s">
        <v>986</v>
      </c>
      <c r="N13" s="47" t="s">
        <v>986</v>
      </c>
      <c r="O13" s="47" t="s">
        <v>986</v>
      </c>
      <c r="P13" s="47" t="s">
        <v>986</v>
      </c>
      <c r="Q13" s="47" t="s">
        <v>986</v>
      </c>
      <c r="R13" s="48" t="s">
        <v>838</v>
      </c>
      <c r="S13" s="42"/>
      <c r="T13" s="42"/>
      <c r="U13" s="42"/>
      <c r="V13" s="42"/>
      <c r="W13" s="42"/>
    </row>
    <row r="14" spans="1:24" ht="28.35" hidden="1" customHeight="1">
      <c r="A14" s="439"/>
      <c r="B14" s="488"/>
      <c r="C14" s="489"/>
      <c r="D14" s="490"/>
      <c r="E14" s="491"/>
      <c r="F14" s="492"/>
      <c r="G14" s="492"/>
      <c r="H14" s="492"/>
      <c r="I14" s="48" t="s">
        <v>987</v>
      </c>
      <c r="J14" s="48" t="s">
        <v>988</v>
      </c>
      <c r="K14" s="48"/>
      <c r="L14" s="48" t="s">
        <v>988</v>
      </c>
      <c r="M14" s="48" t="s">
        <v>989</v>
      </c>
      <c r="N14" s="48" t="s">
        <v>989</v>
      </c>
      <c r="O14" s="48" t="s">
        <v>989</v>
      </c>
      <c r="P14" s="48" t="s">
        <v>989</v>
      </c>
      <c r="Q14" s="48" t="s">
        <v>989</v>
      </c>
      <c r="R14" s="48" t="s">
        <v>353</v>
      </c>
      <c r="S14" s="42"/>
      <c r="T14" s="42"/>
      <c r="U14" s="42"/>
      <c r="V14" s="42"/>
      <c r="W14" s="42"/>
    </row>
    <row r="15" spans="1:24" s="42" customFormat="1" ht="28.35" hidden="1" customHeight="1">
      <c r="A15" s="439"/>
      <c r="B15" s="488"/>
      <c r="C15" s="489"/>
      <c r="D15" s="490"/>
      <c r="E15" s="491"/>
      <c r="F15" s="492"/>
      <c r="G15" s="492"/>
      <c r="H15" s="492"/>
      <c r="I15" s="48">
        <v>15</v>
      </c>
      <c r="J15" s="48">
        <v>33</v>
      </c>
      <c r="K15" s="48"/>
      <c r="L15" s="48">
        <v>36</v>
      </c>
      <c r="M15" s="48">
        <v>32</v>
      </c>
      <c r="N15" s="48">
        <v>39</v>
      </c>
      <c r="O15" s="48">
        <v>39</v>
      </c>
      <c r="P15" s="48">
        <v>25</v>
      </c>
      <c r="Q15" s="48">
        <v>20</v>
      </c>
      <c r="R15" s="48" t="s">
        <v>990</v>
      </c>
    </row>
    <row r="16" spans="1:24" ht="26.25" customHeight="1">
      <c r="A16" s="3895" t="s">
        <v>350</v>
      </c>
      <c r="B16" s="2779" t="s">
        <v>351</v>
      </c>
      <c r="C16" s="2781" t="s">
        <v>999</v>
      </c>
      <c r="D16" s="3896"/>
      <c r="E16" s="3897"/>
      <c r="F16" s="3874" t="s">
        <v>353</v>
      </c>
      <c r="G16" s="2826"/>
      <c r="H16" s="2905" t="s">
        <v>1000</v>
      </c>
      <c r="I16" s="1295" t="s">
        <v>1001</v>
      </c>
      <c r="J16" s="1296" t="s">
        <v>1002</v>
      </c>
      <c r="K16" s="1297" t="s">
        <v>640</v>
      </c>
      <c r="L16" s="1297" t="s">
        <v>1003</v>
      </c>
      <c r="M16" s="1296" t="s">
        <v>1004</v>
      </c>
      <c r="N16" s="1296" t="s">
        <v>1005</v>
      </c>
      <c r="O16" s="1296" t="s">
        <v>1006</v>
      </c>
      <c r="P16" s="1297" t="s">
        <v>1007</v>
      </c>
      <c r="Q16" s="3892" t="s">
        <v>1008</v>
      </c>
      <c r="R16" s="3893"/>
      <c r="S16" s="440"/>
      <c r="T16" s="149"/>
      <c r="U16" s="149"/>
      <c r="V16" s="149"/>
      <c r="W16" s="42"/>
      <c r="X16" s="1"/>
    </row>
    <row r="17" spans="1:24" ht="26.25" customHeight="1">
      <c r="A17" s="3882"/>
      <c r="B17" s="3883"/>
      <c r="C17" s="3884"/>
      <c r="D17" s="3885"/>
      <c r="E17" s="3886"/>
      <c r="F17" s="1293" t="s">
        <v>1009</v>
      </c>
      <c r="G17" s="1293" t="s">
        <v>1010</v>
      </c>
      <c r="H17" s="3898"/>
      <c r="I17" s="1308" t="s">
        <v>1011</v>
      </c>
      <c r="J17" s="1309" t="s">
        <v>1012</v>
      </c>
      <c r="K17" s="1293" t="s">
        <v>648</v>
      </c>
      <c r="L17" s="1309" t="s">
        <v>1013</v>
      </c>
      <c r="M17" s="1309" t="s">
        <v>1014</v>
      </c>
      <c r="N17" s="1309" t="s">
        <v>1015</v>
      </c>
      <c r="O17" s="1309" t="s">
        <v>1016</v>
      </c>
      <c r="P17" s="1293" t="s">
        <v>1017</v>
      </c>
      <c r="Q17" s="1310" t="s">
        <v>1018</v>
      </c>
      <c r="R17" s="1311" t="s">
        <v>1019</v>
      </c>
      <c r="S17" s="81"/>
      <c r="W17" s="42"/>
      <c r="X17" s="1"/>
    </row>
    <row r="18" spans="1:24" ht="30" customHeight="1">
      <c r="A18" s="1969" t="s">
        <v>1156</v>
      </c>
      <c r="B18" s="1803" t="s">
        <v>1256</v>
      </c>
      <c r="C18" s="1467">
        <v>46031</v>
      </c>
      <c r="D18" s="1468" t="s">
        <v>263</v>
      </c>
      <c r="E18" s="1804">
        <f t="shared" ref="E18:E39" si="0">IF(C18=0,"",C18)</f>
        <v>46031</v>
      </c>
      <c r="F18" s="1486">
        <f t="shared" ref="F18:F34" si="1">IF(C18=0,"",C18-2)</f>
        <v>46029</v>
      </c>
      <c r="G18" s="1805">
        <f t="shared" ref="G18:G34" si="2">F18</f>
        <v>46029</v>
      </c>
      <c r="H18" s="1993">
        <f t="shared" ref="H18:H34" si="3">C18+3</f>
        <v>46034</v>
      </c>
      <c r="I18" s="1993">
        <f>H18+30</f>
        <v>46064</v>
      </c>
      <c r="J18" s="1994">
        <f>H18+47</f>
        <v>46081</v>
      </c>
      <c r="K18" s="1994">
        <f>H18+48</f>
        <v>46082</v>
      </c>
      <c r="L18" s="1995">
        <f>H18+38</f>
        <v>46072</v>
      </c>
      <c r="M18" s="1995">
        <f>H18+43</f>
        <v>46077</v>
      </c>
      <c r="N18" s="1995">
        <f>H18+50</f>
        <v>46084</v>
      </c>
      <c r="O18" s="1995">
        <f>H18+33</f>
        <v>46067</v>
      </c>
      <c r="P18" s="1996">
        <f>H18+42</f>
        <v>46076</v>
      </c>
      <c r="Q18" s="1997">
        <f>H18+40</f>
        <v>46074</v>
      </c>
      <c r="R18" s="1997">
        <f>H18+40</f>
        <v>46074</v>
      </c>
      <c r="S18" s="441"/>
      <c r="T18" s="440"/>
      <c r="U18" s="149"/>
      <c r="V18" s="149"/>
      <c r="W18" s="149"/>
      <c r="X18" s="29"/>
    </row>
    <row r="19" spans="1:24" s="764" customFormat="1" ht="30" customHeight="1">
      <c r="A19" s="1855" t="s">
        <v>1464</v>
      </c>
      <c r="B19" s="1856"/>
      <c r="C19" s="1469">
        <v>46036</v>
      </c>
      <c r="D19" s="1470" t="s">
        <v>263</v>
      </c>
      <c r="E19" s="1806">
        <f t="shared" si="0"/>
        <v>46036</v>
      </c>
      <c r="F19" s="1967">
        <f t="shared" si="1"/>
        <v>46034</v>
      </c>
      <c r="G19" s="1968">
        <f t="shared" si="2"/>
        <v>46034</v>
      </c>
      <c r="H19" s="1998">
        <f t="shared" si="3"/>
        <v>46039</v>
      </c>
      <c r="I19" s="1998">
        <f>H19+32</f>
        <v>46071</v>
      </c>
      <c r="J19" s="1999">
        <f>H19+49</f>
        <v>46088</v>
      </c>
      <c r="K19" s="1999">
        <f>H19+43</f>
        <v>46082</v>
      </c>
      <c r="L19" s="2000">
        <f>H19+33</f>
        <v>46072</v>
      </c>
      <c r="M19" s="2000">
        <f>H19+45</f>
        <v>46084</v>
      </c>
      <c r="N19" s="2000">
        <f>H19+52</f>
        <v>46091</v>
      </c>
      <c r="O19" s="2000">
        <f>H19+35</f>
        <v>46074</v>
      </c>
      <c r="P19" s="2001">
        <f>H19+37</f>
        <v>46076</v>
      </c>
      <c r="Q19" s="2002">
        <f>H19+42</f>
        <v>46081</v>
      </c>
      <c r="R19" s="2002">
        <f>H19+42</f>
        <v>46081</v>
      </c>
      <c r="S19" s="441"/>
      <c r="T19" s="445"/>
      <c r="U19" s="762"/>
      <c r="V19" s="762"/>
      <c r="W19" s="762"/>
      <c r="X19" s="763"/>
    </row>
    <row r="20" spans="1:24" ht="30" customHeight="1">
      <c r="A20" s="1854" t="s">
        <v>1236</v>
      </c>
      <c r="B20" s="1803" t="s">
        <v>1368</v>
      </c>
      <c r="C20" s="1467">
        <f t="shared" ref="C20:C39" si="4">C18+7</f>
        <v>46038</v>
      </c>
      <c r="D20" s="1468" t="s">
        <v>263</v>
      </c>
      <c r="E20" s="1804">
        <f t="shared" si="0"/>
        <v>46038</v>
      </c>
      <c r="F20" s="1486">
        <f t="shared" si="1"/>
        <v>46036</v>
      </c>
      <c r="G20" s="1805">
        <f t="shared" si="2"/>
        <v>46036</v>
      </c>
      <c r="H20" s="1993">
        <f t="shared" si="3"/>
        <v>46041</v>
      </c>
      <c r="I20" s="1993">
        <f>H20+30</f>
        <v>46071</v>
      </c>
      <c r="J20" s="1994">
        <f>H20+47</f>
        <v>46088</v>
      </c>
      <c r="K20" s="1994">
        <f>H20+48</f>
        <v>46089</v>
      </c>
      <c r="L20" s="1995">
        <f>H20+38</f>
        <v>46079</v>
      </c>
      <c r="M20" s="1995">
        <f>H20+43</f>
        <v>46084</v>
      </c>
      <c r="N20" s="1995">
        <f>H20+50</f>
        <v>46091</v>
      </c>
      <c r="O20" s="1995">
        <f>H20+33</f>
        <v>46074</v>
      </c>
      <c r="P20" s="1996">
        <f>H20+42</f>
        <v>46083</v>
      </c>
      <c r="Q20" s="1997">
        <f>H20+40</f>
        <v>46081</v>
      </c>
      <c r="R20" s="1997">
        <f>H20+40</f>
        <v>46081</v>
      </c>
      <c r="S20" s="444"/>
      <c r="T20" s="440"/>
      <c r="U20" s="149"/>
      <c r="V20" s="149"/>
      <c r="W20" s="149"/>
      <c r="X20" s="29"/>
    </row>
    <row r="21" spans="1:24" ht="30" customHeight="1">
      <c r="A21" s="1854" t="s">
        <v>1236</v>
      </c>
      <c r="B21" s="1803" t="s">
        <v>1369</v>
      </c>
      <c r="C21" s="1467">
        <f t="shared" si="4"/>
        <v>46043</v>
      </c>
      <c r="D21" s="1468" t="s">
        <v>263</v>
      </c>
      <c r="E21" s="1804">
        <f t="shared" si="0"/>
        <v>46043</v>
      </c>
      <c r="F21" s="1486">
        <f t="shared" si="1"/>
        <v>46041</v>
      </c>
      <c r="G21" s="1805">
        <f t="shared" si="2"/>
        <v>46041</v>
      </c>
      <c r="H21" s="1993">
        <f t="shared" si="3"/>
        <v>46046</v>
      </c>
      <c r="I21" s="1993">
        <f>H21+32</f>
        <v>46078</v>
      </c>
      <c r="J21" s="1994">
        <f>H21+49</f>
        <v>46095</v>
      </c>
      <c r="K21" s="1994">
        <f>H21+43</f>
        <v>46089</v>
      </c>
      <c r="L21" s="1995">
        <f>H21+33</f>
        <v>46079</v>
      </c>
      <c r="M21" s="1995">
        <f>H21+45</f>
        <v>46091</v>
      </c>
      <c r="N21" s="1995">
        <f>H21+52</f>
        <v>46098</v>
      </c>
      <c r="O21" s="1995">
        <f>H21+35</f>
        <v>46081</v>
      </c>
      <c r="P21" s="1996">
        <f>H21+37</f>
        <v>46083</v>
      </c>
      <c r="Q21" s="1997">
        <f>H21+42</f>
        <v>46088</v>
      </c>
      <c r="R21" s="1997">
        <f>H21+42</f>
        <v>46088</v>
      </c>
      <c r="S21" s="441"/>
      <c r="T21" s="440"/>
      <c r="U21" s="149"/>
      <c r="V21" s="149"/>
      <c r="W21" s="149"/>
      <c r="X21" s="29"/>
    </row>
    <row r="22" spans="1:24" ht="30" customHeight="1">
      <c r="A22" s="1969" t="s">
        <v>1156</v>
      </c>
      <c r="B22" s="1807" t="s">
        <v>1370</v>
      </c>
      <c r="C22" s="1467">
        <f t="shared" si="4"/>
        <v>46045</v>
      </c>
      <c r="D22" s="1468" t="s">
        <v>263</v>
      </c>
      <c r="E22" s="1804">
        <f t="shared" si="0"/>
        <v>46045</v>
      </c>
      <c r="F22" s="1486">
        <f t="shared" si="1"/>
        <v>46043</v>
      </c>
      <c r="G22" s="1805">
        <f t="shared" si="2"/>
        <v>46043</v>
      </c>
      <c r="H22" s="1993">
        <f t="shared" si="3"/>
        <v>46048</v>
      </c>
      <c r="I22" s="1993">
        <f>H22+30</f>
        <v>46078</v>
      </c>
      <c r="J22" s="1994">
        <f>H22+47</f>
        <v>46095</v>
      </c>
      <c r="K22" s="1994">
        <f>H22+48</f>
        <v>46096</v>
      </c>
      <c r="L22" s="1995">
        <f>H22+38</f>
        <v>46086</v>
      </c>
      <c r="M22" s="1995">
        <f>H22+43</f>
        <v>46091</v>
      </c>
      <c r="N22" s="1995">
        <f>H22+50</f>
        <v>46098</v>
      </c>
      <c r="O22" s="1995">
        <f>H22+33</f>
        <v>46081</v>
      </c>
      <c r="P22" s="1996">
        <f>H22+42</f>
        <v>46090</v>
      </c>
      <c r="Q22" s="1997">
        <f>H22+40</f>
        <v>46088</v>
      </c>
      <c r="R22" s="1997">
        <f>H22+40</f>
        <v>46088</v>
      </c>
      <c r="S22" s="441"/>
      <c r="T22" s="440"/>
      <c r="U22" s="149"/>
      <c r="V22" s="149"/>
      <c r="W22" s="149"/>
      <c r="X22" s="45"/>
    </row>
    <row r="23" spans="1:24" s="42" customFormat="1" ht="30" customHeight="1">
      <c r="A23" s="1969" t="s">
        <v>1156</v>
      </c>
      <c r="B23" s="1803" t="s">
        <v>1371</v>
      </c>
      <c r="C23" s="1467">
        <f t="shared" si="4"/>
        <v>46050</v>
      </c>
      <c r="D23" s="1468" t="s">
        <v>263</v>
      </c>
      <c r="E23" s="1804">
        <f t="shared" si="0"/>
        <v>46050</v>
      </c>
      <c r="F23" s="1486">
        <f t="shared" si="1"/>
        <v>46048</v>
      </c>
      <c r="G23" s="1805">
        <f t="shared" si="2"/>
        <v>46048</v>
      </c>
      <c r="H23" s="1993">
        <f t="shared" si="3"/>
        <v>46053</v>
      </c>
      <c r="I23" s="1993">
        <f>H23+32</f>
        <v>46085</v>
      </c>
      <c r="J23" s="1994">
        <f>H23+49</f>
        <v>46102</v>
      </c>
      <c r="K23" s="1994">
        <f>H23+43</f>
        <v>46096</v>
      </c>
      <c r="L23" s="1995">
        <f>H23+33</f>
        <v>46086</v>
      </c>
      <c r="M23" s="1995">
        <f>H23+45</f>
        <v>46098</v>
      </c>
      <c r="N23" s="1995">
        <f>H23+52</f>
        <v>46105</v>
      </c>
      <c r="O23" s="1995">
        <f>H23+35</f>
        <v>46088</v>
      </c>
      <c r="P23" s="1996">
        <f>H23+37</f>
        <v>46090</v>
      </c>
      <c r="Q23" s="1997">
        <f>H23+42</f>
        <v>46095</v>
      </c>
      <c r="R23" s="1997">
        <f>H23+42</f>
        <v>46095</v>
      </c>
      <c r="S23" s="441"/>
      <c r="T23" s="1"/>
    </row>
    <row r="24" spans="1:24" s="94" customFormat="1" ht="30" customHeight="1">
      <c r="A24" s="1854" t="s">
        <v>1236</v>
      </c>
      <c r="B24" s="1803" t="s">
        <v>1372</v>
      </c>
      <c r="C24" s="1467">
        <f t="shared" si="4"/>
        <v>46052</v>
      </c>
      <c r="D24" s="1468" t="s">
        <v>263</v>
      </c>
      <c r="E24" s="1804">
        <f t="shared" si="0"/>
        <v>46052</v>
      </c>
      <c r="F24" s="1486">
        <f t="shared" si="1"/>
        <v>46050</v>
      </c>
      <c r="G24" s="1805">
        <f t="shared" si="2"/>
        <v>46050</v>
      </c>
      <c r="H24" s="1993">
        <f t="shared" si="3"/>
        <v>46055</v>
      </c>
      <c r="I24" s="1993">
        <f>H24+30</f>
        <v>46085</v>
      </c>
      <c r="J24" s="1994">
        <f>H24+47</f>
        <v>46102</v>
      </c>
      <c r="K24" s="1994">
        <f>H24+48</f>
        <v>46103</v>
      </c>
      <c r="L24" s="1995">
        <f>H24+38</f>
        <v>46093</v>
      </c>
      <c r="M24" s="1995">
        <f>H24+43</f>
        <v>46098</v>
      </c>
      <c r="N24" s="1995">
        <f>H24+50</f>
        <v>46105</v>
      </c>
      <c r="O24" s="1995">
        <f>H24+33</f>
        <v>46088</v>
      </c>
      <c r="P24" s="1996">
        <f>H24+42</f>
        <v>46097</v>
      </c>
      <c r="Q24" s="1997">
        <f>H24+40</f>
        <v>46095</v>
      </c>
      <c r="R24" s="1997">
        <f>H24+40</f>
        <v>46095</v>
      </c>
      <c r="S24" s="1"/>
    </row>
    <row r="25" spans="1:24" s="94" customFormat="1" ht="30" customHeight="1">
      <c r="A25" s="1854" t="s">
        <v>1236</v>
      </c>
      <c r="B25" s="1803" t="s">
        <v>1373</v>
      </c>
      <c r="C25" s="1467">
        <f t="shared" si="4"/>
        <v>46057</v>
      </c>
      <c r="D25" s="1468" t="s">
        <v>263</v>
      </c>
      <c r="E25" s="1804">
        <f t="shared" si="0"/>
        <v>46057</v>
      </c>
      <c r="F25" s="1486">
        <f t="shared" si="1"/>
        <v>46055</v>
      </c>
      <c r="G25" s="1805">
        <f t="shared" si="2"/>
        <v>46055</v>
      </c>
      <c r="H25" s="1993">
        <f t="shared" si="3"/>
        <v>46060</v>
      </c>
      <c r="I25" s="1993">
        <f>H25+32</f>
        <v>46092</v>
      </c>
      <c r="J25" s="1994">
        <f>H25+49</f>
        <v>46109</v>
      </c>
      <c r="K25" s="1994">
        <f>H25+43</f>
        <v>46103</v>
      </c>
      <c r="L25" s="1995">
        <f>H25+33</f>
        <v>46093</v>
      </c>
      <c r="M25" s="1995">
        <f>H25+45</f>
        <v>46105</v>
      </c>
      <c r="N25" s="1995">
        <f>H25+52</f>
        <v>46112</v>
      </c>
      <c r="O25" s="1995">
        <f>H25+35</f>
        <v>46095</v>
      </c>
      <c r="P25" s="1996">
        <f>H25+37</f>
        <v>46097</v>
      </c>
      <c r="Q25" s="1997">
        <f>H25+42</f>
        <v>46102</v>
      </c>
      <c r="R25" s="1997">
        <f>H25+42</f>
        <v>46102</v>
      </c>
    </row>
    <row r="26" spans="1:24" ht="30" customHeight="1">
      <c r="A26" s="1969" t="s">
        <v>1156</v>
      </c>
      <c r="B26" s="1803" t="s">
        <v>1374</v>
      </c>
      <c r="C26" s="1467">
        <f t="shared" si="4"/>
        <v>46059</v>
      </c>
      <c r="D26" s="1468" t="s">
        <v>263</v>
      </c>
      <c r="E26" s="1804">
        <f t="shared" si="0"/>
        <v>46059</v>
      </c>
      <c r="F26" s="1486">
        <f t="shared" si="1"/>
        <v>46057</v>
      </c>
      <c r="G26" s="1805">
        <f t="shared" si="2"/>
        <v>46057</v>
      </c>
      <c r="H26" s="1993">
        <f t="shared" si="3"/>
        <v>46062</v>
      </c>
      <c r="I26" s="1993">
        <f>H26+30</f>
        <v>46092</v>
      </c>
      <c r="J26" s="1994">
        <f>H26+47</f>
        <v>46109</v>
      </c>
      <c r="K26" s="1994">
        <f>H26+48</f>
        <v>46110</v>
      </c>
      <c r="L26" s="1995">
        <f>H26+38</f>
        <v>46100</v>
      </c>
      <c r="M26" s="1995">
        <f>H26+43</f>
        <v>46105</v>
      </c>
      <c r="N26" s="1995">
        <f>H26+50</f>
        <v>46112</v>
      </c>
      <c r="O26" s="1995">
        <f>H26+33</f>
        <v>46095</v>
      </c>
      <c r="P26" s="1996">
        <f>H26+42</f>
        <v>46104</v>
      </c>
      <c r="Q26" s="1997">
        <f>H26+40</f>
        <v>46102</v>
      </c>
      <c r="R26" s="1997">
        <f>H26+40</f>
        <v>46102</v>
      </c>
      <c r="S26" s="94"/>
      <c r="X26" s="1"/>
    </row>
    <row r="27" spans="1:24" ht="30" customHeight="1">
      <c r="A27" s="1855" t="s">
        <v>1299</v>
      </c>
      <c r="B27" s="1856" t="s">
        <v>1465</v>
      </c>
      <c r="C27" s="1469">
        <f t="shared" si="4"/>
        <v>46064</v>
      </c>
      <c r="D27" s="1470" t="s">
        <v>263</v>
      </c>
      <c r="E27" s="1806">
        <f t="shared" si="0"/>
        <v>46064</v>
      </c>
      <c r="F27" s="1967">
        <f t="shared" si="1"/>
        <v>46062</v>
      </c>
      <c r="G27" s="1968">
        <f t="shared" si="2"/>
        <v>46062</v>
      </c>
      <c r="H27" s="1998">
        <f t="shared" si="3"/>
        <v>46067</v>
      </c>
      <c r="I27" s="1998">
        <f>H27+32</f>
        <v>46099</v>
      </c>
      <c r="J27" s="1999">
        <f>H27+49</f>
        <v>46116</v>
      </c>
      <c r="K27" s="1999">
        <f>H27+43</f>
        <v>46110</v>
      </c>
      <c r="L27" s="2000">
        <f>H27+33</f>
        <v>46100</v>
      </c>
      <c r="M27" s="2000">
        <f>H27+45</f>
        <v>46112</v>
      </c>
      <c r="N27" s="2000">
        <f>H27+52</f>
        <v>46119</v>
      </c>
      <c r="O27" s="2000">
        <f>H27+35</f>
        <v>46102</v>
      </c>
      <c r="P27" s="2001">
        <f>H27+37</f>
        <v>46104</v>
      </c>
      <c r="Q27" s="2002">
        <f>H27+42</f>
        <v>46109</v>
      </c>
      <c r="R27" s="2002">
        <f>H27+42</f>
        <v>46109</v>
      </c>
      <c r="T27" s="440"/>
      <c r="U27" s="149"/>
      <c r="V27" s="149"/>
      <c r="W27" s="149"/>
      <c r="X27" s="45"/>
    </row>
    <row r="28" spans="1:24" ht="30" customHeight="1">
      <c r="A28" s="1855" t="s">
        <v>1299</v>
      </c>
      <c r="B28" s="1856" t="s">
        <v>1466</v>
      </c>
      <c r="C28" s="1469">
        <f t="shared" si="4"/>
        <v>46066</v>
      </c>
      <c r="D28" s="1470" t="s">
        <v>263</v>
      </c>
      <c r="E28" s="1806">
        <f t="shared" si="0"/>
        <v>46066</v>
      </c>
      <c r="F28" s="1967">
        <f t="shared" si="1"/>
        <v>46064</v>
      </c>
      <c r="G28" s="1968">
        <f t="shared" si="2"/>
        <v>46064</v>
      </c>
      <c r="H28" s="1998">
        <f t="shared" si="3"/>
        <v>46069</v>
      </c>
      <c r="I28" s="1998">
        <f>H28+30</f>
        <v>46099</v>
      </c>
      <c r="J28" s="1999">
        <f>H28+47</f>
        <v>46116</v>
      </c>
      <c r="K28" s="1999">
        <f>H28+48</f>
        <v>46117</v>
      </c>
      <c r="L28" s="2000">
        <f>H28+38</f>
        <v>46107</v>
      </c>
      <c r="M28" s="2000">
        <f>H28+43</f>
        <v>46112</v>
      </c>
      <c r="N28" s="2000">
        <f>H28+50</f>
        <v>46119</v>
      </c>
      <c r="O28" s="2000">
        <f>H28+33</f>
        <v>46102</v>
      </c>
      <c r="P28" s="2001">
        <f>H28+42</f>
        <v>46111</v>
      </c>
      <c r="Q28" s="2002">
        <f>H28+40</f>
        <v>46109</v>
      </c>
      <c r="R28" s="2002">
        <f>H28+40</f>
        <v>46109</v>
      </c>
      <c r="S28" s="441"/>
      <c r="T28" s="440"/>
      <c r="U28" s="149"/>
      <c r="V28" s="149"/>
      <c r="W28" s="149"/>
      <c r="X28" s="45"/>
    </row>
    <row r="29" spans="1:24" s="94" customFormat="1" ht="30" customHeight="1">
      <c r="A29" s="1854" t="s">
        <v>1236</v>
      </c>
      <c r="B29" s="1803" t="s">
        <v>1467</v>
      </c>
      <c r="C29" s="1467">
        <f t="shared" si="4"/>
        <v>46071</v>
      </c>
      <c r="D29" s="1468" t="s">
        <v>263</v>
      </c>
      <c r="E29" s="1804">
        <f t="shared" si="0"/>
        <v>46071</v>
      </c>
      <c r="F29" s="1486">
        <f t="shared" si="1"/>
        <v>46069</v>
      </c>
      <c r="G29" s="1805">
        <f t="shared" si="2"/>
        <v>46069</v>
      </c>
      <c r="H29" s="1993">
        <f t="shared" si="3"/>
        <v>46074</v>
      </c>
      <c r="I29" s="1993">
        <f>H29+32</f>
        <v>46106</v>
      </c>
      <c r="J29" s="1994">
        <f>H29+49</f>
        <v>46123</v>
      </c>
      <c r="K29" s="1994">
        <f>H29+43</f>
        <v>46117</v>
      </c>
      <c r="L29" s="1995">
        <f>H29+33</f>
        <v>46107</v>
      </c>
      <c r="M29" s="1995">
        <f>H29+45</f>
        <v>46119</v>
      </c>
      <c r="N29" s="1995">
        <f>H29+52</f>
        <v>46126</v>
      </c>
      <c r="O29" s="1995">
        <f>H29+35</f>
        <v>46109</v>
      </c>
      <c r="P29" s="1996">
        <f>H29+37</f>
        <v>46111</v>
      </c>
      <c r="Q29" s="1997">
        <f>H29+42</f>
        <v>46116</v>
      </c>
      <c r="R29" s="1997">
        <f>H29+42</f>
        <v>46116</v>
      </c>
      <c r="S29" s="441"/>
      <c r="T29" s="440"/>
      <c r="U29" s="149"/>
      <c r="V29" s="149"/>
      <c r="W29" s="149"/>
      <c r="X29" s="29"/>
    </row>
    <row r="30" spans="1:24" s="94" customFormat="1" ht="30" customHeight="1">
      <c r="A30" s="1969" t="s">
        <v>1156</v>
      </c>
      <c r="B30" s="1807" t="s">
        <v>1468</v>
      </c>
      <c r="C30" s="1467">
        <f t="shared" si="4"/>
        <v>46073</v>
      </c>
      <c r="D30" s="1468" t="s">
        <v>263</v>
      </c>
      <c r="E30" s="1804">
        <f t="shared" si="0"/>
        <v>46073</v>
      </c>
      <c r="F30" s="1486">
        <f t="shared" si="1"/>
        <v>46071</v>
      </c>
      <c r="G30" s="1805">
        <f t="shared" si="2"/>
        <v>46071</v>
      </c>
      <c r="H30" s="1993">
        <f t="shared" si="3"/>
        <v>46076</v>
      </c>
      <c r="I30" s="1993">
        <f>H30+30</f>
        <v>46106</v>
      </c>
      <c r="J30" s="1994">
        <f>H30+47</f>
        <v>46123</v>
      </c>
      <c r="K30" s="1994">
        <f>H30+48</f>
        <v>46124</v>
      </c>
      <c r="L30" s="1995">
        <f>H30+38</f>
        <v>46114</v>
      </c>
      <c r="M30" s="1995">
        <f>H30+43</f>
        <v>46119</v>
      </c>
      <c r="N30" s="1995">
        <f>H30+50</f>
        <v>46126</v>
      </c>
      <c r="O30" s="1995">
        <f>H30+33</f>
        <v>46109</v>
      </c>
      <c r="P30" s="1996">
        <f>H30+42</f>
        <v>46118</v>
      </c>
      <c r="Q30" s="1997">
        <f>H30+40</f>
        <v>46116</v>
      </c>
      <c r="R30" s="1997">
        <f>H30+40</f>
        <v>46116</v>
      </c>
      <c r="S30" s="441"/>
      <c r="T30" s="440"/>
      <c r="U30" s="149"/>
      <c r="V30" s="149"/>
      <c r="W30" s="149"/>
      <c r="X30" s="29"/>
    </row>
    <row r="31" spans="1:24" s="94" customFormat="1" ht="30" customHeight="1">
      <c r="A31" s="1855" t="s">
        <v>1464</v>
      </c>
      <c r="B31" s="1856" t="s">
        <v>1469</v>
      </c>
      <c r="C31" s="1469">
        <f t="shared" si="4"/>
        <v>46078</v>
      </c>
      <c r="D31" s="1470" t="s">
        <v>263</v>
      </c>
      <c r="E31" s="1806">
        <f t="shared" si="0"/>
        <v>46078</v>
      </c>
      <c r="F31" s="1967">
        <f t="shared" si="1"/>
        <v>46076</v>
      </c>
      <c r="G31" s="1968">
        <f t="shared" si="2"/>
        <v>46076</v>
      </c>
      <c r="H31" s="1998">
        <f t="shared" si="3"/>
        <v>46081</v>
      </c>
      <c r="I31" s="1998">
        <f>H31+32</f>
        <v>46113</v>
      </c>
      <c r="J31" s="1999">
        <f>H31+49</f>
        <v>46130</v>
      </c>
      <c r="K31" s="1999">
        <f>H31+43</f>
        <v>46124</v>
      </c>
      <c r="L31" s="2000">
        <f>H31+33</f>
        <v>46114</v>
      </c>
      <c r="M31" s="2000">
        <f>H31+45</f>
        <v>46126</v>
      </c>
      <c r="N31" s="2000">
        <f>H31+52</f>
        <v>46133</v>
      </c>
      <c r="O31" s="2000">
        <f>H31+35</f>
        <v>46116</v>
      </c>
      <c r="P31" s="2001">
        <f>H31+37</f>
        <v>46118</v>
      </c>
      <c r="Q31" s="2002">
        <f>H31+42</f>
        <v>46123</v>
      </c>
      <c r="R31" s="2002">
        <f>H31+42</f>
        <v>46123</v>
      </c>
      <c r="S31" s="441"/>
      <c r="T31" s="440"/>
      <c r="U31" s="149"/>
      <c r="V31" s="149"/>
      <c r="W31" s="149"/>
      <c r="X31" s="29"/>
    </row>
    <row r="32" spans="1:24" ht="30" customHeight="1">
      <c r="A32" s="1854" t="s">
        <v>1236</v>
      </c>
      <c r="B32" s="1803" t="s">
        <v>1470</v>
      </c>
      <c r="C32" s="1467">
        <f t="shared" si="4"/>
        <v>46080</v>
      </c>
      <c r="D32" s="1468" t="s">
        <v>263</v>
      </c>
      <c r="E32" s="1804">
        <f t="shared" si="0"/>
        <v>46080</v>
      </c>
      <c r="F32" s="1486">
        <f t="shared" si="1"/>
        <v>46078</v>
      </c>
      <c r="G32" s="1805">
        <f t="shared" si="2"/>
        <v>46078</v>
      </c>
      <c r="H32" s="1993">
        <f t="shared" si="3"/>
        <v>46083</v>
      </c>
      <c r="I32" s="1993">
        <f>H32+30</f>
        <v>46113</v>
      </c>
      <c r="J32" s="1994">
        <f>H32+47</f>
        <v>46130</v>
      </c>
      <c r="K32" s="1994">
        <f>H32+48</f>
        <v>46131</v>
      </c>
      <c r="L32" s="1995">
        <f>H32+38</f>
        <v>46121</v>
      </c>
      <c r="M32" s="1995">
        <f>H32+43</f>
        <v>46126</v>
      </c>
      <c r="N32" s="1995">
        <f>H32+50</f>
        <v>46133</v>
      </c>
      <c r="O32" s="1995">
        <f>H32+33</f>
        <v>46116</v>
      </c>
      <c r="P32" s="1996">
        <f>H32+42</f>
        <v>46125</v>
      </c>
      <c r="Q32" s="1997">
        <f>H32+40</f>
        <v>46123</v>
      </c>
      <c r="R32" s="1997">
        <f>H32+40</f>
        <v>46123</v>
      </c>
      <c r="S32" s="441"/>
      <c r="T32" s="440"/>
      <c r="U32" s="149"/>
      <c r="V32" s="149"/>
      <c r="W32" s="149"/>
      <c r="X32" s="29"/>
    </row>
    <row r="33" spans="1:24" ht="30" customHeight="1">
      <c r="A33" s="1854" t="s">
        <v>1236</v>
      </c>
      <c r="B33" s="1803" t="s">
        <v>1471</v>
      </c>
      <c r="C33" s="1467">
        <f t="shared" si="4"/>
        <v>46085</v>
      </c>
      <c r="D33" s="1468" t="s">
        <v>263</v>
      </c>
      <c r="E33" s="1804">
        <f t="shared" si="0"/>
        <v>46085</v>
      </c>
      <c r="F33" s="1486">
        <f t="shared" si="1"/>
        <v>46083</v>
      </c>
      <c r="G33" s="1805">
        <f t="shared" si="2"/>
        <v>46083</v>
      </c>
      <c r="H33" s="1993">
        <f t="shared" si="3"/>
        <v>46088</v>
      </c>
      <c r="I33" s="1993">
        <f>H33+32</f>
        <v>46120</v>
      </c>
      <c r="J33" s="1994">
        <f>H33+49</f>
        <v>46137</v>
      </c>
      <c r="K33" s="1994">
        <f>H33+43</f>
        <v>46131</v>
      </c>
      <c r="L33" s="1995">
        <f>H33+33</f>
        <v>46121</v>
      </c>
      <c r="M33" s="1995">
        <f>H33+45</f>
        <v>46133</v>
      </c>
      <c r="N33" s="1995">
        <f>H33+52</f>
        <v>46140</v>
      </c>
      <c r="O33" s="1995">
        <f>H33+35</f>
        <v>46123</v>
      </c>
      <c r="P33" s="1996">
        <f>H33+37</f>
        <v>46125</v>
      </c>
      <c r="Q33" s="1997">
        <f>H33+42</f>
        <v>46130</v>
      </c>
      <c r="R33" s="1997">
        <f>H33+42</f>
        <v>46130</v>
      </c>
      <c r="S33" s="441"/>
      <c r="T33" s="440"/>
      <c r="U33" s="149"/>
      <c r="V33" s="149"/>
      <c r="W33" s="149"/>
      <c r="X33" s="29"/>
    </row>
    <row r="34" spans="1:24" ht="30" customHeight="1">
      <c r="A34" s="1969" t="s">
        <v>1156</v>
      </c>
      <c r="B34" s="1803" t="s">
        <v>1472</v>
      </c>
      <c r="C34" s="1467">
        <f t="shared" si="4"/>
        <v>46087</v>
      </c>
      <c r="D34" s="1468" t="s">
        <v>263</v>
      </c>
      <c r="E34" s="1804">
        <f t="shared" si="0"/>
        <v>46087</v>
      </c>
      <c r="F34" s="1486">
        <f t="shared" si="1"/>
        <v>46085</v>
      </c>
      <c r="G34" s="1805">
        <f t="shared" si="2"/>
        <v>46085</v>
      </c>
      <c r="H34" s="1993">
        <f t="shared" si="3"/>
        <v>46090</v>
      </c>
      <c r="I34" s="1993">
        <f>H34+30</f>
        <v>46120</v>
      </c>
      <c r="J34" s="1994">
        <f>H34+47</f>
        <v>46137</v>
      </c>
      <c r="K34" s="1994">
        <f>H34+48</f>
        <v>46138</v>
      </c>
      <c r="L34" s="1995">
        <f>H34+38</f>
        <v>46128</v>
      </c>
      <c r="M34" s="1995">
        <f>H34+43</f>
        <v>46133</v>
      </c>
      <c r="N34" s="1995">
        <f>H34+50</f>
        <v>46140</v>
      </c>
      <c r="O34" s="1995">
        <f>H34+33</f>
        <v>46123</v>
      </c>
      <c r="P34" s="1996">
        <f>H34+42</f>
        <v>46132</v>
      </c>
      <c r="Q34" s="1997">
        <f>H34+40</f>
        <v>46130</v>
      </c>
      <c r="R34" s="1997">
        <f>H34+40</f>
        <v>46130</v>
      </c>
      <c r="S34" s="441"/>
      <c r="T34" s="440"/>
      <c r="U34" s="149"/>
      <c r="V34" s="149"/>
      <c r="W34" s="149"/>
      <c r="X34" s="45"/>
    </row>
    <row r="35" spans="1:24" ht="30" customHeight="1">
      <c r="A35" s="1969"/>
      <c r="B35" s="1803"/>
      <c r="C35" s="1467"/>
      <c r="D35" s="1468"/>
      <c r="E35" s="1804"/>
      <c r="F35" s="1486"/>
      <c r="G35" s="1805"/>
      <c r="H35" s="1993"/>
      <c r="I35" s="1993"/>
      <c r="J35" s="1994"/>
      <c r="K35" s="1994"/>
      <c r="L35" s="1995"/>
      <c r="M35" s="1995"/>
      <c r="N35" s="1995"/>
      <c r="O35" s="1995"/>
      <c r="P35" s="1996"/>
      <c r="Q35" s="1997"/>
      <c r="R35" s="1997"/>
      <c r="S35" s="441"/>
      <c r="T35" s="440"/>
      <c r="U35" s="149"/>
      <c r="V35" s="149"/>
      <c r="W35" s="149"/>
      <c r="X35" s="45"/>
    </row>
    <row r="36" spans="1:24" ht="30" customHeight="1">
      <c r="A36" s="1854"/>
      <c r="B36" s="1803"/>
      <c r="C36" s="1467"/>
      <c r="D36" s="1468"/>
      <c r="E36" s="1804"/>
      <c r="F36" s="1486"/>
      <c r="G36" s="1805"/>
      <c r="H36" s="1993"/>
      <c r="I36" s="1993"/>
      <c r="J36" s="1994"/>
      <c r="K36" s="1994"/>
      <c r="L36" s="1995"/>
      <c r="M36" s="1995"/>
      <c r="N36" s="1995"/>
      <c r="O36" s="1995"/>
      <c r="P36" s="1996"/>
      <c r="Q36" s="1997"/>
      <c r="R36" s="1997"/>
      <c r="S36" s="441"/>
      <c r="T36" s="440"/>
      <c r="U36" s="149"/>
      <c r="V36" s="149"/>
      <c r="W36" s="149"/>
      <c r="X36" s="45"/>
    </row>
    <row r="37" spans="1:24" s="30" customFormat="1" ht="30" customHeight="1">
      <c r="A37" s="1970"/>
      <c r="B37" s="1807"/>
      <c r="C37" s="1467"/>
      <c r="D37" s="1468"/>
      <c r="E37" s="1804"/>
      <c r="F37" s="1486"/>
      <c r="G37" s="1805"/>
      <c r="H37" s="1993"/>
      <c r="I37" s="1993"/>
      <c r="J37" s="1994"/>
      <c r="K37" s="1994"/>
      <c r="L37" s="1995"/>
      <c r="M37" s="1995"/>
      <c r="N37" s="1995"/>
      <c r="O37" s="1995"/>
      <c r="P37" s="1996"/>
      <c r="Q37" s="1997"/>
      <c r="R37" s="1997"/>
      <c r="S37" s="441"/>
      <c r="T37" s="472"/>
      <c r="U37" s="446"/>
      <c r="V37" s="446"/>
      <c r="W37" s="446"/>
    </row>
    <row r="38" spans="1:24" ht="30" customHeight="1">
      <c r="A38" s="1854"/>
      <c r="B38" s="1807"/>
      <c r="C38" s="2003">
        <f t="shared" si="4"/>
        <v>7</v>
      </c>
      <c r="D38" s="2004" t="s">
        <v>263</v>
      </c>
      <c r="E38" s="2005">
        <f t="shared" si="0"/>
        <v>7</v>
      </c>
      <c r="F38" s="2006"/>
      <c r="G38" s="2007"/>
      <c r="H38" s="2008"/>
      <c r="I38" s="2008"/>
      <c r="J38" s="2009"/>
      <c r="K38" s="2009"/>
      <c r="L38" s="2010"/>
      <c r="M38" s="2010"/>
      <c r="N38" s="2010"/>
      <c r="O38" s="2010"/>
      <c r="P38" s="2011"/>
      <c r="Q38" s="2012"/>
      <c r="R38" s="2012"/>
      <c r="S38" s="80"/>
      <c r="T38" s="440"/>
      <c r="U38" s="149"/>
      <c r="V38" s="149"/>
      <c r="W38" s="149"/>
      <c r="X38" s="45"/>
    </row>
    <row r="39" spans="1:24" s="94" customFormat="1" ht="30" customHeight="1">
      <c r="A39" s="2013"/>
      <c r="B39" s="1808"/>
      <c r="C39" s="2003">
        <f t="shared" si="4"/>
        <v>7</v>
      </c>
      <c r="D39" s="2004" t="s">
        <v>263</v>
      </c>
      <c r="E39" s="2005">
        <f t="shared" si="0"/>
        <v>7</v>
      </c>
      <c r="F39" s="2006"/>
      <c r="G39" s="2007"/>
      <c r="H39" s="2008"/>
      <c r="I39" s="2008"/>
      <c r="J39" s="2009"/>
      <c r="K39" s="2009"/>
      <c r="L39" s="2010"/>
      <c r="M39" s="2010"/>
      <c r="N39" s="2010"/>
      <c r="O39" s="2010"/>
      <c r="P39" s="2011"/>
      <c r="Q39" s="2012"/>
      <c r="R39" s="2012"/>
      <c r="S39" s="441"/>
      <c r="T39" s="440"/>
      <c r="U39" s="149"/>
      <c r="V39" s="149"/>
      <c r="W39" s="149"/>
      <c r="X39" s="29"/>
    </row>
    <row r="40" spans="1:24" ht="12.75" customHeight="1">
      <c r="A40" s="458"/>
      <c r="B40" s="483"/>
      <c r="C40" s="65"/>
      <c r="D40" s="66"/>
      <c r="E40" s="474"/>
      <c r="F40" s="69"/>
      <c r="G40" s="69"/>
      <c r="H40" s="476"/>
      <c r="I40" s="476"/>
      <c r="J40" s="65"/>
      <c r="K40" s="65"/>
      <c r="L40" s="65"/>
      <c r="M40" s="65"/>
      <c r="N40" s="65"/>
      <c r="O40" s="65"/>
      <c r="P40" s="65"/>
      <c r="Q40" s="65"/>
      <c r="R40" s="65"/>
      <c r="S40" s="80"/>
      <c r="T40" s="29"/>
      <c r="U40" s="29"/>
      <c r="V40" s="29"/>
      <c r="W40" s="45"/>
      <c r="X40" s="1"/>
    </row>
    <row r="41" spans="1:24" ht="26.25" customHeight="1">
      <c r="A41" s="458" t="s">
        <v>1020</v>
      </c>
      <c r="B41" s="473"/>
      <c r="C41" s="474"/>
      <c r="D41" s="137"/>
      <c r="E41" s="474"/>
      <c r="F41" s="475"/>
      <c r="G41" s="476"/>
      <c r="H41" s="65"/>
      <c r="I41" s="65"/>
      <c r="J41" s="65"/>
      <c r="K41" s="993"/>
      <c r="L41" s="635"/>
      <c r="M41" s="638"/>
      <c r="S41" s="441"/>
      <c r="T41" s="149"/>
      <c r="U41" s="149"/>
      <c r="V41" s="149"/>
      <c r="W41" s="45"/>
      <c r="X41" s="1"/>
    </row>
    <row r="42" spans="1:24" ht="30" customHeight="1">
      <c r="A42" s="30" t="s">
        <v>973</v>
      </c>
      <c r="B42" s="477"/>
      <c r="C42" s="478"/>
      <c r="D42" s="479"/>
      <c r="E42" s="478"/>
      <c r="F42" s="478"/>
      <c r="G42" s="480"/>
      <c r="H42" s="481"/>
      <c r="I42" s="481"/>
      <c r="J42" s="481"/>
      <c r="K42" s="993"/>
      <c r="L42" s="481"/>
      <c r="M42" s="625"/>
      <c r="N42" s="626"/>
      <c r="O42" s="626"/>
      <c r="P42"/>
      <c r="Q42"/>
      <c r="S42" s="80"/>
      <c r="T42" s="61"/>
      <c r="U42" s="61"/>
      <c r="V42" s="29"/>
      <c r="W42" s="45"/>
      <c r="X42" s="1"/>
    </row>
    <row r="43" spans="1:24" s="30" customFormat="1" ht="30" customHeight="1">
      <c r="A43" s="515" t="s">
        <v>1021</v>
      </c>
      <c r="B43" s="428"/>
      <c r="C43" s="428"/>
      <c r="D43" s="428"/>
      <c r="E43" s="428"/>
      <c r="F43" s="623"/>
      <c r="G43" s="428"/>
      <c r="H43" s="623"/>
      <c r="I43" s="623"/>
      <c r="J43" s="623"/>
      <c r="K43" s="623"/>
      <c r="L43" s="623"/>
      <c r="M43" s="627"/>
      <c r="N43" s="639"/>
      <c r="O43" s="627"/>
      <c r="P43" s="627"/>
      <c r="Q43" s="627"/>
      <c r="R43" s="627"/>
      <c r="S43" s="442"/>
      <c r="T43" s="446"/>
      <c r="U43" s="446"/>
      <c r="V43" s="446"/>
    </row>
    <row r="44" spans="1:24" s="94" customFormat="1" ht="30" customHeight="1">
      <c r="A44" s="1699"/>
      <c r="B44" s="1700"/>
      <c r="C44" s="1701"/>
      <c r="D44" s="1699"/>
      <c r="E44" s="1701"/>
      <c r="F44" s="1"/>
      <c r="G44" s="1"/>
      <c r="H44" s="65"/>
      <c r="I44" s="65"/>
      <c r="J44" s="65"/>
      <c r="K44" s="65"/>
      <c r="L44" s="638"/>
      <c r="M44" s="640"/>
      <c r="N44" s="627"/>
      <c r="O44" s="627"/>
      <c r="P44" s="627"/>
      <c r="Q44" s="627"/>
      <c r="R44" s="627"/>
      <c r="S44" s="81"/>
    </row>
    <row r="45" spans="1:24" ht="30" customHeight="1">
      <c r="A45" s="628" t="s">
        <v>975</v>
      </c>
      <c r="B45" s="641"/>
      <c r="C45" s="641"/>
      <c r="D45" s="641"/>
      <c r="E45" s="641"/>
      <c r="F45" s="642"/>
      <c r="G45" s="642"/>
      <c r="H45" s="642"/>
      <c r="I45" s="642"/>
      <c r="J45" s="642"/>
      <c r="K45" s="65"/>
      <c r="L45" s="625"/>
      <c r="M45" s="643"/>
      <c r="N45" s="639"/>
      <c r="O45" s="627"/>
      <c r="P45" s="627"/>
      <c r="Q45" s="627"/>
      <c r="R45" s="627"/>
      <c r="S45" s="446"/>
      <c r="W45" s="42"/>
      <c r="X45" s="1"/>
    </row>
    <row r="46" spans="1:24" ht="19.350000000000001" customHeight="1">
      <c r="A46" s="628" t="s">
        <v>1022</v>
      </c>
      <c r="B46" s="642"/>
      <c r="C46" s="642"/>
      <c r="D46" s="642"/>
      <c r="E46" s="642"/>
      <c r="F46" s="642"/>
      <c r="G46" s="642"/>
      <c r="H46" s="642"/>
      <c r="I46" s="642"/>
      <c r="J46" s="642"/>
      <c r="K46" s="65"/>
      <c r="L46" s="627"/>
      <c r="M46" s="627"/>
      <c r="N46" s="644"/>
      <c r="O46" s="644"/>
      <c r="P46" s="644"/>
      <c r="Q46" s="644"/>
      <c r="R46" s="627"/>
      <c r="S46" s="81"/>
      <c r="W46" s="42"/>
      <c r="X46" s="1"/>
    </row>
    <row r="47" spans="1:24" ht="30" customHeight="1">
      <c r="A47" s="629" t="s">
        <v>977</v>
      </c>
      <c r="B47" s="645"/>
      <c r="C47" s="645"/>
      <c r="D47" s="645"/>
      <c r="E47" s="645"/>
      <c r="F47" s="645"/>
      <c r="K47" s="65"/>
      <c r="L47" s="640"/>
      <c r="M47" s="640"/>
      <c r="N47" s="627"/>
      <c r="O47" s="627"/>
      <c r="P47" s="627"/>
      <c r="Q47" s="627"/>
      <c r="R47" s="627"/>
      <c r="S47" s="81"/>
    </row>
    <row r="48" spans="1:24" ht="29.25" customHeight="1">
      <c r="A48" s="3887" t="s">
        <v>871</v>
      </c>
      <c r="B48" s="3887"/>
      <c r="C48" s="3887"/>
      <c r="D48" s="3887"/>
      <c r="E48" s="3887"/>
      <c r="F48" s="3887"/>
      <c r="G48" s="3887"/>
      <c r="H48" s="3887"/>
      <c r="I48" s="3887"/>
      <c r="J48" s="646"/>
      <c r="K48" s="65"/>
      <c r="L48" s="643"/>
      <c r="M48" s="643"/>
      <c r="N48" s="639"/>
      <c r="O48" s="627"/>
      <c r="P48" s="627"/>
      <c r="Q48" s="627"/>
      <c r="R48" s="627"/>
      <c r="S48" s="81"/>
    </row>
    <row r="49" spans="1:24" ht="25.5" customHeight="1">
      <c r="A49" s="3894" t="s">
        <v>872</v>
      </c>
      <c r="B49" s="3894"/>
      <c r="C49" s="631" t="s">
        <v>514</v>
      </c>
      <c r="D49" s="647"/>
      <c r="E49" s="647"/>
      <c r="F49" s="647"/>
      <c r="G49" s="642"/>
      <c r="H49" s="642"/>
      <c r="I49" s="642"/>
      <c r="J49" s="642"/>
      <c r="L49" s="627"/>
      <c r="M49" s="644"/>
      <c r="N49" s="644"/>
      <c r="O49" s="644"/>
      <c r="P49" s="644"/>
      <c r="Q49" s="627"/>
      <c r="X49" s="1"/>
    </row>
    <row r="50" spans="1:24" ht="25.5" customHeight="1">
      <c r="A50" s="79"/>
      <c r="B50"/>
      <c r="C50" s="648"/>
      <c r="D50"/>
      <c r="E50"/>
      <c r="H50" s="638"/>
      <c r="N50" s="627"/>
      <c r="O50" s="627"/>
      <c r="P50" s="627"/>
      <c r="Q50" s="627"/>
      <c r="X50" s="1"/>
    </row>
    <row r="51" spans="1:24" ht="25.5" customHeight="1">
      <c r="A51" s="654" t="s">
        <v>379</v>
      </c>
      <c r="B51" s="1971"/>
      <c r="C51" s="1972"/>
      <c r="D51" s="1973"/>
      <c r="E51" s="1488"/>
      <c r="G51" s="2108"/>
      <c r="H51" s="2109"/>
      <c r="I51" s="2014"/>
      <c r="J51" s="2014"/>
      <c r="K51" s="2015"/>
      <c r="L51" s="2015"/>
      <c r="N51" s="1976"/>
      <c r="O51" s="1976"/>
      <c r="P51" s="1976"/>
      <c r="Q51" s="1976"/>
      <c r="X51" s="1"/>
    </row>
    <row r="52" spans="1:24" ht="25.5" customHeight="1">
      <c r="A52" s="2087" t="s">
        <v>1268</v>
      </c>
      <c r="B52" s="2088" t="s">
        <v>832</v>
      </c>
      <c r="C52" s="2089"/>
      <c r="D52" s="2089"/>
      <c r="E52" s="2089"/>
      <c r="F52" s="2089"/>
      <c r="G52" s="2110"/>
      <c r="H52" s="2016"/>
      <c r="I52" s="1981"/>
      <c r="J52" s="1976"/>
      <c r="K52" s="1976"/>
      <c r="L52" s="1976"/>
      <c r="M52" s="1976"/>
      <c r="X52" s="1"/>
    </row>
    <row r="53" spans="1:24" ht="25.5" customHeight="1">
      <c r="A53" s="1974"/>
      <c r="B53" s="2017" t="s">
        <v>833</v>
      </c>
      <c r="C53" s="1976"/>
      <c r="D53" s="1976"/>
      <c r="E53" s="1976" t="s">
        <v>1269</v>
      </c>
      <c r="F53" s="1976"/>
      <c r="G53" s="1980"/>
      <c r="H53" s="2018"/>
      <c r="I53" s="2017"/>
      <c r="J53" s="1976"/>
      <c r="K53" s="1976"/>
      <c r="L53" s="1976"/>
      <c r="M53" s="1976"/>
      <c r="X53" s="1"/>
    </row>
    <row r="54" spans="1:24" ht="25.5" customHeight="1">
      <c r="A54" s="1977"/>
      <c r="B54" s="1978" t="s">
        <v>1270</v>
      </c>
      <c r="C54" s="1979"/>
      <c r="D54" s="1979" t="s">
        <v>1271</v>
      </c>
      <c r="E54" s="1979"/>
      <c r="F54" s="1979"/>
      <c r="G54" s="2098"/>
      <c r="H54" s="2111"/>
      <c r="I54" s="2105"/>
      <c r="J54" s="2016"/>
      <c r="K54" s="2016"/>
      <c r="L54" s="2016"/>
      <c r="M54" s="2016"/>
      <c r="N54" s="1685"/>
      <c r="X54" s="1"/>
    </row>
    <row r="55" spans="1:24" ht="25.5" customHeight="1">
      <c r="A55" s="2112" t="s">
        <v>1272</v>
      </c>
      <c r="B55" s="3877" t="s">
        <v>1238</v>
      </c>
      <c r="C55" s="3878"/>
      <c r="D55" s="3878"/>
      <c r="E55" s="3878"/>
      <c r="F55" s="2095"/>
      <c r="G55" s="2095"/>
      <c r="H55" s="2113" t="s">
        <v>1273</v>
      </c>
      <c r="I55" s="2114"/>
      <c r="J55" s="2115"/>
      <c r="K55" s="2115"/>
      <c r="L55" s="2016"/>
      <c r="M55" s="2016"/>
      <c r="N55" s="2116"/>
      <c r="X55" s="1"/>
    </row>
    <row r="56" spans="1:24" ht="25.5" customHeight="1">
      <c r="A56" s="1982" t="s">
        <v>1274</v>
      </c>
      <c r="B56" s="1983" t="s">
        <v>1275</v>
      </c>
      <c r="C56" s="1984"/>
      <c r="D56" s="1984"/>
      <c r="E56" s="1984" t="s">
        <v>1276</v>
      </c>
      <c r="F56" s="1984"/>
      <c r="G56" s="2117" t="s">
        <v>1277</v>
      </c>
      <c r="H56" s="1986"/>
      <c r="I56" s="2103"/>
      <c r="J56" s="2016"/>
      <c r="K56" s="2016"/>
      <c r="L56" s="2016"/>
      <c r="M56" s="2016"/>
      <c r="N56" s="2118"/>
      <c r="X56" s="1"/>
    </row>
    <row r="57" spans="1:24" ht="25.5" customHeight="1">
      <c r="A57" s="1987" t="s">
        <v>1280</v>
      </c>
      <c r="B57" s="1988" t="s">
        <v>1278</v>
      </c>
      <c r="C57" s="1989"/>
      <c r="D57" s="1989" t="s">
        <v>1279</v>
      </c>
      <c r="E57" s="1989"/>
      <c r="F57" s="1989"/>
      <c r="G57" s="1990"/>
      <c r="H57" s="2119"/>
      <c r="I57" s="2107"/>
      <c r="J57" s="2016"/>
      <c r="K57" s="2016"/>
      <c r="L57" s="2098"/>
      <c r="M57" s="2016"/>
      <c r="N57" s="2107"/>
      <c r="X57" s="1"/>
    </row>
    <row r="58" spans="1:24" ht="15" customHeight="1">
      <c r="A58" s="150"/>
      <c r="B58" s="213"/>
      <c r="C58" s="289"/>
      <c r="D58" s="289"/>
      <c r="E58" s="213"/>
      <c r="F58" s="289"/>
      <c r="G58" s="441"/>
      <c r="H58" s="81"/>
      <c r="I58" s="81"/>
      <c r="J58" s="81"/>
    </row>
    <row r="59" spans="1:24" ht="32.1" customHeight="1">
      <c r="A59" s="649" t="s">
        <v>980</v>
      </c>
      <c r="B59" s="649"/>
      <c r="C59" s="649"/>
      <c r="D59" s="649"/>
      <c r="E59" s="649"/>
      <c r="F59" s="649"/>
      <c r="G59" s="635" t="s">
        <v>981</v>
      </c>
      <c r="H59" s="443"/>
      <c r="I59" s="443"/>
      <c r="J59" s="81"/>
      <c r="K59" s="650" t="s">
        <v>982</v>
      </c>
    </row>
    <row r="60" spans="1:24" ht="15" customHeight="1">
      <c r="A60" s="635"/>
      <c r="B60" s="473"/>
      <c r="C60" s="474"/>
      <c r="D60" s="137"/>
      <c r="E60" s="30"/>
      <c r="F60" s="94"/>
    </row>
  </sheetData>
  <sheetProtection selectLockedCells="1" selectUnlockedCells="1"/>
  <mergeCells count="11">
    <mergeCell ref="B55:E55"/>
    <mergeCell ref="A48:I48"/>
    <mergeCell ref="A49:B49"/>
    <mergeCell ref="A7:S7"/>
    <mergeCell ref="A9:S9"/>
    <mergeCell ref="Q16:R16"/>
    <mergeCell ref="A16:A17"/>
    <mergeCell ref="B16:B17"/>
    <mergeCell ref="C16:E17"/>
    <mergeCell ref="F16:G16"/>
    <mergeCell ref="H16:H17"/>
  </mergeCells>
  <phoneticPr fontId="38"/>
  <hyperlinks>
    <hyperlink ref="C49" display="drjpn@vanguardlogistics.com"/>
  </hyperlinks>
  <pageMargins left="0.21" right="0.17" top="0.45" bottom="0.17" header="0.51" footer="0.17"/>
  <pageSetup scale="40"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Y40"/>
  <sheetViews>
    <sheetView view="pageBreakPreview" zoomScale="70" zoomScaleNormal="50" zoomScaleSheetLayoutView="70" workbookViewId="0">
      <selection activeCell="B30" sqref="B30"/>
    </sheetView>
  </sheetViews>
  <sheetFormatPr defaultRowHeight="13.2"/>
  <cols>
    <col min="1" max="1" width="7.109375" style="94" customWidth="1"/>
    <col min="2" max="2" width="29.44140625" style="94" customWidth="1"/>
    <col min="3" max="3" width="12.109375" style="94" customWidth="1"/>
    <col min="4" max="4" width="8.6640625" style="94" customWidth="1"/>
    <col min="5" max="5" width="3.44140625" style="94" bestFit="1" customWidth="1"/>
    <col min="6" max="7" width="8.6640625" style="94" customWidth="1"/>
    <col min="8" max="8" width="3.44140625" style="94" customWidth="1"/>
    <col min="9" max="9" width="8.6640625" style="94" customWidth="1"/>
    <col min="10" max="11" width="11.109375" style="94" customWidth="1"/>
    <col min="12" max="12" width="11.88671875" style="94" customWidth="1"/>
    <col min="13" max="13" width="3.44140625" style="94" customWidth="1"/>
    <col min="14" max="14" width="11.88671875" style="94" customWidth="1"/>
    <col min="15" max="15" width="11.109375" style="94" customWidth="1"/>
    <col min="16" max="16" width="20.88671875" style="94" customWidth="1"/>
    <col min="17" max="17" width="2.109375" style="94" customWidth="1"/>
    <col min="18" max="18" width="15.44140625" style="94" customWidth="1"/>
    <col min="19" max="19" width="7.88671875" style="94" customWidth="1"/>
    <col min="20" max="20" width="9" style="94"/>
    <col min="21" max="21" width="15.44140625" style="94" customWidth="1"/>
    <col min="22" max="23" width="7.88671875" style="94" customWidth="1"/>
    <col min="24" max="24" width="13.109375" style="94" customWidth="1"/>
    <col min="25" max="25" width="7.109375" style="94" customWidth="1"/>
    <col min="26" max="255" width="9" style="94"/>
    <col min="256" max="256" width="7.109375" style="94" customWidth="1"/>
    <col min="257" max="257" width="29.44140625" style="94" customWidth="1"/>
    <col min="258" max="258" width="12.109375" style="94" customWidth="1"/>
    <col min="259" max="259" width="8.6640625" style="94" customWidth="1"/>
    <col min="260" max="260" width="3.44140625" style="94" bestFit="1" customWidth="1"/>
    <col min="261" max="262" width="8.6640625" style="94" customWidth="1"/>
    <col min="263" max="263" width="3.44140625" style="94" customWidth="1"/>
    <col min="264" max="264" width="8.6640625" style="94" customWidth="1"/>
    <col min="265" max="266" width="11.109375" style="94" customWidth="1"/>
    <col min="267" max="267" width="11.88671875" style="94" customWidth="1"/>
    <col min="268" max="268" width="3.44140625" style="94" customWidth="1"/>
    <col min="269" max="269" width="11.88671875" style="94" customWidth="1"/>
    <col min="270" max="270" width="11.109375" style="94" customWidth="1"/>
    <col min="271" max="271" width="20.88671875" style="94" customWidth="1"/>
    <col min="272" max="272" width="2.109375" style="94" customWidth="1"/>
    <col min="273" max="273" width="15.44140625" style="94" customWidth="1"/>
    <col min="274" max="274" width="7.88671875" style="94" customWidth="1"/>
    <col min="275" max="275" width="9" style="94"/>
    <col min="276" max="276" width="15.44140625" style="94" customWidth="1"/>
    <col min="277" max="278" width="7.88671875" style="94" customWidth="1"/>
    <col min="279" max="279" width="13.109375" style="94" customWidth="1"/>
    <col min="280" max="280" width="10.6640625" style="94" customWidth="1"/>
    <col min="281" max="281" width="7.109375" style="94" customWidth="1"/>
    <col min="282" max="511" width="9" style="94"/>
    <col min="512" max="512" width="7.109375" style="94" customWidth="1"/>
    <col min="513" max="513" width="29.44140625" style="94" customWidth="1"/>
    <col min="514" max="514" width="12.109375" style="94" customWidth="1"/>
    <col min="515" max="515" width="8.6640625" style="94" customWidth="1"/>
    <col min="516" max="516" width="3.44140625" style="94" bestFit="1" customWidth="1"/>
    <col min="517" max="518" width="8.6640625" style="94" customWidth="1"/>
    <col min="519" max="519" width="3.44140625" style="94" customWidth="1"/>
    <col min="520" max="520" width="8.6640625" style="94" customWidth="1"/>
    <col min="521" max="522" width="11.109375" style="94" customWidth="1"/>
    <col min="523" max="523" width="11.88671875" style="94" customWidth="1"/>
    <col min="524" max="524" width="3.44140625" style="94" customWidth="1"/>
    <col min="525" max="525" width="11.88671875" style="94" customWidth="1"/>
    <col min="526" max="526" width="11.109375" style="94" customWidth="1"/>
    <col min="527" max="527" width="20.88671875" style="94" customWidth="1"/>
    <col min="528" max="528" width="2.109375" style="94" customWidth="1"/>
    <col min="529" max="529" width="15.44140625" style="94" customWidth="1"/>
    <col min="530" max="530" width="7.88671875" style="94" customWidth="1"/>
    <col min="531" max="531" width="9" style="94"/>
    <col min="532" max="532" width="15.44140625" style="94" customWidth="1"/>
    <col min="533" max="534" width="7.88671875" style="94" customWidth="1"/>
    <col min="535" max="535" width="13.109375" style="94" customWidth="1"/>
    <col min="536" max="536" width="10.6640625" style="94" customWidth="1"/>
    <col min="537" max="537" width="7.109375" style="94" customWidth="1"/>
    <col min="538" max="767" width="9" style="94"/>
    <col min="768" max="768" width="7.109375" style="94" customWidth="1"/>
    <col min="769" max="769" width="29.44140625" style="94" customWidth="1"/>
    <col min="770" max="770" width="12.109375" style="94" customWidth="1"/>
    <col min="771" max="771" width="8.6640625" style="94" customWidth="1"/>
    <col min="772" max="772" width="3.44140625" style="94" bestFit="1" customWidth="1"/>
    <col min="773" max="774" width="8.6640625" style="94" customWidth="1"/>
    <col min="775" max="775" width="3.44140625" style="94" customWidth="1"/>
    <col min="776" max="776" width="8.6640625" style="94" customWidth="1"/>
    <col min="777" max="778" width="11.109375" style="94" customWidth="1"/>
    <col min="779" max="779" width="11.88671875" style="94" customWidth="1"/>
    <col min="780" max="780" width="3.44140625" style="94" customWidth="1"/>
    <col min="781" max="781" width="11.88671875" style="94" customWidth="1"/>
    <col min="782" max="782" width="11.109375" style="94" customWidth="1"/>
    <col min="783" max="783" width="20.88671875" style="94" customWidth="1"/>
    <col min="784" max="784" width="2.109375" style="94" customWidth="1"/>
    <col min="785" max="785" width="15.44140625" style="94" customWidth="1"/>
    <col min="786" max="786" width="7.88671875" style="94" customWidth="1"/>
    <col min="787" max="787" width="9" style="94"/>
    <col min="788" max="788" width="15.44140625" style="94" customWidth="1"/>
    <col min="789" max="790" width="7.88671875" style="94" customWidth="1"/>
    <col min="791" max="791" width="13.109375" style="94" customWidth="1"/>
    <col min="792" max="792" width="10.6640625" style="94" customWidth="1"/>
    <col min="793" max="793" width="7.109375" style="94" customWidth="1"/>
    <col min="794" max="1023" width="9" style="94"/>
    <col min="1024" max="1024" width="7.109375" style="94" customWidth="1"/>
    <col min="1025" max="1025" width="29.44140625" style="94" customWidth="1"/>
    <col min="1026" max="1026" width="12.109375" style="94" customWidth="1"/>
    <col min="1027" max="1027" width="8.6640625" style="94" customWidth="1"/>
    <col min="1028" max="1028" width="3.44140625" style="94" bestFit="1" customWidth="1"/>
    <col min="1029" max="1030" width="8.6640625" style="94" customWidth="1"/>
    <col min="1031" max="1031" width="3.44140625" style="94" customWidth="1"/>
    <col min="1032" max="1032" width="8.6640625" style="94" customWidth="1"/>
    <col min="1033" max="1034" width="11.109375" style="94" customWidth="1"/>
    <col min="1035" max="1035" width="11.88671875" style="94" customWidth="1"/>
    <col min="1036" max="1036" width="3.44140625" style="94" customWidth="1"/>
    <col min="1037" max="1037" width="11.88671875" style="94" customWidth="1"/>
    <col min="1038" max="1038" width="11.109375" style="94" customWidth="1"/>
    <col min="1039" max="1039" width="20.88671875" style="94" customWidth="1"/>
    <col min="1040" max="1040" width="2.109375" style="94" customWidth="1"/>
    <col min="1041" max="1041" width="15.44140625" style="94" customWidth="1"/>
    <col min="1042" max="1042" width="7.88671875" style="94" customWidth="1"/>
    <col min="1043" max="1043" width="9" style="94"/>
    <col min="1044" max="1044" width="15.44140625" style="94" customWidth="1"/>
    <col min="1045" max="1046" width="7.88671875" style="94" customWidth="1"/>
    <col min="1047" max="1047" width="13.109375" style="94" customWidth="1"/>
    <col min="1048" max="1048" width="10.6640625" style="94" customWidth="1"/>
    <col min="1049" max="1049" width="7.109375" style="94" customWidth="1"/>
    <col min="1050" max="1279" width="9" style="94"/>
    <col min="1280" max="1280" width="7.109375" style="94" customWidth="1"/>
    <col min="1281" max="1281" width="29.44140625" style="94" customWidth="1"/>
    <col min="1282" max="1282" width="12.109375" style="94" customWidth="1"/>
    <col min="1283" max="1283" width="8.6640625" style="94" customWidth="1"/>
    <col min="1284" max="1284" width="3.44140625" style="94" bestFit="1" customWidth="1"/>
    <col min="1285" max="1286" width="8.6640625" style="94" customWidth="1"/>
    <col min="1287" max="1287" width="3.44140625" style="94" customWidth="1"/>
    <col min="1288" max="1288" width="8.6640625" style="94" customWidth="1"/>
    <col min="1289" max="1290" width="11.109375" style="94" customWidth="1"/>
    <col min="1291" max="1291" width="11.88671875" style="94" customWidth="1"/>
    <col min="1292" max="1292" width="3.44140625" style="94" customWidth="1"/>
    <col min="1293" max="1293" width="11.88671875" style="94" customWidth="1"/>
    <col min="1294" max="1294" width="11.109375" style="94" customWidth="1"/>
    <col min="1295" max="1295" width="20.88671875" style="94" customWidth="1"/>
    <col min="1296" max="1296" width="2.109375" style="94" customWidth="1"/>
    <col min="1297" max="1297" width="15.44140625" style="94" customWidth="1"/>
    <col min="1298" max="1298" width="7.88671875" style="94" customWidth="1"/>
    <col min="1299" max="1299" width="9" style="94"/>
    <col min="1300" max="1300" width="15.44140625" style="94" customWidth="1"/>
    <col min="1301" max="1302" width="7.88671875" style="94" customWidth="1"/>
    <col min="1303" max="1303" width="13.109375" style="94" customWidth="1"/>
    <col min="1304" max="1304" width="10.6640625" style="94" customWidth="1"/>
    <col min="1305" max="1305" width="7.109375" style="94" customWidth="1"/>
    <col min="1306" max="1535" width="9" style="94"/>
    <col min="1536" max="1536" width="7.109375" style="94" customWidth="1"/>
    <col min="1537" max="1537" width="29.44140625" style="94" customWidth="1"/>
    <col min="1538" max="1538" width="12.109375" style="94" customWidth="1"/>
    <col min="1539" max="1539" width="8.6640625" style="94" customWidth="1"/>
    <col min="1540" max="1540" width="3.44140625" style="94" bestFit="1" customWidth="1"/>
    <col min="1541" max="1542" width="8.6640625" style="94" customWidth="1"/>
    <col min="1543" max="1543" width="3.44140625" style="94" customWidth="1"/>
    <col min="1544" max="1544" width="8.6640625" style="94" customWidth="1"/>
    <col min="1545" max="1546" width="11.109375" style="94" customWidth="1"/>
    <col min="1547" max="1547" width="11.88671875" style="94" customWidth="1"/>
    <col min="1548" max="1548" width="3.44140625" style="94" customWidth="1"/>
    <col min="1549" max="1549" width="11.88671875" style="94" customWidth="1"/>
    <col min="1550" max="1550" width="11.109375" style="94" customWidth="1"/>
    <col min="1551" max="1551" width="20.88671875" style="94" customWidth="1"/>
    <col min="1552" max="1552" width="2.109375" style="94" customWidth="1"/>
    <col min="1553" max="1553" width="15.44140625" style="94" customWidth="1"/>
    <col min="1554" max="1554" width="7.88671875" style="94" customWidth="1"/>
    <col min="1555" max="1555" width="9" style="94"/>
    <col min="1556" max="1556" width="15.44140625" style="94" customWidth="1"/>
    <col min="1557" max="1558" width="7.88671875" style="94" customWidth="1"/>
    <col min="1559" max="1559" width="13.109375" style="94" customWidth="1"/>
    <col min="1560" max="1560" width="10.6640625" style="94" customWidth="1"/>
    <col min="1561" max="1561" width="7.109375" style="94" customWidth="1"/>
    <col min="1562" max="1791" width="9" style="94"/>
    <col min="1792" max="1792" width="7.109375" style="94" customWidth="1"/>
    <col min="1793" max="1793" width="29.44140625" style="94" customWidth="1"/>
    <col min="1794" max="1794" width="12.109375" style="94" customWidth="1"/>
    <col min="1795" max="1795" width="8.6640625" style="94" customWidth="1"/>
    <col min="1796" max="1796" width="3.44140625" style="94" bestFit="1" customWidth="1"/>
    <col min="1797" max="1798" width="8.6640625" style="94" customWidth="1"/>
    <col min="1799" max="1799" width="3.44140625" style="94" customWidth="1"/>
    <col min="1800" max="1800" width="8.6640625" style="94" customWidth="1"/>
    <col min="1801" max="1802" width="11.109375" style="94" customWidth="1"/>
    <col min="1803" max="1803" width="11.88671875" style="94" customWidth="1"/>
    <col min="1804" max="1804" width="3.44140625" style="94" customWidth="1"/>
    <col min="1805" max="1805" width="11.88671875" style="94" customWidth="1"/>
    <col min="1806" max="1806" width="11.109375" style="94" customWidth="1"/>
    <col min="1807" max="1807" width="20.88671875" style="94" customWidth="1"/>
    <col min="1808" max="1808" width="2.109375" style="94" customWidth="1"/>
    <col min="1809" max="1809" width="15.44140625" style="94" customWidth="1"/>
    <col min="1810" max="1810" width="7.88671875" style="94" customWidth="1"/>
    <col min="1811" max="1811" width="9" style="94"/>
    <col min="1812" max="1812" width="15.44140625" style="94" customWidth="1"/>
    <col min="1813" max="1814" width="7.88671875" style="94" customWidth="1"/>
    <col min="1815" max="1815" width="13.109375" style="94" customWidth="1"/>
    <col min="1816" max="1816" width="10.6640625" style="94" customWidth="1"/>
    <col min="1817" max="1817" width="7.109375" style="94" customWidth="1"/>
    <col min="1818" max="2047" width="9" style="94"/>
    <col min="2048" max="2048" width="7.109375" style="94" customWidth="1"/>
    <col min="2049" max="2049" width="29.44140625" style="94" customWidth="1"/>
    <col min="2050" max="2050" width="12.109375" style="94" customWidth="1"/>
    <col min="2051" max="2051" width="8.6640625" style="94" customWidth="1"/>
    <col min="2052" max="2052" width="3.44140625" style="94" bestFit="1" customWidth="1"/>
    <col min="2053" max="2054" width="8.6640625" style="94" customWidth="1"/>
    <col min="2055" max="2055" width="3.44140625" style="94" customWidth="1"/>
    <col min="2056" max="2056" width="8.6640625" style="94" customWidth="1"/>
    <col min="2057" max="2058" width="11.109375" style="94" customWidth="1"/>
    <col min="2059" max="2059" width="11.88671875" style="94" customWidth="1"/>
    <col min="2060" max="2060" width="3.44140625" style="94" customWidth="1"/>
    <col min="2061" max="2061" width="11.88671875" style="94" customWidth="1"/>
    <col min="2062" max="2062" width="11.109375" style="94" customWidth="1"/>
    <col min="2063" max="2063" width="20.88671875" style="94" customWidth="1"/>
    <col min="2064" max="2064" width="2.109375" style="94" customWidth="1"/>
    <col min="2065" max="2065" width="15.44140625" style="94" customWidth="1"/>
    <col min="2066" max="2066" width="7.88671875" style="94" customWidth="1"/>
    <col min="2067" max="2067" width="9" style="94"/>
    <col min="2068" max="2068" width="15.44140625" style="94" customWidth="1"/>
    <col min="2069" max="2070" width="7.88671875" style="94" customWidth="1"/>
    <col min="2071" max="2071" width="13.109375" style="94" customWidth="1"/>
    <col min="2072" max="2072" width="10.6640625" style="94" customWidth="1"/>
    <col min="2073" max="2073" width="7.109375" style="94" customWidth="1"/>
    <col min="2074" max="2303" width="9" style="94"/>
    <col min="2304" max="2304" width="7.109375" style="94" customWidth="1"/>
    <col min="2305" max="2305" width="29.44140625" style="94" customWidth="1"/>
    <col min="2306" max="2306" width="12.109375" style="94" customWidth="1"/>
    <col min="2307" max="2307" width="8.6640625" style="94" customWidth="1"/>
    <col min="2308" max="2308" width="3.44140625" style="94" bestFit="1" customWidth="1"/>
    <col min="2309" max="2310" width="8.6640625" style="94" customWidth="1"/>
    <col min="2311" max="2311" width="3.44140625" style="94" customWidth="1"/>
    <col min="2312" max="2312" width="8.6640625" style="94" customWidth="1"/>
    <col min="2313" max="2314" width="11.109375" style="94" customWidth="1"/>
    <col min="2315" max="2315" width="11.88671875" style="94" customWidth="1"/>
    <col min="2316" max="2316" width="3.44140625" style="94" customWidth="1"/>
    <col min="2317" max="2317" width="11.88671875" style="94" customWidth="1"/>
    <col min="2318" max="2318" width="11.109375" style="94" customWidth="1"/>
    <col min="2319" max="2319" width="20.88671875" style="94" customWidth="1"/>
    <col min="2320" max="2320" width="2.109375" style="94" customWidth="1"/>
    <col min="2321" max="2321" width="15.44140625" style="94" customWidth="1"/>
    <col min="2322" max="2322" width="7.88671875" style="94" customWidth="1"/>
    <col min="2323" max="2323" width="9" style="94"/>
    <col min="2324" max="2324" width="15.44140625" style="94" customWidth="1"/>
    <col min="2325" max="2326" width="7.88671875" style="94" customWidth="1"/>
    <col min="2327" max="2327" width="13.109375" style="94" customWidth="1"/>
    <col min="2328" max="2328" width="10.6640625" style="94" customWidth="1"/>
    <col min="2329" max="2329" width="7.109375" style="94" customWidth="1"/>
    <col min="2330" max="2559" width="9" style="94"/>
    <col min="2560" max="2560" width="7.109375" style="94" customWidth="1"/>
    <col min="2561" max="2561" width="29.44140625" style="94" customWidth="1"/>
    <col min="2562" max="2562" width="12.109375" style="94" customWidth="1"/>
    <col min="2563" max="2563" width="8.6640625" style="94" customWidth="1"/>
    <col min="2564" max="2564" width="3.44140625" style="94" bestFit="1" customWidth="1"/>
    <col min="2565" max="2566" width="8.6640625" style="94" customWidth="1"/>
    <col min="2567" max="2567" width="3.44140625" style="94" customWidth="1"/>
    <col min="2568" max="2568" width="8.6640625" style="94" customWidth="1"/>
    <col min="2569" max="2570" width="11.109375" style="94" customWidth="1"/>
    <col min="2571" max="2571" width="11.88671875" style="94" customWidth="1"/>
    <col min="2572" max="2572" width="3.44140625" style="94" customWidth="1"/>
    <col min="2573" max="2573" width="11.88671875" style="94" customWidth="1"/>
    <col min="2574" max="2574" width="11.109375" style="94" customWidth="1"/>
    <col min="2575" max="2575" width="20.88671875" style="94" customWidth="1"/>
    <col min="2576" max="2576" width="2.109375" style="94" customWidth="1"/>
    <col min="2577" max="2577" width="15.44140625" style="94" customWidth="1"/>
    <col min="2578" max="2578" width="7.88671875" style="94" customWidth="1"/>
    <col min="2579" max="2579" width="9" style="94"/>
    <col min="2580" max="2580" width="15.44140625" style="94" customWidth="1"/>
    <col min="2581" max="2582" width="7.88671875" style="94" customWidth="1"/>
    <col min="2583" max="2583" width="13.109375" style="94" customWidth="1"/>
    <col min="2584" max="2584" width="10.6640625" style="94" customWidth="1"/>
    <col min="2585" max="2585" width="7.109375" style="94" customWidth="1"/>
    <col min="2586" max="2815" width="9" style="94"/>
    <col min="2816" max="2816" width="7.109375" style="94" customWidth="1"/>
    <col min="2817" max="2817" width="29.44140625" style="94" customWidth="1"/>
    <col min="2818" max="2818" width="12.109375" style="94" customWidth="1"/>
    <col min="2819" max="2819" width="8.6640625" style="94" customWidth="1"/>
    <col min="2820" max="2820" width="3.44140625" style="94" bestFit="1" customWidth="1"/>
    <col min="2821" max="2822" width="8.6640625" style="94" customWidth="1"/>
    <col min="2823" max="2823" width="3.44140625" style="94" customWidth="1"/>
    <col min="2824" max="2824" width="8.6640625" style="94" customWidth="1"/>
    <col min="2825" max="2826" width="11.109375" style="94" customWidth="1"/>
    <col min="2827" max="2827" width="11.88671875" style="94" customWidth="1"/>
    <col min="2828" max="2828" width="3.44140625" style="94" customWidth="1"/>
    <col min="2829" max="2829" width="11.88671875" style="94" customWidth="1"/>
    <col min="2830" max="2830" width="11.109375" style="94" customWidth="1"/>
    <col min="2831" max="2831" width="20.88671875" style="94" customWidth="1"/>
    <col min="2832" max="2832" width="2.109375" style="94" customWidth="1"/>
    <col min="2833" max="2833" width="15.44140625" style="94" customWidth="1"/>
    <col min="2834" max="2834" width="7.88671875" style="94" customWidth="1"/>
    <col min="2835" max="2835" width="9" style="94"/>
    <col min="2836" max="2836" width="15.44140625" style="94" customWidth="1"/>
    <col min="2837" max="2838" width="7.88671875" style="94" customWidth="1"/>
    <col min="2839" max="2839" width="13.109375" style="94" customWidth="1"/>
    <col min="2840" max="2840" width="10.6640625" style="94" customWidth="1"/>
    <col min="2841" max="2841" width="7.109375" style="94" customWidth="1"/>
    <col min="2842" max="3071" width="9" style="94"/>
    <col min="3072" max="3072" width="7.109375" style="94" customWidth="1"/>
    <col min="3073" max="3073" width="29.44140625" style="94" customWidth="1"/>
    <col min="3074" max="3074" width="12.109375" style="94" customWidth="1"/>
    <col min="3075" max="3075" width="8.6640625" style="94" customWidth="1"/>
    <col min="3076" max="3076" width="3.44140625" style="94" bestFit="1" customWidth="1"/>
    <col min="3077" max="3078" width="8.6640625" style="94" customWidth="1"/>
    <col min="3079" max="3079" width="3.44140625" style="94" customWidth="1"/>
    <col min="3080" max="3080" width="8.6640625" style="94" customWidth="1"/>
    <col min="3081" max="3082" width="11.109375" style="94" customWidth="1"/>
    <col min="3083" max="3083" width="11.88671875" style="94" customWidth="1"/>
    <col min="3084" max="3084" width="3.44140625" style="94" customWidth="1"/>
    <col min="3085" max="3085" width="11.88671875" style="94" customWidth="1"/>
    <col min="3086" max="3086" width="11.109375" style="94" customWidth="1"/>
    <col min="3087" max="3087" width="20.88671875" style="94" customWidth="1"/>
    <col min="3088" max="3088" width="2.109375" style="94" customWidth="1"/>
    <col min="3089" max="3089" width="15.44140625" style="94" customWidth="1"/>
    <col min="3090" max="3090" width="7.88671875" style="94" customWidth="1"/>
    <col min="3091" max="3091" width="9" style="94"/>
    <col min="3092" max="3092" width="15.44140625" style="94" customWidth="1"/>
    <col min="3093" max="3094" width="7.88671875" style="94" customWidth="1"/>
    <col min="3095" max="3095" width="13.109375" style="94" customWidth="1"/>
    <col min="3096" max="3096" width="10.6640625" style="94" customWidth="1"/>
    <col min="3097" max="3097" width="7.109375" style="94" customWidth="1"/>
    <col min="3098" max="3327" width="9" style="94"/>
    <col min="3328" max="3328" width="7.109375" style="94" customWidth="1"/>
    <col min="3329" max="3329" width="29.44140625" style="94" customWidth="1"/>
    <col min="3330" max="3330" width="12.109375" style="94" customWidth="1"/>
    <col min="3331" max="3331" width="8.6640625" style="94" customWidth="1"/>
    <col min="3332" max="3332" width="3.44140625" style="94" bestFit="1" customWidth="1"/>
    <col min="3333" max="3334" width="8.6640625" style="94" customWidth="1"/>
    <col min="3335" max="3335" width="3.44140625" style="94" customWidth="1"/>
    <col min="3336" max="3336" width="8.6640625" style="94" customWidth="1"/>
    <col min="3337" max="3338" width="11.109375" style="94" customWidth="1"/>
    <col min="3339" max="3339" width="11.88671875" style="94" customWidth="1"/>
    <col min="3340" max="3340" width="3.44140625" style="94" customWidth="1"/>
    <col min="3341" max="3341" width="11.88671875" style="94" customWidth="1"/>
    <col min="3342" max="3342" width="11.109375" style="94" customWidth="1"/>
    <col min="3343" max="3343" width="20.88671875" style="94" customWidth="1"/>
    <col min="3344" max="3344" width="2.109375" style="94" customWidth="1"/>
    <col min="3345" max="3345" width="15.44140625" style="94" customWidth="1"/>
    <col min="3346" max="3346" width="7.88671875" style="94" customWidth="1"/>
    <col min="3347" max="3347" width="9" style="94"/>
    <col min="3348" max="3348" width="15.44140625" style="94" customWidth="1"/>
    <col min="3349" max="3350" width="7.88671875" style="94" customWidth="1"/>
    <col min="3351" max="3351" width="13.109375" style="94" customWidth="1"/>
    <col min="3352" max="3352" width="10.6640625" style="94" customWidth="1"/>
    <col min="3353" max="3353" width="7.109375" style="94" customWidth="1"/>
    <col min="3354" max="3583" width="9" style="94"/>
    <col min="3584" max="3584" width="7.109375" style="94" customWidth="1"/>
    <col min="3585" max="3585" width="29.44140625" style="94" customWidth="1"/>
    <col min="3586" max="3586" width="12.109375" style="94" customWidth="1"/>
    <col min="3587" max="3587" width="8.6640625" style="94" customWidth="1"/>
    <col min="3588" max="3588" width="3.44140625" style="94" bestFit="1" customWidth="1"/>
    <col min="3589" max="3590" width="8.6640625" style="94" customWidth="1"/>
    <col min="3591" max="3591" width="3.44140625" style="94" customWidth="1"/>
    <col min="3592" max="3592" width="8.6640625" style="94" customWidth="1"/>
    <col min="3593" max="3594" width="11.109375" style="94" customWidth="1"/>
    <col min="3595" max="3595" width="11.88671875" style="94" customWidth="1"/>
    <col min="3596" max="3596" width="3.44140625" style="94" customWidth="1"/>
    <col min="3597" max="3597" width="11.88671875" style="94" customWidth="1"/>
    <col min="3598" max="3598" width="11.109375" style="94" customWidth="1"/>
    <col min="3599" max="3599" width="20.88671875" style="94" customWidth="1"/>
    <col min="3600" max="3600" width="2.109375" style="94" customWidth="1"/>
    <col min="3601" max="3601" width="15.44140625" style="94" customWidth="1"/>
    <col min="3602" max="3602" width="7.88671875" style="94" customWidth="1"/>
    <col min="3603" max="3603" width="9" style="94"/>
    <col min="3604" max="3604" width="15.44140625" style="94" customWidth="1"/>
    <col min="3605" max="3606" width="7.88671875" style="94" customWidth="1"/>
    <col min="3607" max="3607" width="13.109375" style="94" customWidth="1"/>
    <col min="3608" max="3608" width="10.6640625" style="94" customWidth="1"/>
    <col min="3609" max="3609" width="7.109375" style="94" customWidth="1"/>
    <col min="3610" max="3839" width="9" style="94"/>
    <col min="3840" max="3840" width="7.109375" style="94" customWidth="1"/>
    <col min="3841" max="3841" width="29.44140625" style="94" customWidth="1"/>
    <col min="3842" max="3842" width="12.109375" style="94" customWidth="1"/>
    <col min="3843" max="3843" width="8.6640625" style="94" customWidth="1"/>
    <col min="3844" max="3844" width="3.44140625" style="94" bestFit="1" customWidth="1"/>
    <col min="3845" max="3846" width="8.6640625" style="94" customWidth="1"/>
    <col min="3847" max="3847" width="3.44140625" style="94" customWidth="1"/>
    <col min="3848" max="3848" width="8.6640625" style="94" customWidth="1"/>
    <col min="3849" max="3850" width="11.109375" style="94" customWidth="1"/>
    <col min="3851" max="3851" width="11.88671875" style="94" customWidth="1"/>
    <col min="3852" max="3852" width="3.44140625" style="94" customWidth="1"/>
    <col min="3853" max="3853" width="11.88671875" style="94" customWidth="1"/>
    <col min="3854" max="3854" width="11.109375" style="94" customWidth="1"/>
    <col min="3855" max="3855" width="20.88671875" style="94" customWidth="1"/>
    <col min="3856" max="3856" width="2.109375" style="94" customWidth="1"/>
    <col min="3857" max="3857" width="15.44140625" style="94" customWidth="1"/>
    <col min="3858" max="3858" width="7.88671875" style="94" customWidth="1"/>
    <col min="3859" max="3859" width="9" style="94"/>
    <col min="3860" max="3860" width="15.44140625" style="94" customWidth="1"/>
    <col min="3861" max="3862" width="7.88671875" style="94" customWidth="1"/>
    <col min="3863" max="3863" width="13.109375" style="94" customWidth="1"/>
    <col min="3864" max="3864" width="10.6640625" style="94" customWidth="1"/>
    <col min="3865" max="3865" width="7.109375" style="94" customWidth="1"/>
    <col min="3866" max="4095" width="9" style="94"/>
    <col min="4096" max="4096" width="7.109375" style="94" customWidth="1"/>
    <col min="4097" max="4097" width="29.44140625" style="94" customWidth="1"/>
    <col min="4098" max="4098" width="12.109375" style="94" customWidth="1"/>
    <col min="4099" max="4099" width="8.6640625" style="94" customWidth="1"/>
    <col min="4100" max="4100" width="3.44140625" style="94" bestFit="1" customWidth="1"/>
    <col min="4101" max="4102" width="8.6640625" style="94" customWidth="1"/>
    <col min="4103" max="4103" width="3.44140625" style="94" customWidth="1"/>
    <col min="4104" max="4104" width="8.6640625" style="94" customWidth="1"/>
    <col min="4105" max="4106" width="11.109375" style="94" customWidth="1"/>
    <col min="4107" max="4107" width="11.88671875" style="94" customWidth="1"/>
    <col min="4108" max="4108" width="3.44140625" style="94" customWidth="1"/>
    <col min="4109" max="4109" width="11.88671875" style="94" customWidth="1"/>
    <col min="4110" max="4110" width="11.109375" style="94" customWidth="1"/>
    <col min="4111" max="4111" width="20.88671875" style="94" customWidth="1"/>
    <col min="4112" max="4112" width="2.109375" style="94" customWidth="1"/>
    <col min="4113" max="4113" width="15.44140625" style="94" customWidth="1"/>
    <col min="4114" max="4114" width="7.88671875" style="94" customWidth="1"/>
    <col min="4115" max="4115" width="9" style="94"/>
    <col min="4116" max="4116" width="15.44140625" style="94" customWidth="1"/>
    <col min="4117" max="4118" width="7.88671875" style="94" customWidth="1"/>
    <col min="4119" max="4119" width="13.109375" style="94" customWidth="1"/>
    <col min="4120" max="4120" width="10.6640625" style="94" customWidth="1"/>
    <col min="4121" max="4121" width="7.109375" style="94" customWidth="1"/>
    <col min="4122" max="4351" width="9" style="94"/>
    <col min="4352" max="4352" width="7.109375" style="94" customWidth="1"/>
    <col min="4353" max="4353" width="29.44140625" style="94" customWidth="1"/>
    <col min="4354" max="4354" width="12.109375" style="94" customWidth="1"/>
    <col min="4355" max="4355" width="8.6640625" style="94" customWidth="1"/>
    <col min="4356" max="4356" width="3.44140625" style="94" bestFit="1" customWidth="1"/>
    <col min="4357" max="4358" width="8.6640625" style="94" customWidth="1"/>
    <col min="4359" max="4359" width="3.44140625" style="94" customWidth="1"/>
    <col min="4360" max="4360" width="8.6640625" style="94" customWidth="1"/>
    <col min="4361" max="4362" width="11.109375" style="94" customWidth="1"/>
    <col min="4363" max="4363" width="11.88671875" style="94" customWidth="1"/>
    <col min="4364" max="4364" width="3.44140625" style="94" customWidth="1"/>
    <col min="4365" max="4365" width="11.88671875" style="94" customWidth="1"/>
    <col min="4366" max="4366" width="11.109375" style="94" customWidth="1"/>
    <col min="4367" max="4367" width="20.88671875" style="94" customWidth="1"/>
    <col min="4368" max="4368" width="2.109375" style="94" customWidth="1"/>
    <col min="4369" max="4369" width="15.44140625" style="94" customWidth="1"/>
    <col min="4370" max="4370" width="7.88671875" style="94" customWidth="1"/>
    <col min="4371" max="4371" width="9" style="94"/>
    <col min="4372" max="4372" width="15.44140625" style="94" customWidth="1"/>
    <col min="4373" max="4374" width="7.88671875" style="94" customWidth="1"/>
    <col min="4375" max="4375" width="13.109375" style="94" customWidth="1"/>
    <col min="4376" max="4376" width="10.6640625" style="94" customWidth="1"/>
    <col min="4377" max="4377" width="7.109375" style="94" customWidth="1"/>
    <col min="4378" max="4607" width="9" style="94"/>
    <col min="4608" max="4608" width="7.109375" style="94" customWidth="1"/>
    <col min="4609" max="4609" width="29.44140625" style="94" customWidth="1"/>
    <col min="4610" max="4610" width="12.109375" style="94" customWidth="1"/>
    <col min="4611" max="4611" width="8.6640625" style="94" customWidth="1"/>
    <col min="4612" max="4612" width="3.44140625" style="94" bestFit="1" customWidth="1"/>
    <col min="4613" max="4614" width="8.6640625" style="94" customWidth="1"/>
    <col min="4615" max="4615" width="3.44140625" style="94" customWidth="1"/>
    <col min="4616" max="4616" width="8.6640625" style="94" customWidth="1"/>
    <col min="4617" max="4618" width="11.109375" style="94" customWidth="1"/>
    <col min="4619" max="4619" width="11.88671875" style="94" customWidth="1"/>
    <col min="4620" max="4620" width="3.44140625" style="94" customWidth="1"/>
    <col min="4621" max="4621" width="11.88671875" style="94" customWidth="1"/>
    <col min="4622" max="4622" width="11.109375" style="94" customWidth="1"/>
    <col min="4623" max="4623" width="20.88671875" style="94" customWidth="1"/>
    <col min="4624" max="4624" width="2.109375" style="94" customWidth="1"/>
    <col min="4625" max="4625" width="15.44140625" style="94" customWidth="1"/>
    <col min="4626" max="4626" width="7.88671875" style="94" customWidth="1"/>
    <col min="4627" max="4627" width="9" style="94"/>
    <col min="4628" max="4628" width="15.44140625" style="94" customWidth="1"/>
    <col min="4629" max="4630" width="7.88671875" style="94" customWidth="1"/>
    <col min="4631" max="4631" width="13.109375" style="94" customWidth="1"/>
    <col min="4632" max="4632" width="10.6640625" style="94" customWidth="1"/>
    <col min="4633" max="4633" width="7.109375" style="94" customWidth="1"/>
    <col min="4634" max="4863" width="9" style="94"/>
    <col min="4864" max="4864" width="7.109375" style="94" customWidth="1"/>
    <col min="4865" max="4865" width="29.44140625" style="94" customWidth="1"/>
    <col min="4866" max="4866" width="12.109375" style="94" customWidth="1"/>
    <col min="4867" max="4867" width="8.6640625" style="94" customWidth="1"/>
    <col min="4868" max="4868" width="3.44140625" style="94" bestFit="1" customWidth="1"/>
    <col min="4869" max="4870" width="8.6640625" style="94" customWidth="1"/>
    <col min="4871" max="4871" width="3.44140625" style="94" customWidth="1"/>
    <col min="4872" max="4872" width="8.6640625" style="94" customWidth="1"/>
    <col min="4873" max="4874" width="11.109375" style="94" customWidth="1"/>
    <col min="4875" max="4875" width="11.88671875" style="94" customWidth="1"/>
    <col min="4876" max="4876" width="3.44140625" style="94" customWidth="1"/>
    <col min="4877" max="4877" width="11.88671875" style="94" customWidth="1"/>
    <col min="4878" max="4878" width="11.109375" style="94" customWidth="1"/>
    <col min="4879" max="4879" width="20.88671875" style="94" customWidth="1"/>
    <col min="4880" max="4880" width="2.109375" style="94" customWidth="1"/>
    <col min="4881" max="4881" width="15.44140625" style="94" customWidth="1"/>
    <col min="4882" max="4882" width="7.88671875" style="94" customWidth="1"/>
    <col min="4883" max="4883" width="9" style="94"/>
    <col min="4884" max="4884" width="15.44140625" style="94" customWidth="1"/>
    <col min="4885" max="4886" width="7.88671875" style="94" customWidth="1"/>
    <col min="4887" max="4887" width="13.109375" style="94" customWidth="1"/>
    <col min="4888" max="4888" width="10.6640625" style="94" customWidth="1"/>
    <col min="4889" max="4889" width="7.109375" style="94" customWidth="1"/>
    <col min="4890" max="5119" width="9" style="94"/>
    <col min="5120" max="5120" width="7.109375" style="94" customWidth="1"/>
    <col min="5121" max="5121" width="29.44140625" style="94" customWidth="1"/>
    <col min="5122" max="5122" width="12.109375" style="94" customWidth="1"/>
    <col min="5123" max="5123" width="8.6640625" style="94" customWidth="1"/>
    <col min="5124" max="5124" width="3.44140625" style="94" bestFit="1" customWidth="1"/>
    <col min="5125" max="5126" width="8.6640625" style="94" customWidth="1"/>
    <col min="5127" max="5127" width="3.44140625" style="94" customWidth="1"/>
    <col min="5128" max="5128" width="8.6640625" style="94" customWidth="1"/>
    <col min="5129" max="5130" width="11.109375" style="94" customWidth="1"/>
    <col min="5131" max="5131" width="11.88671875" style="94" customWidth="1"/>
    <col min="5132" max="5132" width="3.44140625" style="94" customWidth="1"/>
    <col min="5133" max="5133" width="11.88671875" style="94" customWidth="1"/>
    <col min="5134" max="5134" width="11.109375" style="94" customWidth="1"/>
    <col min="5135" max="5135" width="20.88671875" style="94" customWidth="1"/>
    <col min="5136" max="5136" width="2.109375" style="94" customWidth="1"/>
    <col min="5137" max="5137" width="15.44140625" style="94" customWidth="1"/>
    <col min="5138" max="5138" width="7.88671875" style="94" customWidth="1"/>
    <col min="5139" max="5139" width="9" style="94"/>
    <col min="5140" max="5140" width="15.44140625" style="94" customWidth="1"/>
    <col min="5141" max="5142" width="7.88671875" style="94" customWidth="1"/>
    <col min="5143" max="5143" width="13.109375" style="94" customWidth="1"/>
    <col min="5144" max="5144" width="10.6640625" style="94" customWidth="1"/>
    <col min="5145" max="5145" width="7.109375" style="94" customWidth="1"/>
    <col min="5146" max="5375" width="9" style="94"/>
    <col min="5376" max="5376" width="7.109375" style="94" customWidth="1"/>
    <col min="5377" max="5377" width="29.44140625" style="94" customWidth="1"/>
    <col min="5378" max="5378" width="12.109375" style="94" customWidth="1"/>
    <col min="5379" max="5379" width="8.6640625" style="94" customWidth="1"/>
    <col min="5380" max="5380" width="3.44140625" style="94" bestFit="1" customWidth="1"/>
    <col min="5381" max="5382" width="8.6640625" style="94" customWidth="1"/>
    <col min="5383" max="5383" width="3.44140625" style="94" customWidth="1"/>
    <col min="5384" max="5384" width="8.6640625" style="94" customWidth="1"/>
    <col min="5385" max="5386" width="11.109375" style="94" customWidth="1"/>
    <col min="5387" max="5387" width="11.88671875" style="94" customWidth="1"/>
    <col min="5388" max="5388" width="3.44140625" style="94" customWidth="1"/>
    <col min="5389" max="5389" width="11.88671875" style="94" customWidth="1"/>
    <col min="5390" max="5390" width="11.109375" style="94" customWidth="1"/>
    <col min="5391" max="5391" width="20.88671875" style="94" customWidth="1"/>
    <col min="5392" max="5392" width="2.109375" style="94" customWidth="1"/>
    <col min="5393" max="5393" width="15.44140625" style="94" customWidth="1"/>
    <col min="5394" max="5394" width="7.88671875" style="94" customWidth="1"/>
    <col min="5395" max="5395" width="9" style="94"/>
    <col min="5396" max="5396" width="15.44140625" style="94" customWidth="1"/>
    <col min="5397" max="5398" width="7.88671875" style="94" customWidth="1"/>
    <col min="5399" max="5399" width="13.109375" style="94" customWidth="1"/>
    <col min="5400" max="5400" width="10.6640625" style="94" customWidth="1"/>
    <col min="5401" max="5401" width="7.109375" style="94" customWidth="1"/>
    <col min="5402" max="5631" width="9" style="94"/>
    <col min="5632" max="5632" width="7.109375" style="94" customWidth="1"/>
    <col min="5633" max="5633" width="29.44140625" style="94" customWidth="1"/>
    <col min="5634" max="5634" width="12.109375" style="94" customWidth="1"/>
    <col min="5635" max="5635" width="8.6640625" style="94" customWidth="1"/>
    <col min="5636" max="5636" width="3.44140625" style="94" bestFit="1" customWidth="1"/>
    <col min="5637" max="5638" width="8.6640625" style="94" customWidth="1"/>
    <col min="5639" max="5639" width="3.44140625" style="94" customWidth="1"/>
    <col min="5640" max="5640" width="8.6640625" style="94" customWidth="1"/>
    <col min="5641" max="5642" width="11.109375" style="94" customWidth="1"/>
    <col min="5643" max="5643" width="11.88671875" style="94" customWidth="1"/>
    <col min="5644" max="5644" width="3.44140625" style="94" customWidth="1"/>
    <col min="5645" max="5645" width="11.88671875" style="94" customWidth="1"/>
    <col min="5646" max="5646" width="11.109375" style="94" customWidth="1"/>
    <col min="5647" max="5647" width="20.88671875" style="94" customWidth="1"/>
    <col min="5648" max="5648" width="2.109375" style="94" customWidth="1"/>
    <col min="5649" max="5649" width="15.44140625" style="94" customWidth="1"/>
    <col min="5650" max="5650" width="7.88671875" style="94" customWidth="1"/>
    <col min="5651" max="5651" width="9" style="94"/>
    <col min="5652" max="5652" width="15.44140625" style="94" customWidth="1"/>
    <col min="5653" max="5654" width="7.88671875" style="94" customWidth="1"/>
    <col min="5655" max="5655" width="13.109375" style="94" customWidth="1"/>
    <col min="5656" max="5656" width="10.6640625" style="94" customWidth="1"/>
    <col min="5657" max="5657" width="7.109375" style="94" customWidth="1"/>
    <col min="5658" max="5887" width="9" style="94"/>
    <col min="5888" max="5888" width="7.109375" style="94" customWidth="1"/>
    <col min="5889" max="5889" width="29.44140625" style="94" customWidth="1"/>
    <col min="5890" max="5890" width="12.109375" style="94" customWidth="1"/>
    <col min="5891" max="5891" width="8.6640625" style="94" customWidth="1"/>
    <col min="5892" max="5892" width="3.44140625" style="94" bestFit="1" customWidth="1"/>
    <col min="5893" max="5894" width="8.6640625" style="94" customWidth="1"/>
    <col min="5895" max="5895" width="3.44140625" style="94" customWidth="1"/>
    <col min="5896" max="5896" width="8.6640625" style="94" customWidth="1"/>
    <col min="5897" max="5898" width="11.109375" style="94" customWidth="1"/>
    <col min="5899" max="5899" width="11.88671875" style="94" customWidth="1"/>
    <col min="5900" max="5900" width="3.44140625" style="94" customWidth="1"/>
    <col min="5901" max="5901" width="11.88671875" style="94" customWidth="1"/>
    <col min="5902" max="5902" width="11.109375" style="94" customWidth="1"/>
    <col min="5903" max="5903" width="20.88671875" style="94" customWidth="1"/>
    <col min="5904" max="5904" width="2.109375" style="94" customWidth="1"/>
    <col min="5905" max="5905" width="15.44140625" style="94" customWidth="1"/>
    <col min="5906" max="5906" width="7.88671875" style="94" customWidth="1"/>
    <col min="5907" max="5907" width="9" style="94"/>
    <col min="5908" max="5908" width="15.44140625" style="94" customWidth="1"/>
    <col min="5909" max="5910" width="7.88671875" style="94" customWidth="1"/>
    <col min="5911" max="5911" width="13.109375" style="94" customWidth="1"/>
    <col min="5912" max="5912" width="10.6640625" style="94" customWidth="1"/>
    <col min="5913" max="5913" width="7.109375" style="94" customWidth="1"/>
    <col min="5914" max="6143" width="9" style="94"/>
    <col min="6144" max="6144" width="7.109375" style="94" customWidth="1"/>
    <col min="6145" max="6145" width="29.44140625" style="94" customWidth="1"/>
    <col min="6146" max="6146" width="12.109375" style="94" customWidth="1"/>
    <col min="6147" max="6147" width="8.6640625" style="94" customWidth="1"/>
    <col min="6148" max="6148" width="3.44140625" style="94" bestFit="1" customWidth="1"/>
    <col min="6149" max="6150" width="8.6640625" style="94" customWidth="1"/>
    <col min="6151" max="6151" width="3.44140625" style="94" customWidth="1"/>
    <col min="6152" max="6152" width="8.6640625" style="94" customWidth="1"/>
    <col min="6153" max="6154" width="11.109375" style="94" customWidth="1"/>
    <col min="6155" max="6155" width="11.88671875" style="94" customWidth="1"/>
    <col min="6156" max="6156" width="3.44140625" style="94" customWidth="1"/>
    <col min="6157" max="6157" width="11.88671875" style="94" customWidth="1"/>
    <col min="6158" max="6158" width="11.109375" style="94" customWidth="1"/>
    <col min="6159" max="6159" width="20.88671875" style="94" customWidth="1"/>
    <col min="6160" max="6160" width="2.109375" style="94" customWidth="1"/>
    <col min="6161" max="6161" width="15.44140625" style="94" customWidth="1"/>
    <col min="6162" max="6162" width="7.88671875" style="94" customWidth="1"/>
    <col min="6163" max="6163" width="9" style="94"/>
    <col min="6164" max="6164" width="15.44140625" style="94" customWidth="1"/>
    <col min="6165" max="6166" width="7.88671875" style="94" customWidth="1"/>
    <col min="6167" max="6167" width="13.109375" style="94" customWidth="1"/>
    <col min="6168" max="6168" width="10.6640625" style="94" customWidth="1"/>
    <col min="6169" max="6169" width="7.109375" style="94" customWidth="1"/>
    <col min="6170" max="6399" width="9" style="94"/>
    <col min="6400" max="6400" width="7.109375" style="94" customWidth="1"/>
    <col min="6401" max="6401" width="29.44140625" style="94" customWidth="1"/>
    <col min="6402" max="6402" width="12.109375" style="94" customWidth="1"/>
    <col min="6403" max="6403" width="8.6640625" style="94" customWidth="1"/>
    <col min="6404" max="6404" width="3.44140625" style="94" bestFit="1" customWidth="1"/>
    <col min="6405" max="6406" width="8.6640625" style="94" customWidth="1"/>
    <col min="6407" max="6407" width="3.44140625" style="94" customWidth="1"/>
    <col min="6408" max="6408" width="8.6640625" style="94" customWidth="1"/>
    <col min="6409" max="6410" width="11.109375" style="94" customWidth="1"/>
    <col min="6411" max="6411" width="11.88671875" style="94" customWidth="1"/>
    <col min="6412" max="6412" width="3.44140625" style="94" customWidth="1"/>
    <col min="6413" max="6413" width="11.88671875" style="94" customWidth="1"/>
    <col min="6414" max="6414" width="11.109375" style="94" customWidth="1"/>
    <col min="6415" max="6415" width="20.88671875" style="94" customWidth="1"/>
    <col min="6416" max="6416" width="2.109375" style="94" customWidth="1"/>
    <col min="6417" max="6417" width="15.44140625" style="94" customWidth="1"/>
    <col min="6418" max="6418" width="7.88671875" style="94" customWidth="1"/>
    <col min="6419" max="6419" width="9" style="94"/>
    <col min="6420" max="6420" width="15.44140625" style="94" customWidth="1"/>
    <col min="6421" max="6422" width="7.88671875" style="94" customWidth="1"/>
    <col min="6423" max="6423" width="13.109375" style="94" customWidth="1"/>
    <col min="6424" max="6424" width="10.6640625" style="94" customWidth="1"/>
    <col min="6425" max="6425" width="7.109375" style="94" customWidth="1"/>
    <col min="6426" max="6655" width="9" style="94"/>
    <col min="6656" max="6656" width="7.109375" style="94" customWidth="1"/>
    <col min="6657" max="6657" width="29.44140625" style="94" customWidth="1"/>
    <col min="6658" max="6658" width="12.109375" style="94" customWidth="1"/>
    <col min="6659" max="6659" width="8.6640625" style="94" customWidth="1"/>
    <col min="6660" max="6660" width="3.44140625" style="94" bestFit="1" customWidth="1"/>
    <col min="6661" max="6662" width="8.6640625" style="94" customWidth="1"/>
    <col min="6663" max="6663" width="3.44140625" style="94" customWidth="1"/>
    <col min="6664" max="6664" width="8.6640625" style="94" customWidth="1"/>
    <col min="6665" max="6666" width="11.109375" style="94" customWidth="1"/>
    <col min="6667" max="6667" width="11.88671875" style="94" customWidth="1"/>
    <col min="6668" max="6668" width="3.44140625" style="94" customWidth="1"/>
    <col min="6669" max="6669" width="11.88671875" style="94" customWidth="1"/>
    <col min="6670" max="6670" width="11.109375" style="94" customWidth="1"/>
    <col min="6671" max="6671" width="20.88671875" style="94" customWidth="1"/>
    <col min="6672" max="6672" width="2.109375" style="94" customWidth="1"/>
    <col min="6673" max="6673" width="15.44140625" style="94" customWidth="1"/>
    <col min="6674" max="6674" width="7.88671875" style="94" customWidth="1"/>
    <col min="6675" max="6675" width="9" style="94"/>
    <col min="6676" max="6676" width="15.44140625" style="94" customWidth="1"/>
    <col min="6677" max="6678" width="7.88671875" style="94" customWidth="1"/>
    <col min="6679" max="6679" width="13.109375" style="94" customWidth="1"/>
    <col min="6680" max="6680" width="10.6640625" style="94" customWidth="1"/>
    <col min="6681" max="6681" width="7.109375" style="94" customWidth="1"/>
    <col min="6682" max="6911" width="9" style="94"/>
    <col min="6912" max="6912" width="7.109375" style="94" customWidth="1"/>
    <col min="6913" max="6913" width="29.44140625" style="94" customWidth="1"/>
    <col min="6914" max="6914" width="12.109375" style="94" customWidth="1"/>
    <col min="6915" max="6915" width="8.6640625" style="94" customWidth="1"/>
    <col min="6916" max="6916" width="3.44140625" style="94" bestFit="1" customWidth="1"/>
    <col min="6917" max="6918" width="8.6640625" style="94" customWidth="1"/>
    <col min="6919" max="6919" width="3.44140625" style="94" customWidth="1"/>
    <col min="6920" max="6920" width="8.6640625" style="94" customWidth="1"/>
    <col min="6921" max="6922" width="11.109375" style="94" customWidth="1"/>
    <col min="6923" max="6923" width="11.88671875" style="94" customWidth="1"/>
    <col min="6924" max="6924" width="3.44140625" style="94" customWidth="1"/>
    <col min="6925" max="6925" width="11.88671875" style="94" customWidth="1"/>
    <col min="6926" max="6926" width="11.109375" style="94" customWidth="1"/>
    <col min="6927" max="6927" width="20.88671875" style="94" customWidth="1"/>
    <col min="6928" max="6928" width="2.109375" style="94" customWidth="1"/>
    <col min="6929" max="6929" width="15.44140625" style="94" customWidth="1"/>
    <col min="6930" max="6930" width="7.88671875" style="94" customWidth="1"/>
    <col min="6931" max="6931" width="9" style="94"/>
    <col min="6932" max="6932" width="15.44140625" style="94" customWidth="1"/>
    <col min="6933" max="6934" width="7.88671875" style="94" customWidth="1"/>
    <col min="6935" max="6935" width="13.109375" style="94" customWidth="1"/>
    <col min="6936" max="6936" width="10.6640625" style="94" customWidth="1"/>
    <col min="6937" max="6937" width="7.109375" style="94" customWidth="1"/>
    <col min="6938" max="7167" width="9" style="94"/>
    <col min="7168" max="7168" width="7.109375" style="94" customWidth="1"/>
    <col min="7169" max="7169" width="29.44140625" style="94" customWidth="1"/>
    <col min="7170" max="7170" width="12.109375" style="94" customWidth="1"/>
    <col min="7171" max="7171" width="8.6640625" style="94" customWidth="1"/>
    <col min="7172" max="7172" width="3.44140625" style="94" bestFit="1" customWidth="1"/>
    <col min="7173" max="7174" width="8.6640625" style="94" customWidth="1"/>
    <col min="7175" max="7175" width="3.44140625" style="94" customWidth="1"/>
    <col min="7176" max="7176" width="8.6640625" style="94" customWidth="1"/>
    <col min="7177" max="7178" width="11.109375" style="94" customWidth="1"/>
    <col min="7179" max="7179" width="11.88671875" style="94" customWidth="1"/>
    <col min="7180" max="7180" width="3.44140625" style="94" customWidth="1"/>
    <col min="7181" max="7181" width="11.88671875" style="94" customWidth="1"/>
    <col min="7182" max="7182" width="11.109375" style="94" customWidth="1"/>
    <col min="7183" max="7183" width="20.88671875" style="94" customWidth="1"/>
    <col min="7184" max="7184" width="2.109375" style="94" customWidth="1"/>
    <col min="7185" max="7185" width="15.44140625" style="94" customWidth="1"/>
    <col min="7186" max="7186" width="7.88671875" style="94" customWidth="1"/>
    <col min="7187" max="7187" width="9" style="94"/>
    <col min="7188" max="7188" width="15.44140625" style="94" customWidth="1"/>
    <col min="7189" max="7190" width="7.88671875" style="94" customWidth="1"/>
    <col min="7191" max="7191" width="13.109375" style="94" customWidth="1"/>
    <col min="7192" max="7192" width="10.6640625" style="94" customWidth="1"/>
    <col min="7193" max="7193" width="7.109375" style="94" customWidth="1"/>
    <col min="7194" max="7423" width="9" style="94"/>
    <col min="7424" max="7424" width="7.109375" style="94" customWidth="1"/>
    <col min="7425" max="7425" width="29.44140625" style="94" customWidth="1"/>
    <col min="7426" max="7426" width="12.109375" style="94" customWidth="1"/>
    <col min="7427" max="7427" width="8.6640625" style="94" customWidth="1"/>
    <col min="7428" max="7428" width="3.44140625" style="94" bestFit="1" customWidth="1"/>
    <col min="7429" max="7430" width="8.6640625" style="94" customWidth="1"/>
    <col min="7431" max="7431" width="3.44140625" style="94" customWidth="1"/>
    <col min="7432" max="7432" width="8.6640625" style="94" customWidth="1"/>
    <col min="7433" max="7434" width="11.109375" style="94" customWidth="1"/>
    <col min="7435" max="7435" width="11.88671875" style="94" customWidth="1"/>
    <col min="7436" max="7436" width="3.44140625" style="94" customWidth="1"/>
    <col min="7437" max="7437" width="11.88671875" style="94" customWidth="1"/>
    <col min="7438" max="7438" width="11.109375" style="94" customWidth="1"/>
    <col min="7439" max="7439" width="20.88671875" style="94" customWidth="1"/>
    <col min="7440" max="7440" width="2.109375" style="94" customWidth="1"/>
    <col min="7441" max="7441" width="15.44140625" style="94" customWidth="1"/>
    <col min="7442" max="7442" width="7.88671875" style="94" customWidth="1"/>
    <col min="7443" max="7443" width="9" style="94"/>
    <col min="7444" max="7444" width="15.44140625" style="94" customWidth="1"/>
    <col min="7445" max="7446" width="7.88671875" style="94" customWidth="1"/>
    <col min="7447" max="7447" width="13.109375" style="94" customWidth="1"/>
    <col min="7448" max="7448" width="10.6640625" style="94" customWidth="1"/>
    <col min="7449" max="7449" width="7.109375" style="94" customWidth="1"/>
    <col min="7450" max="7679" width="9" style="94"/>
    <col min="7680" max="7680" width="7.109375" style="94" customWidth="1"/>
    <col min="7681" max="7681" width="29.44140625" style="94" customWidth="1"/>
    <col min="7682" max="7682" width="12.109375" style="94" customWidth="1"/>
    <col min="7683" max="7683" width="8.6640625" style="94" customWidth="1"/>
    <col min="7684" max="7684" width="3.44140625" style="94" bestFit="1" customWidth="1"/>
    <col min="7685" max="7686" width="8.6640625" style="94" customWidth="1"/>
    <col min="7687" max="7687" width="3.44140625" style="94" customWidth="1"/>
    <col min="7688" max="7688" width="8.6640625" style="94" customWidth="1"/>
    <col min="7689" max="7690" width="11.109375" style="94" customWidth="1"/>
    <col min="7691" max="7691" width="11.88671875" style="94" customWidth="1"/>
    <col min="7692" max="7692" width="3.44140625" style="94" customWidth="1"/>
    <col min="7693" max="7693" width="11.88671875" style="94" customWidth="1"/>
    <col min="7694" max="7694" width="11.109375" style="94" customWidth="1"/>
    <col min="7695" max="7695" width="20.88671875" style="94" customWidth="1"/>
    <col min="7696" max="7696" width="2.109375" style="94" customWidth="1"/>
    <col min="7697" max="7697" width="15.44140625" style="94" customWidth="1"/>
    <col min="7698" max="7698" width="7.88671875" style="94" customWidth="1"/>
    <col min="7699" max="7699" width="9" style="94"/>
    <col min="7700" max="7700" width="15.44140625" style="94" customWidth="1"/>
    <col min="7701" max="7702" width="7.88671875" style="94" customWidth="1"/>
    <col min="7703" max="7703" width="13.109375" style="94" customWidth="1"/>
    <col min="7704" max="7704" width="10.6640625" style="94" customWidth="1"/>
    <col min="7705" max="7705" width="7.109375" style="94" customWidth="1"/>
    <col min="7706" max="7935" width="9" style="94"/>
    <col min="7936" max="7936" width="7.109375" style="94" customWidth="1"/>
    <col min="7937" max="7937" width="29.44140625" style="94" customWidth="1"/>
    <col min="7938" max="7938" width="12.109375" style="94" customWidth="1"/>
    <col min="7939" max="7939" width="8.6640625" style="94" customWidth="1"/>
    <col min="7940" max="7940" width="3.44140625" style="94" bestFit="1" customWidth="1"/>
    <col min="7941" max="7942" width="8.6640625" style="94" customWidth="1"/>
    <col min="7943" max="7943" width="3.44140625" style="94" customWidth="1"/>
    <col min="7944" max="7944" width="8.6640625" style="94" customWidth="1"/>
    <col min="7945" max="7946" width="11.109375" style="94" customWidth="1"/>
    <col min="7947" max="7947" width="11.88671875" style="94" customWidth="1"/>
    <col min="7948" max="7948" width="3.44140625" style="94" customWidth="1"/>
    <col min="7949" max="7949" width="11.88671875" style="94" customWidth="1"/>
    <col min="7950" max="7950" width="11.109375" style="94" customWidth="1"/>
    <col min="7951" max="7951" width="20.88671875" style="94" customWidth="1"/>
    <col min="7952" max="7952" width="2.109375" style="94" customWidth="1"/>
    <col min="7953" max="7953" width="15.44140625" style="94" customWidth="1"/>
    <col min="7954" max="7954" width="7.88671875" style="94" customWidth="1"/>
    <col min="7955" max="7955" width="9" style="94"/>
    <col min="7956" max="7956" width="15.44140625" style="94" customWidth="1"/>
    <col min="7957" max="7958" width="7.88671875" style="94" customWidth="1"/>
    <col min="7959" max="7959" width="13.109375" style="94" customWidth="1"/>
    <col min="7960" max="7960" width="10.6640625" style="94" customWidth="1"/>
    <col min="7961" max="7961" width="7.109375" style="94" customWidth="1"/>
    <col min="7962" max="8191" width="9" style="94"/>
    <col min="8192" max="8192" width="7.109375" style="94" customWidth="1"/>
    <col min="8193" max="8193" width="29.44140625" style="94" customWidth="1"/>
    <col min="8194" max="8194" width="12.109375" style="94" customWidth="1"/>
    <col min="8195" max="8195" width="8.6640625" style="94" customWidth="1"/>
    <col min="8196" max="8196" width="3.44140625" style="94" bestFit="1" customWidth="1"/>
    <col min="8197" max="8198" width="8.6640625" style="94" customWidth="1"/>
    <col min="8199" max="8199" width="3.44140625" style="94" customWidth="1"/>
    <col min="8200" max="8200" width="8.6640625" style="94" customWidth="1"/>
    <col min="8201" max="8202" width="11.109375" style="94" customWidth="1"/>
    <col min="8203" max="8203" width="11.88671875" style="94" customWidth="1"/>
    <col min="8204" max="8204" width="3.44140625" style="94" customWidth="1"/>
    <col min="8205" max="8205" width="11.88671875" style="94" customWidth="1"/>
    <col min="8206" max="8206" width="11.109375" style="94" customWidth="1"/>
    <col min="8207" max="8207" width="20.88671875" style="94" customWidth="1"/>
    <col min="8208" max="8208" width="2.109375" style="94" customWidth="1"/>
    <col min="8209" max="8209" width="15.44140625" style="94" customWidth="1"/>
    <col min="8210" max="8210" width="7.88671875" style="94" customWidth="1"/>
    <col min="8211" max="8211" width="9" style="94"/>
    <col min="8212" max="8212" width="15.44140625" style="94" customWidth="1"/>
    <col min="8213" max="8214" width="7.88671875" style="94" customWidth="1"/>
    <col min="8215" max="8215" width="13.109375" style="94" customWidth="1"/>
    <col min="8216" max="8216" width="10.6640625" style="94" customWidth="1"/>
    <col min="8217" max="8217" width="7.109375" style="94" customWidth="1"/>
    <col min="8218" max="8447" width="9" style="94"/>
    <col min="8448" max="8448" width="7.109375" style="94" customWidth="1"/>
    <col min="8449" max="8449" width="29.44140625" style="94" customWidth="1"/>
    <col min="8450" max="8450" width="12.109375" style="94" customWidth="1"/>
    <col min="8451" max="8451" width="8.6640625" style="94" customWidth="1"/>
    <col min="8452" max="8452" width="3.44140625" style="94" bestFit="1" customWidth="1"/>
    <col min="8453" max="8454" width="8.6640625" style="94" customWidth="1"/>
    <col min="8455" max="8455" width="3.44140625" style="94" customWidth="1"/>
    <col min="8456" max="8456" width="8.6640625" style="94" customWidth="1"/>
    <col min="8457" max="8458" width="11.109375" style="94" customWidth="1"/>
    <col min="8459" max="8459" width="11.88671875" style="94" customWidth="1"/>
    <col min="8460" max="8460" width="3.44140625" style="94" customWidth="1"/>
    <col min="8461" max="8461" width="11.88671875" style="94" customWidth="1"/>
    <col min="8462" max="8462" width="11.109375" style="94" customWidth="1"/>
    <col min="8463" max="8463" width="20.88671875" style="94" customWidth="1"/>
    <col min="8464" max="8464" width="2.109375" style="94" customWidth="1"/>
    <col min="8465" max="8465" width="15.44140625" style="94" customWidth="1"/>
    <col min="8466" max="8466" width="7.88671875" style="94" customWidth="1"/>
    <col min="8467" max="8467" width="9" style="94"/>
    <col min="8468" max="8468" width="15.44140625" style="94" customWidth="1"/>
    <col min="8469" max="8470" width="7.88671875" style="94" customWidth="1"/>
    <col min="8471" max="8471" width="13.109375" style="94" customWidth="1"/>
    <col min="8472" max="8472" width="10.6640625" style="94" customWidth="1"/>
    <col min="8473" max="8473" width="7.109375" style="94" customWidth="1"/>
    <col min="8474" max="8703" width="9" style="94"/>
    <col min="8704" max="8704" width="7.109375" style="94" customWidth="1"/>
    <col min="8705" max="8705" width="29.44140625" style="94" customWidth="1"/>
    <col min="8706" max="8706" width="12.109375" style="94" customWidth="1"/>
    <col min="8707" max="8707" width="8.6640625" style="94" customWidth="1"/>
    <col min="8708" max="8708" width="3.44140625" style="94" bestFit="1" customWidth="1"/>
    <col min="8709" max="8710" width="8.6640625" style="94" customWidth="1"/>
    <col min="8711" max="8711" width="3.44140625" style="94" customWidth="1"/>
    <col min="8712" max="8712" width="8.6640625" style="94" customWidth="1"/>
    <col min="8713" max="8714" width="11.109375" style="94" customWidth="1"/>
    <col min="8715" max="8715" width="11.88671875" style="94" customWidth="1"/>
    <col min="8716" max="8716" width="3.44140625" style="94" customWidth="1"/>
    <col min="8717" max="8717" width="11.88671875" style="94" customWidth="1"/>
    <col min="8718" max="8718" width="11.109375" style="94" customWidth="1"/>
    <col min="8719" max="8719" width="20.88671875" style="94" customWidth="1"/>
    <col min="8720" max="8720" width="2.109375" style="94" customWidth="1"/>
    <col min="8721" max="8721" width="15.44140625" style="94" customWidth="1"/>
    <col min="8722" max="8722" width="7.88671875" style="94" customWidth="1"/>
    <col min="8723" max="8723" width="9" style="94"/>
    <col min="8724" max="8724" width="15.44140625" style="94" customWidth="1"/>
    <col min="8725" max="8726" width="7.88671875" style="94" customWidth="1"/>
    <col min="8727" max="8727" width="13.109375" style="94" customWidth="1"/>
    <col min="8728" max="8728" width="10.6640625" style="94" customWidth="1"/>
    <col min="8729" max="8729" width="7.109375" style="94" customWidth="1"/>
    <col min="8730" max="8959" width="9" style="94"/>
    <col min="8960" max="8960" width="7.109375" style="94" customWidth="1"/>
    <col min="8961" max="8961" width="29.44140625" style="94" customWidth="1"/>
    <col min="8962" max="8962" width="12.109375" style="94" customWidth="1"/>
    <col min="8963" max="8963" width="8.6640625" style="94" customWidth="1"/>
    <col min="8964" max="8964" width="3.44140625" style="94" bestFit="1" customWidth="1"/>
    <col min="8965" max="8966" width="8.6640625" style="94" customWidth="1"/>
    <col min="8967" max="8967" width="3.44140625" style="94" customWidth="1"/>
    <col min="8968" max="8968" width="8.6640625" style="94" customWidth="1"/>
    <col min="8969" max="8970" width="11.109375" style="94" customWidth="1"/>
    <col min="8971" max="8971" width="11.88671875" style="94" customWidth="1"/>
    <col min="8972" max="8972" width="3.44140625" style="94" customWidth="1"/>
    <col min="8973" max="8973" width="11.88671875" style="94" customWidth="1"/>
    <col min="8974" max="8974" width="11.109375" style="94" customWidth="1"/>
    <col min="8975" max="8975" width="20.88671875" style="94" customWidth="1"/>
    <col min="8976" max="8976" width="2.109375" style="94" customWidth="1"/>
    <col min="8977" max="8977" width="15.44140625" style="94" customWidth="1"/>
    <col min="8978" max="8978" width="7.88671875" style="94" customWidth="1"/>
    <col min="8979" max="8979" width="9" style="94"/>
    <col min="8980" max="8980" width="15.44140625" style="94" customWidth="1"/>
    <col min="8981" max="8982" width="7.88671875" style="94" customWidth="1"/>
    <col min="8983" max="8983" width="13.109375" style="94" customWidth="1"/>
    <col min="8984" max="8984" width="10.6640625" style="94" customWidth="1"/>
    <col min="8985" max="8985" width="7.109375" style="94" customWidth="1"/>
    <col min="8986" max="9215" width="9" style="94"/>
    <col min="9216" max="9216" width="7.109375" style="94" customWidth="1"/>
    <col min="9217" max="9217" width="29.44140625" style="94" customWidth="1"/>
    <col min="9218" max="9218" width="12.109375" style="94" customWidth="1"/>
    <col min="9219" max="9219" width="8.6640625" style="94" customWidth="1"/>
    <col min="9220" max="9220" width="3.44140625" style="94" bestFit="1" customWidth="1"/>
    <col min="9221" max="9222" width="8.6640625" style="94" customWidth="1"/>
    <col min="9223" max="9223" width="3.44140625" style="94" customWidth="1"/>
    <col min="9224" max="9224" width="8.6640625" style="94" customWidth="1"/>
    <col min="9225" max="9226" width="11.109375" style="94" customWidth="1"/>
    <col min="9227" max="9227" width="11.88671875" style="94" customWidth="1"/>
    <col min="9228" max="9228" width="3.44140625" style="94" customWidth="1"/>
    <col min="9229" max="9229" width="11.88671875" style="94" customWidth="1"/>
    <col min="9230" max="9230" width="11.109375" style="94" customWidth="1"/>
    <col min="9231" max="9231" width="20.88671875" style="94" customWidth="1"/>
    <col min="9232" max="9232" width="2.109375" style="94" customWidth="1"/>
    <col min="9233" max="9233" width="15.44140625" style="94" customWidth="1"/>
    <col min="9234" max="9234" width="7.88671875" style="94" customWidth="1"/>
    <col min="9235" max="9235" width="9" style="94"/>
    <col min="9236" max="9236" width="15.44140625" style="94" customWidth="1"/>
    <col min="9237" max="9238" width="7.88671875" style="94" customWidth="1"/>
    <col min="9239" max="9239" width="13.109375" style="94" customWidth="1"/>
    <col min="9240" max="9240" width="10.6640625" style="94" customWidth="1"/>
    <col min="9241" max="9241" width="7.109375" style="94" customWidth="1"/>
    <col min="9242" max="9471" width="9" style="94"/>
    <col min="9472" max="9472" width="7.109375" style="94" customWidth="1"/>
    <col min="9473" max="9473" width="29.44140625" style="94" customWidth="1"/>
    <col min="9474" max="9474" width="12.109375" style="94" customWidth="1"/>
    <col min="9475" max="9475" width="8.6640625" style="94" customWidth="1"/>
    <col min="9476" max="9476" width="3.44140625" style="94" bestFit="1" customWidth="1"/>
    <col min="9477" max="9478" width="8.6640625" style="94" customWidth="1"/>
    <col min="9479" max="9479" width="3.44140625" style="94" customWidth="1"/>
    <col min="9480" max="9480" width="8.6640625" style="94" customWidth="1"/>
    <col min="9481" max="9482" width="11.109375" style="94" customWidth="1"/>
    <col min="9483" max="9483" width="11.88671875" style="94" customWidth="1"/>
    <col min="9484" max="9484" width="3.44140625" style="94" customWidth="1"/>
    <col min="9485" max="9485" width="11.88671875" style="94" customWidth="1"/>
    <col min="9486" max="9486" width="11.109375" style="94" customWidth="1"/>
    <col min="9487" max="9487" width="20.88671875" style="94" customWidth="1"/>
    <col min="9488" max="9488" width="2.109375" style="94" customWidth="1"/>
    <col min="9489" max="9489" width="15.44140625" style="94" customWidth="1"/>
    <col min="9490" max="9490" width="7.88671875" style="94" customWidth="1"/>
    <col min="9491" max="9491" width="9" style="94"/>
    <col min="9492" max="9492" width="15.44140625" style="94" customWidth="1"/>
    <col min="9493" max="9494" width="7.88671875" style="94" customWidth="1"/>
    <col min="9495" max="9495" width="13.109375" style="94" customWidth="1"/>
    <col min="9496" max="9496" width="10.6640625" style="94" customWidth="1"/>
    <col min="9497" max="9497" width="7.109375" style="94" customWidth="1"/>
    <col min="9498" max="9727" width="9" style="94"/>
    <col min="9728" max="9728" width="7.109375" style="94" customWidth="1"/>
    <col min="9729" max="9729" width="29.44140625" style="94" customWidth="1"/>
    <col min="9730" max="9730" width="12.109375" style="94" customWidth="1"/>
    <col min="9731" max="9731" width="8.6640625" style="94" customWidth="1"/>
    <col min="9732" max="9732" width="3.44140625" style="94" bestFit="1" customWidth="1"/>
    <col min="9733" max="9734" width="8.6640625" style="94" customWidth="1"/>
    <col min="9735" max="9735" width="3.44140625" style="94" customWidth="1"/>
    <col min="9736" max="9736" width="8.6640625" style="94" customWidth="1"/>
    <col min="9737" max="9738" width="11.109375" style="94" customWidth="1"/>
    <col min="9739" max="9739" width="11.88671875" style="94" customWidth="1"/>
    <col min="9740" max="9740" width="3.44140625" style="94" customWidth="1"/>
    <col min="9741" max="9741" width="11.88671875" style="94" customWidth="1"/>
    <col min="9742" max="9742" width="11.109375" style="94" customWidth="1"/>
    <col min="9743" max="9743" width="20.88671875" style="94" customWidth="1"/>
    <col min="9744" max="9744" width="2.109375" style="94" customWidth="1"/>
    <col min="9745" max="9745" width="15.44140625" style="94" customWidth="1"/>
    <col min="9746" max="9746" width="7.88671875" style="94" customWidth="1"/>
    <col min="9747" max="9747" width="9" style="94"/>
    <col min="9748" max="9748" width="15.44140625" style="94" customWidth="1"/>
    <col min="9749" max="9750" width="7.88671875" style="94" customWidth="1"/>
    <col min="9751" max="9751" width="13.109375" style="94" customWidth="1"/>
    <col min="9752" max="9752" width="10.6640625" style="94" customWidth="1"/>
    <col min="9753" max="9753" width="7.109375" style="94" customWidth="1"/>
    <col min="9754" max="9983" width="9" style="94"/>
    <col min="9984" max="9984" width="7.109375" style="94" customWidth="1"/>
    <col min="9985" max="9985" width="29.44140625" style="94" customWidth="1"/>
    <col min="9986" max="9986" width="12.109375" style="94" customWidth="1"/>
    <col min="9987" max="9987" width="8.6640625" style="94" customWidth="1"/>
    <col min="9988" max="9988" width="3.44140625" style="94" bestFit="1" customWidth="1"/>
    <col min="9989" max="9990" width="8.6640625" style="94" customWidth="1"/>
    <col min="9991" max="9991" width="3.44140625" style="94" customWidth="1"/>
    <col min="9992" max="9992" width="8.6640625" style="94" customWidth="1"/>
    <col min="9993" max="9994" width="11.109375" style="94" customWidth="1"/>
    <col min="9995" max="9995" width="11.88671875" style="94" customWidth="1"/>
    <col min="9996" max="9996" width="3.44140625" style="94" customWidth="1"/>
    <col min="9997" max="9997" width="11.88671875" style="94" customWidth="1"/>
    <col min="9998" max="9998" width="11.109375" style="94" customWidth="1"/>
    <col min="9999" max="9999" width="20.88671875" style="94" customWidth="1"/>
    <col min="10000" max="10000" width="2.109375" style="94" customWidth="1"/>
    <col min="10001" max="10001" width="15.44140625" style="94" customWidth="1"/>
    <col min="10002" max="10002" width="7.88671875" style="94" customWidth="1"/>
    <col min="10003" max="10003" width="9" style="94"/>
    <col min="10004" max="10004" width="15.44140625" style="94" customWidth="1"/>
    <col min="10005" max="10006" width="7.88671875" style="94" customWidth="1"/>
    <col min="10007" max="10007" width="13.109375" style="94" customWidth="1"/>
    <col min="10008" max="10008" width="10.6640625" style="94" customWidth="1"/>
    <col min="10009" max="10009" width="7.109375" style="94" customWidth="1"/>
    <col min="10010" max="10239" width="9" style="94"/>
    <col min="10240" max="10240" width="7.109375" style="94" customWidth="1"/>
    <col min="10241" max="10241" width="29.44140625" style="94" customWidth="1"/>
    <col min="10242" max="10242" width="12.109375" style="94" customWidth="1"/>
    <col min="10243" max="10243" width="8.6640625" style="94" customWidth="1"/>
    <col min="10244" max="10244" width="3.44140625" style="94" bestFit="1" customWidth="1"/>
    <col min="10245" max="10246" width="8.6640625" style="94" customWidth="1"/>
    <col min="10247" max="10247" width="3.44140625" style="94" customWidth="1"/>
    <col min="10248" max="10248" width="8.6640625" style="94" customWidth="1"/>
    <col min="10249" max="10250" width="11.109375" style="94" customWidth="1"/>
    <col min="10251" max="10251" width="11.88671875" style="94" customWidth="1"/>
    <col min="10252" max="10252" width="3.44140625" style="94" customWidth="1"/>
    <col min="10253" max="10253" width="11.88671875" style="94" customWidth="1"/>
    <col min="10254" max="10254" width="11.109375" style="94" customWidth="1"/>
    <col min="10255" max="10255" width="20.88671875" style="94" customWidth="1"/>
    <col min="10256" max="10256" width="2.109375" style="94" customWidth="1"/>
    <col min="10257" max="10257" width="15.44140625" style="94" customWidth="1"/>
    <col min="10258" max="10258" width="7.88671875" style="94" customWidth="1"/>
    <col min="10259" max="10259" width="9" style="94"/>
    <col min="10260" max="10260" width="15.44140625" style="94" customWidth="1"/>
    <col min="10261" max="10262" width="7.88671875" style="94" customWidth="1"/>
    <col min="10263" max="10263" width="13.109375" style="94" customWidth="1"/>
    <col min="10264" max="10264" width="10.6640625" style="94" customWidth="1"/>
    <col min="10265" max="10265" width="7.109375" style="94" customWidth="1"/>
    <col min="10266" max="10495" width="9" style="94"/>
    <col min="10496" max="10496" width="7.109375" style="94" customWidth="1"/>
    <col min="10497" max="10497" width="29.44140625" style="94" customWidth="1"/>
    <col min="10498" max="10498" width="12.109375" style="94" customWidth="1"/>
    <col min="10499" max="10499" width="8.6640625" style="94" customWidth="1"/>
    <col min="10500" max="10500" width="3.44140625" style="94" bestFit="1" customWidth="1"/>
    <col min="10501" max="10502" width="8.6640625" style="94" customWidth="1"/>
    <col min="10503" max="10503" width="3.44140625" style="94" customWidth="1"/>
    <col min="10504" max="10504" width="8.6640625" style="94" customWidth="1"/>
    <col min="10505" max="10506" width="11.109375" style="94" customWidth="1"/>
    <col min="10507" max="10507" width="11.88671875" style="94" customWidth="1"/>
    <col min="10508" max="10508" width="3.44140625" style="94" customWidth="1"/>
    <col min="10509" max="10509" width="11.88671875" style="94" customWidth="1"/>
    <col min="10510" max="10510" width="11.109375" style="94" customWidth="1"/>
    <col min="10511" max="10511" width="20.88671875" style="94" customWidth="1"/>
    <col min="10512" max="10512" width="2.109375" style="94" customWidth="1"/>
    <col min="10513" max="10513" width="15.44140625" style="94" customWidth="1"/>
    <col min="10514" max="10514" width="7.88671875" style="94" customWidth="1"/>
    <col min="10515" max="10515" width="9" style="94"/>
    <col min="10516" max="10516" width="15.44140625" style="94" customWidth="1"/>
    <col min="10517" max="10518" width="7.88671875" style="94" customWidth="1"/>
    <col min="10519" max="10519" width="13.109375" style="94" customWidth="1"/>
    <col min="10520" max="10520" width="10.6640625" style="94" customWidth="1"/>
    <col min="10521" max="10521" width="7.109375" style="94" customWidth="1"/>
    <col min="10522" max="10751" width="9" style="94"/>
    <col min="10752" max="10752" width="7.109375" style="94" customWidth="1"/>
    <col min="10753" max="10753" width="29.44140625" style="94" customWidth="1"/>
    <col min="10754" max="10754" width="12.109375" style="94" customWidth="1"/>
    <col min="10755" max="10755" width="8.6640625" style="94" customWidth="1"/>
    <col min="10756" max="10756" width="3.44140625" style="94" bestFit="1" customWidth="1"/>
    <col min="10757" max="10758" width="8.6640625" style="94" customWidth="1"/>
    <col min="10759" max="10759" width="3.44140625" style="94" customWidth="1"/>
    <col min="10760" max="10760" width="8.6640625" style="94" customWidth="1"/>
    <col min="10761" max="10762" width="11.109375" style="94" customWidth="1"/>
    <col min="10763" max="10763" width="11.88671875" style="94" customWidth="1"/>
    <col min="10764" max="10764" width="3.44140625" style="94" customWidth="1"/>
    <col min="10765" max="10765" width="11.88671875" style="94" customWidth="1"/>
    <col min="10766" max="10766" width="11.109375" style="94" customWidth="1"/>
    <col min="10767" max="10767" width="20.88671875" style="94" customWidth="1"/>
    <col min="10768" max="10768" width="2.109375" style="94" customWidth="1"/>
    <col min="10769" max="10769" width="15.44140625" style="94" customWidth="1"/>
    <col min="10770" max="10770" width="7.88671875" style="94" customWidth="1"/>
    <col min="10771" max="10771" width="9" style="94"/>
    <col min="10772" max="10772" width="15.44140625" style="94" customWidth="1"/>
    <col min="10773" max="10774" width="7.88671875" style="94" customWidth="1"/>
    <col min="10775" max="10775" width="13.109375" style="94" customWidth="1"/>
    <col min="10776" max="10776" width="10.6640625" style="94" customWidth="1"/>
    <col min="10777" max="10777" width="7.109375" style="94" customWidth="1"/>
    <col min="10778" max="11007" width="9" style="94"/>
    <col min="11008" max="11008" width="7.109375" style="94" customWidth="1"/>
    <col min="11009" max="11009" width="29.44140625" style="94" customWidth="1"/>
    <col min="11010" max="11010" width="12.109375" style="94" customWidth="1"/>
    <col min="11011" max="11011" width="8.6640625" style="94" customWidth="1"/>
    <col min="11012" max="11012" width="3.44140625" style="94" bestFit="1" customWidth="1"/>
    <col min="11013" max="11014" width="8.6640625" style="94" customWidth="1"/>
    <col min="11015" max="11015" width="3.44140625" style="94" customWidth="1"/>
    <col min="11016" max="11016" width="8.6640625" style="94" customWidth="1"/>
    <col min="11017" max="11018" width="11.109375" style="94" customWidth="1"/>
    <col min="11019" max="11019" width="11.88671875" style="94" customWidth="1"/>
    <col min="11020" max="11020" width="3.44140625" style="94" customWidth="1"/>
    <col min="11021" max="11021" width="11.88671875" style="94" customWidth="1"/>
    <col min="11022" max="11022" width="11.109375" style="94" customWidth="1"/>
    <col min="11023" max="11023" width="20.88671875" style="94" customWidth="1"/>
    <col min="11024" max="11024" width="2.109375" style="94" customWidth="1"/>
    <col min="11025" max="11025" width="15.44140625" style="94" customWidth="1"/>
    <col min="11026" max="11026" width="7.88671875" style="94" customWidth="1"/>
    <col min="11027" max="11027" width="9" style="94"/>
    <col min="11028" max="11028" width="15.44140625" style="94" customWidth="1"/>
    <col min="11029" max="11030" width="7.88671875" style="94" customWidth="1"/>
    <col min="11031" max="11031" width="13.109375" style="94" customWidth="1"/>
    <col min="11032" max="11032" width="10.6640625" style="94" customWidth="1"/>
    <col min="11033" max="11033" width="7.109375" style="94" customWidth="1"/>
    <col min="11034" max="11263" width="9" style="94"/>
    <col min="11264" max="11264" width="7.109375" style="94" customWidth="1"/>
    <col min="11265" max="11265" width="29.44140625" style="94" customWidth="1"/>
    <col min="11266" max="11266" width="12.109375" style="94" customWidth="1"/>
    <col min="11267" max="11267" width="8.6640625" style="94" customWidth="1"/>
    <col min="11268" max="11268" width="3.44140625" style="94" bestFit="1" customWidth="1"/>
    <col min="11269" max="11270" width="8.6640625" style="94" customWidth="1"/>
    <col min="11271" max="11271" width="3.44140625" style="94" customWidth="1"/>
    <col min="11272" max="11272" width="8.6640625" style="94" customWidth="1"/>
    <col min="11273" max="11274" width="11.109375" style="94" customWidth="1"/>
    <col min="11275" max="11275" width="11.88671875" style="94" customWidth="1"/>
    <col min="11276" max="11276" width="3.44140625" style="94" customWidth="1"/>
    <col min="11277" max="11277" width="11.88671875" style="94" customWidth="1"/>
    <col min="11278" max="11278" width="11.109375" style="94" customWidth="1"/>
    <col min="11279" max="11279" width="20.88671875" style="94" customWidth="1"/>
    <col min="11280" max="11280" width="2.109375" style="94" customWidth="1"/>
    <col min="11281" max="11281" width="15.44140625" style="94" customWidth="1"/>
    <col min="11282" max="11282" width="7.88671875" style="94" customWidth="1"/>
    <col min="11283" max="11283" width="9" style="94"/>
    <col min="11284" max="11284" width="15.44140625" style="94" customWidth="1"/>
    <col min="11285" max="11286" width="7.88671875" style="94" customWidth="1"/>
    <col min="11287" max="11287" width="13.109375" style="94" customWidth="1"/>
    <col min="11288" max="11288" width="10.6640625" style="94" customWidth="1"/>
    <col min="11289" max="11289" width="7.109375" style="94" customWidth="1"/>
    <col min="11290" max="11519" width="9" style="94"/>
    <col min="11520" max="11520" width="7.109375" style="94" customWidth="1"/>
    <col min="11521" max="11521" width="29.44140625" style="94" customWidth="1"/>
    <col min="11522" max="11522" width="12.109375" style="94" customWidth="1"/>
    <col min="11523" max="11523" width="8.6640625" style="94" customWidth="1"/>
    <col min="11524" max="11524" width="3.44140625" style="94" bestFit="1" customWidth="1"/>
    <col min="11525" max="11526" width="8.6640625" style="94" customWidth="1"/>
    <col min="11527" max="11527" width="3.44140625" style="94" customWidth="1"/>
    <col min="11528" max="11528" width="8.6640625" style="94" customWidth="1"/>
    <col min="11529" max="11530" width="11.109375" style="94" customWidth="1"/>
    <col min="11531" max="11531" width="11.88671875" style="94" customWidth="1"/>
    <col min="11532" max="11532" width="3.44140625" style="94" customWidth="1"/>
    <col min="11533" max="11533" width="11.88671875" style="94" customWidth="1"/>
    <col min="11534" max="11534" width="11.109375" style="94" customWidth="1"/>
    <col min="11535" max="11535" width="20.88671875" style="94" customWidth="1"/>
    <col min="11536" max="11536" width="2.109375" style="94" customWidth="1"/>
    <col min="11537" max="11537" width="15.44140625" style="94" customWidth="1"/>
    <col min="11538" max="11538" width="7.88671875" style="94" customWidth="1"/>
    <col min="11539" max="11539" width="9" style="94"/>
    <col min="11540" max="11540" width="15.44140625" style="94" customWidth="1"/>
    <col min="11541" max="11542" width="7.88671875" style="94" customWidth="1"/>
    <col min="11543" max="11543" width="13.109375" style="94" customWidth="1"/>
    <col min="11544" max="11544" width="10.6640625" style="94" customWidth="1"/>
    <col min="11545" max="11545" width="7.109375" style="94" customWidth="1"/>
    <col min="11546" max="11775" width="9" style="94"/>
    <col min="11776" max="11776" width="7.109375" style="94" customWidth="1"/>
    <col min="11777" max="11777" width="29.44140625" style="94" customWidth="1"/>
    <col min="11778" max="11778" width="12.109375" style="94" customWidth="1"/>
    <col min="11779" max="11779" width="8.6640625" style="94" customWidth="1"/>
    <col min="11780" max="11780" width="3.44140625" style="94" bestFit="1" customWidth="1"/>
    <col min="11781" max="11782" width="8.6640625" style="94" customWidth="1"/>
    <col min="11783" max="11783" width="3.44140625" style="94" customWidth="1"/>
    <col min="11784" max="11784" width="8.6640625" style="94" customWidth="1"/>
    <col min="11785" max="11786" width="11.109375" style="94" customWidth="1"/>
    <col min="11787" max="11787" width="11.88671875" style="94" customWidth="1"/>
    <col min="11788" max="11788" width="3.44140625" style="94" customWidth="1"/>
    <col min="11789" max="11789" width="11.88671875" style="94" customWidth="1"/>
    <col min="11790" max="11790" width="11.109375" style="94" customWidth="1"/>
    <col min="11791" max="11791" width="20.88671875" style="94" customWidth="1"/>
    <col min="11792" max="11792" width="2.109375" style="94" customWidth="1"/>
    <col min="11793" max="11793" width="15.44140625" style="94" customWidth="1"/>
    <col min="11794" max="11794" width="7.88671875" style="94" customWidth="1"/>
    <col min="11795" max="11795" width="9" style="94"/>
    <col min="11796" max="11796" width="15.44140625" style="94" customWidth="1"/>
    <col min="11797" max="11798" width="7.88671875" style="94" customWidth="1"/>
    <col min="11799" max="11799" width="13.109375" style="94" customWidth="1"/>
    <col min="11800" max="11800" width="10.6640625" style="94" customWidth="1"/>
    <col min="11801" max="11801" width="7.109375" style="94" customWidth="1"/>
    <col min="11802" max="12031" width="9" style="94"/>
    <col min="12032" max="12032" width="7.109375" style="94" customWidth="1"/>
    <col min="12033" max="12033" width="29.44140625" style="94" customWidth="1"/>
    <col min="12034" max="12034" width="12.109375" style="94" customWidth="1"/>
    <col min="12035" max="12035" width="8.6640625" style="94" customWidth="1"/>
    <col min="12036" max="12036" width="3.44140625" style="94" bestFit="1" customWidth="1"/>
    <col min="12037" max="12038" width="8.6640625" style="94" customWidth="1"/>
    <col min="12039" max="12039" width="3.44140625" style="94" customWidth="1"/>
    <col min="12040" max="12040" width="8.6640625" style="94" customWidth="1"/>
    <col min="12041" max="12042" width="11.109375" style="94" customWidth="1"/>
    <col min="12043" max="12043" width="11.88671875" style="94" customWidth="1"/>
    <col min="12044" max="12044" width="3.44140625" style="94" customWidth="1"/>
    <col min="12045" max="12045" width="11.88671875" style="94" customWidth="1"/>
    <col min="12046" max="12046" width="11.109375" style="94" customWidth="1"/>
    <col min="12047" max="12047" width="20.88671875" style="94" customWidth="1"/>
    <col min="12048" max="12048" width="2.109375" style="94" customWidth="1"/>
    <col min="12049" max="12049" width="15.44140625" style="94" customWidth="1"/>
    <col min="12050" max="12050" width="7.88671875" style="94" customWidth="1"/>
    <col min="12051" max="12051" width="9" style="94"/>
    <col min="12052" max="12052" width="15.44140625" style="94" customWidth="1"/>
    <col min="12053" max="12054" width="7.88671875" style="94" customWidth="1"/>
    <col min="12055" max="12055" width="13.109375" style="94" customWidth="1"/>
    <col min="12056" max="12056" width="10.6640625" style="94" customWidth="1"/>
    <col min="12057" max="12057" width="7.109375" style="94" customWidth="1"/>
    <col min="12058" max="12287" width="9" style="94"/>
    <col min="12288" max="12288" width="7.109375" style="94" customWidth="1"/>
    <col min="12289" max="12289" width="29.44140625" style="94" customWidth="1"/>
    <col min="12290" max="12290" width="12.109375" style="94" customWidth="1"/>
    <col min="12291" max="12291" width="8.6640625" style="94" customWidth="1"/>
    <col min="12292" max="12292" width="3.44140625" style="94" bestFit="1" customWidth="1"/>
    <col min="12293" max="12294" width="8.6640625" style="94" customWidth="1"/>
    <col min="12295" max="12295" width="3.44140625" style="94" customWidth="1"/>
    <col min="12296" max="12296" width="8.6640625" style="94" customWidth="1"/>
    <col min="12297" max="12298" width="11.109375" style="94" customWidth="1"/>
    <col min="12299" max="12299" width="11.88671875" style="94" customWidth="1"/>
    <col min="12300" max="12300" width="3.44140625" style="94" customWidth="1"/>
    <col min="12301" max="12301" width="11.88671875" style="94" customWidth="1"/>
    <col min="12302" max="12302" width="11.109375" style="94" customWidth="1"/>
    <col min="12303" max="12303" width="20.88671875" style="94" customWidth="1"/>
    <col min="12304" max="12304" width="2.109375" style="94" customWidth="1"/>
    <col min="12305" max="12305" width="15.44140625" style="94" customWidth="1"/>
    <col min="12306" max="12306" width="7.88671875" style="94" customWidth="1"/>
    <col min="12307" max="12307" width="9" style="94"/>
    <col min="12308" max="12308" width="15.44140625" style="94" customWidth="1"/>
    <col min="12309" max="12310" width="7.88671875" style="94" customWidth="1"/>
    <col min="12311" max="12311" width="13.109375" style="94" customWidth="1"/>
    <col min="12312" max="12312" width="10.6640625" style="94" customWidth="1"/>
    <col min="12313" max="12313" width="7.109375" style="94" customWidth="1"/>
    <col min="12314" max="12543" width="9" style="94"/>
    <col min="12544" max="12544" width="7.109375" style="94" customWidth="1"/>
    <col min="12545" max="12545" width="29.44140625" style="94" customWidth="1"/>
    <col min="12546" max="12546" width="12.109375" style="94" customWidth="1"/>
    <col min="12547" max="12547" width="8.6640625" style="94" customWidth="1"/>
    <col min="12548" max="12548" width="3.44140625" style="94" bestFit="1" customWidth="1"/>
    <col min="12549" max="12550" width="8.6640625" style="94" customWidth="1"/>
    <col min="12551" max="12551" width="3.44140625" style="94" customWidth="1"/>
    <col min="12552" max="12552" width="8.6640625" style="94" customWidth="1"/>
    <col min="12553" max="12554" width="11.109375" style="94" customWidth="1"/>
    <col min="12555" max="12555" width="11.88671875" style="94" customWidth="1"/>
    <col min="12556" max="12556" width="3.44140625" style="94" customWidth="1"/>
    <col min="12557" max="12557" width="11.88671875" style="94" customWidth="1"/>
    <col min="12558" max="12558" width="11.109375" style="94" customWidth="1"/>
    <col min="12559" max="12559" width="20.88671875" style="94" customWidth="1"/>
    <col min="12560" max="12560" width="2.109375" style="94" customWidth="1"/>
    <col min="12561" max="12561" width="15.44140625" style="94" customWidth="1"/>
    <col min="12562" max="12562" width="7.88671875" style="94" customWidth="1"/>
    <col min="12563" max="12563" width="9" style="94"/>
    <col min="12564" max="12564" width="15.44140625" style="94" customWidth="1"/>
    <col min="12565" max="12566" width="7.88671875" style="94" customWidth="1"/>
    <col min="12567" max="12567" width="13.109375" style="94" customWidth="1"/>
    <col min="12568" max="12568" width="10.6640625" style="94" customWidth="1"/>
    <col min="12569" max="12569" width="7.109375" style="94" customWidth="1"/>
    <col min="12570" max="12799" width="9" style="94"/>
    <col min="12800" max="12800" width="7.109375" style="94" customWidth="1"/>
    <col min="12801" max="12801" width="29.44140625" style="94" customWidth="1"/>
    <col min="12802" max="12802" width="12.109375" style="94" customWidth="1"/>
    <col min="12803" max="12803" width="8.6640625" style="94" customWidth="1"/>
    <col min="12804" max="12804" width="3.44140625" style="94" bestFit="1" customWidth="1"/>
    <col min="12805" max="12806" width="8.6640625" style="94" customWidth="1"/>
    <col min="12807" max="12807" width="3.44140625" style="94" customWidth="1"/>
    <col min="12808" max="12808" width="8.6640625" style="94" customWidth="1"/>
    <col min="12809" max="12810" width="11.109375" style="94" customWidth="1"/>
    <col min="12811" max="12811" width="11.88671875" style="94" customWidth="1"/>
    <col min="12812" max="12812" width="3.44140625" style="94" customWidth="1"/>
    <col min="12813" max="12813" width="11.88671875" style="94" customWidth="1"/>
    <col min="12814" max="12814" width="11.109375" style="94" customWidth="1"/>
    <col min="12815" max="12815" width="20.88671875" style="94" customWidth="1"/>
    <col min="12816" max="12816" width="2.109375" style="94" customWidth="1"/>
    <col min="12817" max="12817" width="15.44140625" style="94" customWidth="1"/>
    <col min="12818" max="12818" width="7.88671875" style="94" customWidth="1"/>
    <col min="12819" max="12819" width="9" style="94"/>
    <col min="12820" max="12820" width="15.44140625" style="94" customWidth="1"/>
    <col min="12821" max="12822" width="7.88671875" style="94" customWidth="1"/>
    <col min="12823" max="12823" width="13.109375" style="94" customWidth="1"/>
    <col min="12824" max="12824" width="10.6640625" style="94" customWidth="1"/>
    <col min="12825" max="12825" width="7.109375" style="94" customWidth="1"/>
    <col min="12826" max="13055" width="9" style="94"/>
    <col min="13056" max="13056" width="7.109375" style="94" customWidth="1"/>
    <col min="13057" max="13057" width="29.44140625" style="94" customWidth="1"/>
    <col min="13058" max="13058" width="12.109375" style="94" customWidth="1"/>
    <col min="13059" max="13059" width="8.6640625" style="94" customWidth="1"/>
    <col min="13060" max="13060" width="3.44140625" style="94" bestFit="1" customWidth="1"/>
    <col min="13061" max="13062" width="8.6640625" style="94" customWidth="1"/>
    <col min="13063" max="13063" width="3.44140625" style="94" customWidth="1"/>
    <col min="13064" max="13064" width="8.6640625" style="94" customWidth="1"/>
    <col min="13065" max="13066" width="11.109375" style="94" customWidth="1"/>
    <col min="13067" max="13067" width="11.88671875" style="94" customWidth="1"/>
    <col min="13068" max="13068" width="3.44140625" style="94" customWidth="1"/>
    <col min="13069" max="13069" width="11.88671875" style="94" customWidth="1"/>
    <col min="13070" max="13070" width="11.109375" style="94" customWidth="1"/>
    <col min="13071" max="13071" width="20.88671875" style="94" customWidth="1"/>
    <col min="13072" max="13072" width="2.109375" style="94" customWidth="1"/>
    <col min="13073" max="13073" width="15.44140625" style="94" customWidth="1"/>
    <col min="13074" max="13074" width="7.88671875" style="94" customWidth="1"/>
    <col min="13075" max="13075" width="9" style="94"/>
    <col min="13076" max="13076" width="15.44140625" style="94" customWidth="1"/>
    <col min="13077" max="13078" width="7.88671875" style="94" customWidth="1"/>
    <col min="13079" max="13079" width="13.109375" style="94" customWidth="1"/>
    <col min="13080" max="13080" width="10.6640625" style="94" customWidth="1"/>
    <col min="13081" max="13081" width="7.109375" style="94" customWidth="1"/>
    <col min="13082" max="13311" width="9" style="94"/>
    <col min="13312" max="13312" width="7.109375" style="94" customWidth="1"/>
    <col min="13313" max="13313" width="29.44140625" style="94" customWidth="1"/>
    <col min="13314" max="13314" width="12.109375" style="94" customWidth="1"/>
    <col min="13315" max="13315" width="8.6640625" style="94" customWidth="1"/>
    <col min="13316" max="13316" width="3.44140625" style="94" bestFit="1" customWidth="1"/>
    <col min="13317" max="13318" width="8.6640625" style="94" customWidth="1"/>
    <col min="13319" max="13319" width="3.44140625" style="94" customWidth="1"/>
    <col min="13320" max="13320" width="8.6640625" style="94" customWidth="1"/>
    <col min="13321" max="13322" width="11.109375" style="94" customWidth="1"/>
    <col min="13323" max="13323" width="11.88671875" style="94" customWidth="1"/>
    <col min="13324" max="13324" width="3.44140625" style="94" customWidth="1"/>
    <col min="13325" max="13325" width="11.88671875" style="94" customWidth="1"/>
    <col min="13326" max="13326" width="11.109375" style="94" customWidth="1"/>
    <col min="13327" max="13327" width="20.88671875" style="94" customWidth="1"/>
    <col min="13328" max="13328" width="2.109375" style="94" customWidth="1"/>
    <col min="13329" max="13329" width="15.44140625" style="94" customWidth="1"/>
    <col min="13330" max="13330" width="7.88671875" style="94" customWidth="1"/>
    <col min="13331" max="13331" width="9" style="94"/>
    <col min="13332" max="13332" width="15.44140625" style="94" customWidth="1"/>
    <col min="13333" max="13334" width="7.88671875" style="94" customWidth="1"/>
    <col min="13335" max="13335" width="13.109375" style="94" customWidth="1"/>
    <col min="13336" max="13336" width="10.6640625" style="94" customWidth="1"/>
    <col min="13337" max="13337" width="7.109375" style="94" customWidth="1"/>
    <col min="13338" max="13567" width="9" style="94"/>
    <col min="13568" max="13568" width="7.109375" style="94" customWidth="1"/>
    <col min="13569" max="13569" width="29.44140625" style="94" customWidth="1"/>
    <col min="13570" max="13570" width="12.109375" style="94" customWidth="1"/>
    <col min="13571" max="13571" width="8.6640625" style="94" customWidth="1"/>
    <col min="13572" max="13572" width="3.44140625" style="94" bestFit="1" customWidth="1"/>
    <col min="13573" max="13574" width="8.6640625" style="94" customWidth="1"/>
    <col min="13575" max="13575" width="3.44140625" style="94" customWidth="1"/>
    <col min="13576" max="13576" width="8.6640625" style="94" customWidth="1"/>
    <col min="13577" max="13578" width="11.109375" style="94" customWidth="1"/>
    <col min="13579" max="13579" width="11.88671875" style="94" customWidth="1"/>
    <col min="13580" max="13580" width="3.44140625" style="94" customWidth="1"/>
    <col min="13581" max="13581" width="11.88671875" style="94" customWidth="1"/>
    <col min="13582" max="13582" width="11.109375" style="94" customWidth="1"/>
    <col min="13583" max="13583" width="20.88671875" style="94" customWidth="1"/>
    <col min="13584" max="13584" width="2.109375" style="94" customWidth="1"/>
    <col min="13585" max="13585" width="15.44140625" style="94" customWidth="1"/>
    <col min="13586" max="13586" width="7.88671875" style="94" customWidth="1"/>
    <col min="13587" max="13587" width="9" style="94"/>
    <col min="13588" max="13588" width="15.44140625" style="94" customWidth="1"/>
    <col min="13589" max="13590" width="7.88671875" style="94" customWidth="1"/>
    <col min="13591" max="13591" width="13.109375" style="94" customWidth="1"/>
    <col min="13592" max="13592" width="10.6640625" style="94" customWidth="1"/>
    <col min="13593" max="13593" width="7.109375" style="94" customWidth="1"/>
    <col min="13594" max="13823" width="9" style="94"/>
    <col min="13824" max="13824" width="7.109375" style="94" customWidth="1"/>
    <col min="13825" max="13825" width="29.44140625" style="94" customWidth="1"/>
    <col min="13826" max="13826" width="12.109375" style="94" customWidth="1"/>
    <col min="13827" max="13827" width="8.6640625" style="94" customWidth="1"/>
    <col min="13828" max="13828" width="3.44140625" style="94" bestFit="1" customWidth="1"/>
    <col min="13829" max="13830" width="8.6640625" style="94" customWidth="1"/>
    <col min="13831" max="13831" width="3.44140625" style="94" customWidth="1"/>
    <col min="13832" max="13832" width="8.6640625" style="94" customWidth="1"/>
    <col min="13833" max="13834" width="11.109375" style="94" customWidth="1"/>
    <col min="13835" max="13835" width="11.88671875" style="94" customWidth="1"/>
    <col min="13836" max="13836" width="3.44140625" style="94" customWidth="1"/>
    <col min="13837" max="13837" width="11.88671875" style="94" customWidth="1"/>
    <col min="13838" max="13838" width="11.109375" style="94" customWidth="1"/>
    <col min="13839" max="13839" width="20.88671875" style="94" customWidth="1"/>
    <col min="13840" max="13840" width="2.109375" style="94" customWidth="1"/>
    <col min="13841" max="13841" width="15.44140625" style="94" customWidth="1"/>
    <col min="13842" max="13842" width="7.88671875" style="94" customWidth="1"/>
    <col min="13843" max="13843" width="9" style="94"/>
    <col min="13844" max="13844" width="15.44140625" style="94" customWidth="1"/>
    <col min="13845" max="13846" width="7.88671875" style="94" customWidth="1"/>
    <col min="13847" max="13847" width="13.109375" style="94" customWidth="1"/>
    <col min="13848" max="13848" width="10.6640625" style="94" customWidth="1"/>
    <col min="13849" max="13849" width="7.109375" style="94" customWidth="1"/>
    <col min="13850" max="14079" width="9" style="94"/>
    <col min="14080" max="14080" width="7.109375" style="94" customWidth="1"/>
    <col min="14081" max="14081" width="29.44140625" style="94" customWidth="1"/>
    <col min="14082" max="14082" width="12.109375" style="94" customWidth="1"/>
    <col min="14083" max="14083" width="8.6640625" style="94" customWidth="1"/>
    <col min="14084" max="14084" width="3.44140625" style="94" bestFit="1" customWidth="1"/>
    <col min="14085" max="14086" width="8.6640625" style="94" customWidth="1"/>
    <col min="14087" max="14087" width="3.44140625" style="94" customWidth="1"/>
    <col min="14088" max="14088" width="8.6640625" style="94" customWidth="1"/>
    <col min="14089" max="14090" width="11.109375" style="94" customWidth="1"/>
    <col min="14091" max="14091" width="11.88671875" style="94" customWidth="1"/>
    <col min="14092" max="14092" width="3.44140625" style="94" customWidth="1"/>
    <col min="14093" max="14093" width="11.88671875" style="94" customWidth="1"/>
    <col min="14094" max="14094" width="11.109375" style="94" customWidth="1"/>
    <col min="14095" max="14095" width="20.88671875" style="94" customWidth="1"/>
    <col min="14096" max="14096" width="2.109375" style="94" customWidth="1"/>
    <col min="14097" max="14097" width="15.44140625" style="94" customWidth="1"/>
    <col min="14098" max="14098" width="7.88671875" style="94" customWidth="1"/>
    <col min="14099" max="14099" width="9" style="94"/>
    <col min="14100" max="14100" width="15.44140625" style="94" customWidth="1"/>
    <col min="14101" max="14102" width="7.88671875" style="94" customWidth="1"/>
    <col min="14103" max="14103" width="13.109375" style="94" customWidth="1"/>
    <col min="14104" max="14104" width="10.6640625" style="94" customWidth="1"/>
    <col min="14105" max="14105" width="7.109375" style="94" customWidth="1"/>
    <col min="14106" max="14335" width="9" style="94"/>
    <col min="14336" max="14336" width="7.109375" style="94" customWidth="1"/>
    <col min="14337" max="14337" width="29.44140625" style="94" customWidth="1"/>
    <col min="14338" max="14338" width="12.109375" style="94" customWidth="1"/>
    <col min="14339" max="14339" width="8.6640625" style="94" customWidth="1"/>
    <col min="14340" max="14340" width="3.44140625" style="94" bestFit="1" customWidth="1"/>
    <col min="14341" max="14342" width="8.6640625" style="94" customWidth="1"/>
    <col min="14343" max="14343" width="3.44140625" style="94" customWidth="1"/>
    <col min="14344" max="14344" width="8.6640625" style="94" customWidth="1"/>
    <col min="14345" max="14346" width="11.109375" style="94" customWidth="1"/>
    <col min="14347" max="14347" width="11.88671875" style="94" customWidth="1"/>
    <col min="14348" max="14348" width="3.44140625" style="94" customWidth="1"/>
    <col min="14349" max="14349" width="11.88671875" style="94" customWidth="1"/>
    <col min="14350" max="14350" width="11.109375" style="94" customWidth="1"/>
    <col min="14351" max="14351" width="20.88671875" style="94" customWidth="1"/>
    <col min="14352" max="14352" width="2.109375" style="94" customWidth="1"/>
    <col min="14353" max="14353" width="15.44140625" style="94" customWidth="1"/>
    <col min="14354" max="14354" width="7.88671875" style="94" customWidth="1"/>
    <col min="14355" max="14355" width="9" style="94"/>
    <col min="14356" max="14356" width="15.44140625" style="94" customWidth="1"/>
    <col min="14357" max="14358" width="7.88671875" style="94" customWidth="1"/>
    <col min="14359" max="14359" width="13.109375" style="94" customWidth="1"/>
    <col min="14360" max="14360" width="10.6640625" style="94" customWidth="1"/>
    <col min="14361" max="14361" width="7.109375" style="94" customWidth="1"/>
    <col min="14362" max="14591" width="9" style="94"/>
    <col min="14592" max="14592" width="7.109375" style="94" customWidth="1"/>
    <col min="14593" max="14593" width="29.44140625" style="94" customWidth="1"/>
    <col min="14594" max="14594" width="12.109375" style="94" customWidth="1"/>
    <col min="14595" max="14595" width="8.6640625" style="94" customWidth="1"/>
    <col min="14596" max="14596" width="3.44140625" style="94" bestFit="1" customWidth="1"/>
    <col min="14597" max="14598" width="8.6640625" style="94" customWidth="1"/>
    <col min="14599" max="14599" width="3.44140625" style="94" customWidth="1"/>
    <col min="14600" max="14600" width="8.6640625" style="94" customWidth="1"/>
    <col min="14601" max="14602" width="11.109375" style="94" customWidth="1"/>
    <col min="14603" max="14603" width="11.88671875" style="94" customWidth="1"/>
    <col min="14604" max="14604" width="3.44140625" style="94" customWidth="1"/>
    <col min="14605" max="14605" width="11.88671875" style="94" customWidth="1"/>
    <col min="14606" max="14606" width="11.109375" style="94" customWidth="1"/>
    <col min="14607" max="14607" width="20.88671875" style="94" customWidth="1"/>
    <col min="14608" max="14608" width="2.109375" style="94" customWidth="1"/>
    <col min="14609" max="14609" width="15.44140625" style="94" customWidth="1"/>
    <col min="14610" max="14610" width="7.88671875" style="94" customWidth="1"/>
    <col min="14611" max="14611" width="9" style="94"/>
    <col min="14612" max="14612" width="15.44140625" style="94" customWidth="1"/>
    <col min="14613" max="14614" width="7.88671875" style="94" customWidth="1"/>
    <col min="14615" max="14615" width="13.109375" style="94" customWidth="1"/>
    <col min="14616" max="14616" width="10.6640625" style="94" customWidth="1"/>
    <col min="14617" max="14617" width="7.109375" style="94" customWidth="1"/>
    <col min="14618" max="14847" width="9" style="94"/>
    <col min="14848" max="14848" width="7.109375" style="94" customWidth="1"/>
    <col min="14849" max="14849" width="29.44140625" style="94" customWidth="1"/>
    <col min="14850" max="14850" width="12.109375" style="94" customWidth="1"/>
    <col min="14851" max="14851" width="8.6640625" style="94" customWidth="1"/>
    <col min="14852" max="14852" width="3.44140625" style="94" bestFit="1" customWidth="1"/>
    <col min="14853" max="14854" width="8.6640625" style="94" customWidth="1"/>
    <col min="14855" max="14855" width="3.44140625" style="94" customWidth="1"/>
    <col min="14856" max="14856" width="8.6640625" style="94" customWidth="1"/>
    <col min="14857" max="14858" width="11.109375" style="94" customWidth="1"/>
    <col min="14859" max="14859" width="11.88671875" style="94" customWidth="1"/>
    <col min="14860" max="14860" width="3.44140625" style="94" customWidth="1"/>
    <col min="14861" max="14861" width="11.88671875" style="94" customWidth="1"/>
    <col min="14862" max="14862" width="11.109375" style="94" customWidth="1"/>
    <col min="14863" max="14863" width="20.88671875" style="94" customWidth="1"/>
    <col min="14864" max="14864" width="2.109375" style="94" customWidth="1"/>
    <col min="14865" max="14865" width="15.44140625" style="94" customWidth="1"/>
    <col min="14866" max="14866" width="7.88671875" style="94" customWidth="1"/>
    <col min="14867" max="14867" width="9" style="94"/>
    <col min="14868" max="14868" width="15.44140625" style="94" customWidth="1"/>
    <col min="14869" max="14870" width="7.88671875" style="94" customWidth="1"/>
    <col min="14871" max="14871" width="13.109375" style="94" customWidth="1"/>
    <col min="14872" max="14872" width="10.6640625" style="94" customWidth="1"/>
    <col min="14873" max="14873" width="7.109375" style="94" customWidth="1"/>
    <col min="14874" max="15103" width="9" style="94"/>
    <col min="15104" max="15104" width="7.109375" style="94" customWidth="1"/>
    <col min="15105" max="15105" width="29.44140625" style="94" customWidth="1"/>
    <col min="15106" max="15106" width="12.109375" style="94" customWidth="1"/>
    <col min="15107" max="15107" width="8.6640625" style="94" customWidth="1"/>
    <col min="15108" max="15108" width="3.44140625" style="94" bestFit="1" customWidth="1"/>
    <col min="15109" max="15110" width="8.6640625" style="94" customWidth="1"/>
    <col min="15111" max="15111" width="3.44140625" style="94" customWidth="1"/>
    <col min="15112" max="15112" width="8.6640625" style="94" customWidth="1"/>
    <col min="15113" max="15114" width="11.109375" style="94" customWidth="1"/>
    <col min="15115" max="15115" width="11.88671875" style="94" customWidth="1"/>
    <col min="15116" max="15116" width="3.44140625" style="94" customWidth="1"/>
    <col min="15117" max="15117" width="11.88671875" style="94" customWidth="1"/>
    <col min="15118" max="15118" width="11.109375" style="94" customWidth="1"/>
    <col min="15119" max="15119" width="20.88671875" style="94" customWidth="1"/>
    <col min="15120" max="15120" width="2.109375" style="94" customWidth="1"/>
    <col min="15121" max="15121" width="15.44140625" style="94" customWidth="1"/>
    <col min="15122" max="15122" width="7.88671875" style="94" customWidth="1"/>
    <col min="15123" max="15123" width="9" style="94"/>
    <col min="15124" max="15124" width="15.44140625" style="94" customWidth="1"/>
    <col min="15125" max="15126" width="7.88671875" style="94" customWidth="1"/>
    <col min="15127" max="15127" width="13.109375" style="94" customWidth="1"/>
    <col min="15128" max="15128" width="10.6640625" style="94" customWidth="1"/>
    <col min="15129" max="15129" width="7.109375" style="94" customWidth="1"/>
    <col min="15130" max="15359" width="9" style="94"/>
    <col min="15360" max="15360" width="7.109375" style="94" customWidth="1"/>
    <col min="15361" max="15361" width="29.44140625" style="94" customWidth="1"/>
    <col min="15362" max="15362" width="12.109375" style="94" customWidth="1"/>
    <col min="15363" max="15363" width="8.6640625" style="94" customWidth="1"/>
    <col min="15364" max="15364" width="3.44140625" style="94" bestFit="1" customWidth="1"/>
    <col min="15365" max="15366" width="8.6640625" style="94" customWidth="1"/>
    <col min="15367" max="15367" width="3.44140625" style="94" customWidth="1"/>
    <col min="15368" max="15368" width="8.6640625" style="94" customWidth="1"/>
    <col min="15369" max="15370" width="11.109375" style="94" customWidth="1"/>
    <col min="15371" max="15371" width="11.88671875" style="94" customWidth="1"/>
    <col min="15372" max="15372" width="3.44140625" style="94" customWidth="1"/>
    <col min="15373" max="15373" width="11.88671875" style="94" customWidth="1"/>
    <col min="15374" max="15374" width="11.109375" style="94" customWidth="1"/>
    <col min="15375" max="15375" width="20.88671875" style="94" customWidth="1"/>
    <col min="15376" max="15376" width="2.109375" style="94" customWidth="1"/>
    <col min="15377" max="15377" width="15.44140625" style="94" customWidth="1"/>
    <col min="15378" max="15378" width="7.88671875" style="94" customWidth="1"/>
    <col min="15379" max="15379" width="9" style="94"/>
    <col min="15380" max="15380" width="15.44140625" style="94" customWidth="1"/>
    <col min="15381" max="15382" width="7.88671875" style="94" customWidth="1"/>
    <col min="15383" max="15383" width="13.109375" style="94" customWidth="1"/>
    <col min="15384" max="15384" width="10.6640625" style="94" customWidth="1"/>
    <col min="15385" max="15385" width="7.109375" style="94" customWidth="1"/>
    <col min="15386" max="15615" width="9" style="94"/>
    <col min="15616" max="15616" width="7.109375" style="94" customWidth="1"/>
    <col min="15617" max="15617" width="29.44140625" style="94" customWidth="1"/>
    <col min="15618" max="15618" width="12.109375" style="94" customWidth="1"/>
    <col min="15619" max="15619" width="8.6640625" style="94" customWidth="1"/>
    <col min="15620" max="15620" width="3.44140625" style="94" bestFit="1" customWidth="1"/>
    <col min="15621" max="15622" width="8.6640625" style="94" customWidth="1"/>
    <col min="15623" max="15623" width="3.44140625" style="94" customWidth="1"/>
    <col min="15624" max="15624" width="8.6640625" style="94" customWidth="1"/>
    <col min="15625" max="15626" width="11.109375" style="94" customWidth="1"/>
    <col min="15627" max="15627" width="11.88671875" style="94" customWidth="1"/>
    <col min="15628" max="15628" width="3.44140625" style="94" customWidth="1"/>
    <col min="15629" max="15629" width="11.88671875" style="94" customWidth="1"/>
    <col min="15630" max="15630" width="11.109375" style="94" customWidth="1"/>
    <col min="15631" max="15631" width="20.88671875" style="94" customWidth="1"/>
    <col min="15632" max="15632" width="2.109375" style="94" customWidth="1"/>
    <col min="15633" max="15633" width="15.44140625" style="94" customWidth="1"/>
    <col min="15634" max="15634" width="7.88671875" style="94" customWidth="1"/>
    <col min="15635" max="15635" width="9" style="94"/>
    <col min="15636" max="15636" width="15.44140625" style="94" customWidth="1"/>
    <col min="15637" max="15638" width="7.88671875" style="94" customWidth="1"/>
    <col min="15639" max="15639" width="13.109375" style="94" customWidth="1"/>
    <col min="15640" max="15640" width="10.6640625" style="94" customWidth="1"/>
    <col min="15641" max="15641" width="7.109375" style="94" customWidth="1"/>
    <col min="15642" max="15871" width="9" style="94"/>
    <col min="15872" max="15872" width="7.109375" style="94" customWidth="1"/>
    <col min="15873" max="15873" width="29.44140625" style="94" customWidth="1"/>
    <col min="15874" max="15874" width="12.109375" style="94" customWidth="1"/>
    <col min="15875" max="15875" width="8.6640625" style="94" customWidth="1"/>
    <col min="15876" max="15876" width="3.44140625" style="94" bestFit="1" customWidth="1"/>
    <col min="15877" max="15878" width="8.6640625" style="94" customWidth="1"/>
    <col min="15879" max="15879" width="3.44140625" style="94" customWidth="1"/>
    <col min="15880" max="15880" width="8.6640625" style="94" customWidth="1"/>
    <col min="15881" max="15882" width="11.109375" style="94" customWidth="1"/>
    <col min="15883" max="15883" width="11.88671875" style="94" customWidth="1"/>
    <col min="15884" max="15884" width="3.44140625" style="94" customWidth="1"/>
    <col min="15885" max="15885" width="11.88671875" style="94" customWidth="1"/>
    <col min="15886" max="15886" width="11.109375" style="94" customWidth="1"/>
    <col min="15887" max="15887" width="20.88671875" style="94" customWidth="1"/>
    <col min="15888" max="15888" width="2.109375" style="94" customWidth="1"/>
    <col min="15889" max="15889" width="15.44140625" style="94" customWidth="1"/>
    <col min="15890" max="15890" width="7.88671875" style="94" customWidth="1"/>
    <col min="15891" max="15891" width="9" style="94"/>
    <col min="15892" max="15892" width="15.44140625" style="94" customWidth="1"/>
    <col min="15893" max="15894" width="7.88671875" style="94" customWidth="1"/>
    <col min="15895" max="15895" width="13.109375" style="94" customWidth="1"/>
    <col min="15896" max="15896" width="10.6640625" style="94" customWidth="1"/>
    <col min="15897" max="15897" width="7.109375" style="94" customWidth="1"/>
    <col min="15898" max="16127" width="9" style="94"/>
    <col min="16128" max="16128" width="7.109375" style="94" customWidth="1"/>
    <col min="16129" max="16129" width="29.44140625" style="94" customWidth="1"/>
    <col min="16130" max="16130" width="12.109375" style="94" customWidth="1"/>
    <col min="16131" max="16131" width="8.6640625" style="94" customWidth="1"/>
    <col min="16132" max="16132" width="3.44140625" style="94" bestFit="1" customWidth="1"/>
    <col min="16133" max="16134" width="8.6640625" style="94" customWidth="1"/>
    <col min="16135" max="16135" width="3.44140625" style="94" customWidth="1"/>
    <col min="16136" max="16136" width="8.6640625" style="94" customWidth="1"/>
    <col min="16137" max="16138" width="11.109375" style="94" customWidth="1"/>
    <col min="16139" max="16139" width="11.88671875" style="94" customWidth="1"/>
    <col min="16140" max="16140" width="3.44140625" style="94" customWidth="1"/>
    <col min="16141" max="16141" width="11.88671875" style="94" customWidth="1"/>
    <col min="16142" max="16142" width="11.109375" style="94" customWidth="1"/>
    <col min="16143" max="16143" width="20.88671875" style="94" customWidth="1"/>
    <col min="16144" max="16144" width="2.109375" style="94" customWidth="1"/>
    <col min="16145" max="16145" width="15.44140625" style="94" customWidth="1"/>
    <col min="16146" max="16146" width="7.88671875" style="94" customWidth="1"/>
    <col min="16147" max="16147" width="9" style="94"/>
    <col min="16148" max="16148" width="15.44140625" style="94" customWidth="1"/>
    <col min="16149" max="16150" width="7.88671875" style="94" customWidth="1"/>
    <col min="16151" max="16151" width="13.109375" style="94" customWidth="1"/>
    <col min="16152" max="16152" width="10.6640625" style="94" customWidth="1"/>
    <col min="16153" max="16153" width="7.109375" style="94" customWidth="1"/>
    <col min="16154" max="16383" width="9" style="94"/>
    <col min="16384" max="16384" width="9" style="94" customWidth="1"/>
  </cols>
  <sheetData>
    <row r="1" spans="2:24">
      <c r="B1" s="1"/>
      <c r="C1" s="1"/>
      <c r="D1" s="1"/>
      <c r="E1" s="1"/>
      <c r="F1" s="1"/>
      <c r="G1" s="1"/>
      <c r="H1" s="1"/>
      <c r="I1" s="1"/>
      <c r="J1" s="1"/>
      <c r="K1" s="1"/>
      <c r="L1" s="1"/>
      <c r="M1" s="1"/>
      <c r="N1" s="1"/>
      <c r="O1" s="1"/>
      <c r="P1" s="1"/>
      <c r="Q1" s="1"/>
      <c r="R1" s="1"/>
      <c r="S1" s="1"/>
      <c r="T1" s="1"/>
      <c r="U1" s="1"/>
      <c r="V1" s="1"/>
      <c r="W1" s="1"/>
      <c r="X1" s="1"/>
    </row>
    <row r="2" spans="2:24">
      <c r="B2" s="1"/>
      <c r="C2" s="1"/>
      <c r="D2" s="1"/>
      <c r="E2" s="1"/>
      <c r="F2" s="1"/>
      <c r="G2" s="1"/>
      <c r="H2" s="1"/>
      <c r="I2" s="1"/>
      <c r="J2" s="5"/>
      <c r="K2" s="1"/>
      <c r="L2" s="1"/>
      <c r="M2" s="1"/>
      <c r="N2" s="1"/>
      <c r="O2" s="5" t="s">
        <v>231</v>
      </c>
      <c r="P2" s="16"/>
      <c r="Q2" s="16"/>
      <c r="R2" s="1"/>
      <c r="S2" s="804" t="s">
        <v>1</v>
      </c>
      <c r="T2" s="16"/>
      <c r="U2" s="16"/>
      <c r="V2" s="16"/>
      <c r="W2" s="1"/>
      <c r="X2" s="1"/>
    </row>
    <row r="3" spans="2:24">
      <c r="B3" s="1"/>
      <c r="C3" s="1"/>
      <c r="D3" s="1"/>
      <c r="E3" s="1"/>
      <c r="F3" s="1"/>
      <c r="G3" s="1"/>
      <c r="H3" s="1"/>
      <c r="I3" s="1"/>
      <c r="J3" s="5"/>
      <c r="K3" s="1"/>
      <c r="L3" s="1"/>
      <c r="M3" s="1"/>
      <c r="N3" s="1"/>
      <c r="O3" s="5" t="s">
        <v>232</v>
      </c>
      <c r="P3" s="16"/>
      <c r="Q3" s="16"/>
      <c r="R3" s="1"/>
      <c r="S3" s="804" t="s">
        <v>3</v>
      </c>
      <c r="T3" s="16"/>
      <c r="U3" s="16"/>
      <c r="V3" s="16"/>
      <c r="W3" s="1"/>
      <c r="X3" s="1"/>
    </row>
    <row r="4" spans="2:24">
      <c r="B4" s="1"/>
      <c r="C4" s="1"/>
      <c r="D4" s="1"/>
      <c r="E4" s="1"/>
      <c r="F4" s="1"/>
      <c r="G4" s="1"/>
      <c r="H4" s="1"/>
      <c r="I4" s="1"/>
      <c r="J4" s="516"/>
      <c r="K4" s="1"/>
      <c r="L4" s="1"/>
      <c r="M4" s="1"/>
      <c r="N4" s="1"/>
      <c r="O4" s="516" t="s">
        <v>233</v>
      </c>
      <c r="P4" s="16"/>
      <c r="Q4" s="16"/>
      <c r="R4" s="1"/>
      <c r="S4" s="804" t="s">
        <v>5</v>
      </c>
      <c r="T4" s="16"/>
      <c r="U4" s="16"/>
      <c r="V4" s="16"/>
      <c r="W4" s="1"/>
      <c r="X4" s="1"/>
    </row>
    <row r="5" spans="2:24" ht="14.4">
      <c r="B5" s="1"/>
      <c r="C5" s="1"/>
      <c r="D5" s="1"/>
      <c r="E5" s="1"/>
      <c r="F5" s="1"/>
      <c r="G5" s="1"/>
      <c r="H5" s="1"/>
      <c r="I5" s="1"/>
      <c r="J5" s="5"/>
      <c r="K5" s="1"/>
      <c r="L5" s="1"/>
      <c r="M5" s="1"/>
      <c r="N5" s="1"/>
      <c r="O5" s="5" t="s">
        <v>234</v>
      </c>
      <c r="P5" s="16"/>
      <c r="Q5" s="16"/>
      <c r="R5" s="2"/>
      <c r="S5" s="804" t="s">
        <v>7</v>
      </c>
      <c r="T5" s="16"/>
      <c r="U5" s="16"/>
      <c r="V5" s="16"/>
      <c r="W5" s="1"/>
      <c r="X5" s="1"/>
    </row>
    <row r="6" spans="2:24">
      <c r="B6" s="1"/>
      <c r="C6" s="1"/>
      <c r="D6" s="1"/>
      <c r="E6" s="1"/>
      <c r="F6" s="1"/>
      <c r="G6" s="1"/>
      <c r="H6" s="1"/>
      <c r="I6" s="1"/>
      <c r="J6" s="1"/>
      <c r="K6" s="1"/>
      <c r="L6" s="1"/>
      <c r="M6" s="1"/>
      <c r="N6" s="1"/>
      <c r="O6" s="1"/>
      <c r="P6" s="6"/>
      <c r="Q6" s="6"/>
      <c r="R6" s="6"/>
      <c r="S6" s="6"/>
      <c r="T6" s="6"/>
      <c r="U6" s="6"/>
      <c r="V6" s="6"/>
      <c r="W6" s="1"/>
      <c r="X6" s="1"/>
    </row>
    <row r="7" spans="2:24" ht="28.2">
      <c r="B7" s="3909" t="s">
        <v>1023</v>
      </c>
      <c r="C7" s="3909"/>
      <c r="D7" s="3909"/>
      <c r="E7" s="3909"/>
      <c r="F7" s="3909"/>
      <c r="G7" s="3909"/>
      <c r="H7" s="3909"/>
      <c r="I7" s="3909"/>
      <c r="J7" s="3909"/>
      <c r="K7" s="3909"/>
      <c r="L7" s="3909"/>
      <c r="M7" s="3909"/>
      <c r="N7" s="3909"/>
      <c r="O7" s="3909"/>
      <c r="P7" s="3909"/>
      <c r="Q7" s="3909"/>
      <c r="R7" s="3909"/>
      <c r="S7" s="3909"/>
      <c r="T7" s="3909"/>
      <c r="U7" s="3909"/>
      <c r="V7" s="3909"/>
      <c r="W7" s="3909"/>
      <c r="X7" s="3909"/>
    </row>
    <row r="8" spans="2:24" ht="23.4">
      <c r="B8" s="2343" t="s">
        <v>1394</v>
      </c>
      <c r="C8" s="32"/>
      <c r="D8" s="32"/>
      <c r="E8" s="32"/>
      <c r="F8" s="32"/>
      <c r="G8" s="32"/>
      <c r="H8" s="32"/>
      <c r="I8" s="32"/>
      <c r="J8" s="32"/>
      <c r="K8" s="32"/>
      <c r="L8" s="32"/>
      <c r="M8" s="32"/>
      <c r="N8" s="32"/>
      <c r="O8" s="32"/>
      <c r="P8" s="586">
        <f ca="1">TODAY()</f>
        <v>46038</v>
      </c>
      <c r="Q8" s="32"/>
      <c r="R8" s="32"/>
      <c r="S8" s="32"/>
      <c r="T8" s="32"/>
      <c r="U8" s="32"/>
      <c r="V8" s="32"/>
      <c r="W8" s="4"/>
      <c r="X8" s="4"/>
    </row>
    <row r="9" spans="2:24">
      <c r="B9" s="3912" t="s">
        <v>236</v>
      </c>
      <c r="C9" s="3912"/>
      <c r="D9" s="3912"/>
      <c r="E9" s="3912"/>
      <c r="F9" s="3912"/>
      <c r="G9" s="3912"/>
      <c r="H9" s="3912"/>
      <c r="I9" s="3912"/>
      <c r="J9" s="3912"/>
      <c r="K9" s="3912"/>
      <c r="L9" s="3912"/>
      <c r="M9" s="3912"/>
      <c r="N9" s="3912"/>
      <c r="O9" s="3912"/>
      <c r="P9" s="3912"/>
      <c r="Q9" s="3912"/>
      <c r="R9" s="3912"/>
      <c r="S9" s="3912"/>
      <c r="T9" s="3912"/>
      <c r="U9" s="3912"/>
      <c r="V9" s="3912"/>
      <c r="W9" s="5"/>
      <c r="X9" s="5"/>
    </row>
    <row r="10" spans="2:24" ht="19.2">
      <c r="B10" s="2067"/>
      <c r="C10" s="2215"/>
      <c r="D10" s="2216"/>
      <c r="E10" s="2215"/>
      <c r="F10" s="2215"/>
      <c r="G10" s="2215"/>
      <c r="H10" s="2215"/>
      <c r="I10" s="2217"/>
      <c r="J10" s="3922" t="s">
        <v>1141</v>
      </c>
      <c r="K10" s="3923"/>
      <c r="L10" s="2218"/>
      <c r="M10" s="2219"/>
      <c r="N10" s="2219"/>
      <c r="O10" s="2220" t="s">
        <v>988</v>
      </c>
      <c r="P10" s="2221"/>
      <c r="Q10" s="3"/>
      <c r="R10" s="3"/>
      <c r="S10" s="3"/>
      <c r="T10" s="3"/>
      <c r="U10" s="3"/>
      <c r="V10" s="3"/>
      <c r="W10" s="3"/>
      <c r="X10" s="3"/>
    </row>
    <row r="11" spans="2:24" ht="19.350000000000001" customHeight="1">
      <c r="B11" s="3917" t="s">
        <v>237</v>
      </c>
      <c r="C11" s="3918" t="s">
        <v>238</v>
      </c>
      <c r="D11" s="3919" t="s">
        <v>1305</v>
      </c>
      <c r="E11" s="3919"/>
      <c r="F11" s="3919"/>
      <c r="G11" s="3919"/>
      <c r="H11" s="3919"/>
      <c r="I11" s="3919"/>
      <c r="J11" s="3920" t="s">
        <v>1306</v>
      </c>
      <c r="K11" s="3921"/>
      <c r="L11" s="3913" t="s">
        <v>1307</v>
      </c>
      <c r="M11" s="3913"/>
      <c r="N11" s="3913"/>
      <c r="O11" s="2208" t="s">
        <v>240</v>
      </c>
      <c r="P11" s="3913" t="s">
        <v>1024</v>
      </c>
      <c r="Q11" s="143"/>
      <c r="R11" s="143"/>
      <c r="S11" s="143"/>
      <c r="T11" s="137"/>
      <c r="U11" s="29"/>
      <c r="W11" s="1"/>
      <c r="X11" s="1"/>
    </row>
    <row r="12" spans="2:24" ht="17.25" customHeight="1">
      <c r="B12" s="3917"/>
      <c r="C12" s="3918"/>
      <c r="D12" s="3914" t="s">
        <v>1308</v>
      </c>
      <c r="E12" s="3915"/>
      <c r="F12" s="3916"/>
      <c r="G12" s="3914" t="s">
        <v>1309</v>
      </c>
      <c r="H12" s="3915"/>
      <c r="I12" s="3915"/>
      <c r="J12" s="2222" t="s">
        <v>249</v>
      </c>
      <c r="K12" s="2223" t="s">
        <v>248</v>
      </c>
      <c r="L12" s="3913"/>
      <c r="M12" s="3913"/>
      <c r="N12" s="3913"/>
      <c r="O12" s="2224" t="s">
        <v>1025</v>
      </c>
      <c r="P12" s="3913"/>
      <c r="Q12" s="143"/>
      <c r="R12" s="189"/>
      <c r="S12" s="212"/>
      <c r="T12" s="190"/>
      <c r="U12" s="189"/>
      <c r="V12" s="212"/>
      <c r="W12" s="190"/>
      <c r="X12" s="189"/>
    </row>
    <row r="13" spans="2:24" ht="25.5" customHeight="1">
      <c r="B13" s="2145" t="s">
        <v>1413</v>
      </c>
      <c r="C13" s="2146" t="s">
        <v>1414</v>
      </c>
      <c r="D13" s="2147"/>
      <c r="E13" s="2148"/>
      <c r="F13" s="2149"/>
      <c r="G13" s="2150"/>
      <c r="H13" s="2148"/>
      <c r="I13" s="2151"/>
      <c r="J13" s="2152"/>
      <c r="K13" s="2153"/>
      <c r="L13" s="2154">
        <v>46016</v>
      </c>
      <c r="M13" s="2148" t="s">
        <v>1415</v>
      </c>
      <c r="N13" s="2155">
        <f>L13+1</f>
        <v>46017</v>
      </c>
      <c r="O13" s="2156">
        <f>L13-1</f>
        <v>46015</v>
      </c>
      <c r="P13" s="2157">
        <f>N13+3</f>
        <v>46020</v>
      </c>
      <c r="Q13" s="138"/>
      <c r="R13" s="503"/>
      <c r="S13" s="212"/>
      <c r="T13" s="190"/>
      <c r="U13" s="189"/>
      <c r="V13" s="212"/>
      <c r="W13" s="190"/>
      <c r="X13" s="189"/>
    </row>
    <row r="14" spans="2:24" ht="26.1" customHeight="1">
      <c r="B14" s="2239" t="s">
        <v>1416</v>
      </c>
      <c r="C14" s="2327"/>
      <c r="D14" s="2412"/>
      <c r="E14" s="2413"/>
      <c r="F14" s="2414"/>
      <c r="G14" s="2227">
        <v>46021</v>
      </c>
      <c r="H14" s="2228" t="s">
        <v>1415</v>
      </c>
      <c r="I14" s="2231">
        <f>G14</f>
        <v>46021</v>
      </c>
      <c r="J14" s="2232">
        <f>G14-4</f>
        <v>46017</v>
      </c>
      <c r="K14" s="2233">
        <f>J14</f>
        <v>46017</v>
      </c>
      <c r="L14" s="2234"/>
      <c r="M14" s="2228"/>
      <c r="N14" s="2235"/>
      <c r="O14" s="2236"/>
      <c r="P14" s="2237">
        <f>I14+4</f>
        <v>46025</v>
      </c>
      <c r="Q14" s="138"/>
      <c r="R14" s="500"/>
      <c r="S14" s="189"/>
      <c r="T14" s="190"/>
      <c r="U14" s="189"/>
      <c r="V14" s="189"/>
      <c r="W14" s="190"/>
      <c r="X14" s="189"/>
    </row>
    <row r="15" spans="2:24" ht="26.1" customHeight="1">
      <c r="B15" s="2239" t="s">
        <v>1416</v>
      </c>
      <c r="C15" s="2327"/>
      <c r="D15" s="2415"/>
      <c r="E15" s="2416"/>
      <c r="F15" s="2417"/>
      <c r="G15" s="2227">
        <v>46024</v>
      </c>
      <c r="H15" s="2228" t="s">
        <v>1415</v>
      </c>
      <c r="I15" s="2238">
        <f>G15</f>
        <v>46024</v>
      </c>
      <c r="J15" s="2232">
        <f>G15-2</f>
        <v>46022</v>
      </c>
      <c r="K15" s="2233">
        <f>J15</f>
        <v>46022</v>
      </c>
      <c r="L15" s="2234"/>
      <c r="M15" s="2228"/>
      <c r="N15" s="2235"/>
      <c r="O15" s="2236"/>
      <c r="P15" s="2237">
        <f>I15+2</f>
        <v>46026</v>
      </c>
      <c r="Q15" s="138"/>
      <c r="R15" s="189"/>
      <c r="S15" s="212"/>
      <c r="T15" s="190"/>
      <c r="U15" s="189"/>
      <c r="V15" s="212"/>
      <c r="W15" s="190"/>
      <c r="X15" s="189"/>
    </row>
    <row r="16" spans="2:24" ht="26.1" customHeight="1">
      <c r="B16" s="2239" t="s">
        <v>1416</v>
      </c>
      <c r="C16" s="2328"/>
      <c r="D16" s="2415"/>
      <c r="E16" s="2416"/>
      <c r="F16" s="2417"/>
      <c r="G16" s="2230"/>
      <c r="H16" s="2228"/>
      <c r="I16" s="2231"/>
      <c r="J16" s="2232"/>
      <c r="K16" s="2233"/>
      <c r="L16" s="2234">
        <f>L13+7</f>
        <v>46023</v>
      </c>
      <c r="M16" s="2228" t="s">
        <v>1415</v>
      </c>
      <c r="N16" s="2235">
        <f>L16+1</f>
        <v>46024</v>
      </c>
      <c r="O16" s="2236">
        <f>L16-1</f>
        <v>46022</v>
      </c>
      <c r="P16" s="2237">
        <f>N16+3</f>
        <v>46027</v>
      </c>
      <c r="Q16" s="138"/>
      <c r="R16" s="189"/>
      <c r="S16" s="212"/>
      <c r="T16" s="190"/>
      <c r="U16" s="189"/>
      <c r="V16" s="212"/>
      <c r="W16" s="190"/>
      <c r="X16" s="189"/>
    </row>
    <row r="17" spans="1:25" ht="26.1" customHeight="1">
      <c r="B17" s="2239" t="s">
        <v>1416</v>
      </c>
      <c r="C17" s="2327"/>
      <c r="D17" s="2415"/>
      <c r="E17" s="2416"/>
      <c r="F17" s="2417"/>
      <c r="G17" s="2227">
        <f>G14+7</f>
        <v>46028</v>
      </c>
      <c r="H17" s="2228" t="s">
        <v>1415</v>
      </c>
      <c r="I17" s="2231">
        <f>G17</f>
        <v>46028</v>
      </c>
      <c r="J17" s="2232">
        <f>G17-4</f>
        <v>46024</v>
      </c>
      <c r="K17" s="2233">
        <f>J17</f>
        <v>46024</v>
      </c>
      <c r="L17" s="2234"/>
      <c r="M17" s="2228"/>
      <c r="N17" s="2235"/>
      <c r="O17" s="2236"/>
      <c r="P17" s="2237">
        <f>I17+2</f>
        <v>46030</v>
      </c>
      <c r="Q17" s="138"/>
      <c r="R17" s="189"/>
      <c r="S17" s="212"/>
      <c r="T17" s="190"/>
      <c r="U17" s="189"/>
      <c r="V17" s="212"/>
      <c r="W17" s="190"/>
      <c r="X17" s="189"/>
    </row>
    <row r="18" spans="1:25" ht="26.1" customHeight="1">
      <c r="A18" s="550"/>
      <c r="B18" s="2341" t="s">
        <v>1417</v>
      </c>
      <c r="C18" s="2342" t="s">
        <v>1418</v>
      </c>
      <c r="D18" s="2160"/>
      <c r="E18" s="2161"/>
      <c r="F18" s="2162"/>
      <c r="G18" s="2170">
        <f>G15+7</f>
        <v>46031</v>
      </c>
      <c r="H18" s="2161" t="s">
        <v>263</v>
      </c>
      <c r="I18" s="2171">
        <f>G18</f>
        <v>46031</v>
      </c>
      <c r="J18" s="2172">
        <f>G18-2</f>
        <v>46029</v>
      </c>
      <c r="K18" s="2326">
        <f>J18</f>
        <v>46029</v>
      </c>
      <c r="L18" s="2165"/>
      <c r="M18" s="2161"/>
      <c r="N18" s="2166"/>
      <c r="O18" s="2167"/>
      <c r="P18" s="2168">
        <f>I18+2</f>
        <v>46033</v>
      </c>
      <c r="Q18" s="138"/>
      <c r="R18" s="189"/>
      <c r="S18" s="212"/>
      <c r="T18" s="190"/>
      <c r="U18" s="189"/>
      <c r="V18" s="212"/>
      <c r="W18" s="190"/>
      <c r="X18" s="189"/>
      <c r="Y18" s="550"/>
    </row>
    <row r="19" spans="1:25" ht="26.1" customHeight="1">
      <c r="B19" s="2145" t="s">
        <v>1419</v>
      </c>
      <c r="C19" s="2146" t="s">
        <v>1420</v>
      </c>
      <c r="D19" s="2147"/>
      <c r="E19" s="2148"/>
      <c r="F19" s="2149"/>
      <c r="G19" s="2150"/>
      <c r="H19" s="2148"/>
      <c r="I19" s="2173"/>
      <c r="J19" s="2174"/>
      <c r="K19" s="2153"/>
      <c r="L19" s="2150">
        <f>L16+7</f>
        <v>46030</v>
      </c>
      <c r="M19" s="2148" t="s">
        <v>263</v>
      </c>
      <c r="N19" s="2173">
        <f>L19+1</f>
        <v>46031</v>
      </c>
      <c r="O19" s="2156">
        <f>L19-1</f>
        <v>46029</v>
      </c>
      <c r="P19" s="2157">
        <f>N19+3</f>
        <v>46034</v>
      </c>
      <c r="Q19" s="138"/>
      <c r="R19" s="189"/>
      <c r="S19" s="189"/>
      <c r="T19" s="190"/>
      <c r="U19" s="189"/>
      <c r="V19" s="405"/>
      <c r="W19" s="190"/>
      <c r="X19" s="189"/>
    </row>
    <row r="20" spans="1:25" ht="26.1" customHeight="1">
      <c r="A20" s="550"/>
      <c r="B20" s="2239" t="s">
        <v>1416</v>
      </c>
      <c r="C20" s="2327"/>
      <c r="D20" s="2227"/>
      <c r="E20" s="2228"/>
      <c r="F20" s="2229"/>
      <c r="G20" s="2227">
        <f>G17+7</f>
        <v>46035</v>
      </c>
      <c r="H20" s="2228" t="s">
        <v>1415</v>
      </c>
      <c r="I20" s="2231">
        <f>G20</f>
        <v>46035</v>
      </c>
      <c r="J20" s="2232">
        <f>G20-4</f>
        <v>46031</v>
      </c>
      <c r="K20" s="2233">
        <f>J20</f>
        <v>46031</v>
      </c>
      <c r="L20" s="2234"/>
      <c r="M20" s="2228"/>
      <c r="N20" s="2235"/>
      <c r="O20" s="2236"/>
      <c r="P20" s="2237">
        <f>I20+2</f>
        <v>46037</v>
      </c>
      <c r="Q20" s="451"/>
      <c r="R20" s="451"/>
      <c r="S20" s="451"/>
      <c r="T20" s="190"/>
      <c r="U20" s="189"/>
      <c r="V20" s="405"/>
      <c r="W20" s="190"/>
      <c r="X20" s="189"/>
      <c r="Y20" s="550"/>
    </row>
    <row r="21" spans="1:25" ht="26.1" customHeight="1">
      <c r="A21" s="550"/>
      <c r="B21" s="2341" t="s">
        <v>1417</v>
      </c>
      <c r="C21" s="2342" t="s">
        <v>1421</v>
      </c>
      <c r="D21" s="2418"/>
      <c r="E21" s="2419"/>
      <c r="F21" s="2420"/>
      <c r="G21" s="2160">
        <f>G18+7</f>
        <v>46038</v>
      </c>
      <c r="H21" s="2161" t="s">
        <v>263</v>
      </c>
      <c r="I21" s="2169">
        <f>G21</f>
        <v>46038</v>
      </c>
      <c r="J21" s="2164">
        <f>G21-2</f>
        <v>46036</v>
      </c>
      <c r="K21" s="2326">
        <f>J21</f>
        <v>46036</v>
      </c>
      <c r="L21" s="2165"/>
      <c r="M21" s="2161"/>
      <c r="N21" s="2166"/>
      <c r="O21" s="2167"/>
      <c r="P21" s="2168">
        <f>I21+2</f>
        <v>46040</v>
      </c>
      <c r="Q21" s="138"/>
      <c r="R21" s="451"/>
      <c r="S21" s="212"/>
      <c r="T21" s="190"/>
      <c r="U21" s="189"/>
      <c r="V21" s="405"/>
      <c r="W21" s="190"/>
      <c r="X21" s="189"/>
      <c r="Y21" s="550"/>
    </row>
    <row r="22" spans="1:25" ht="26.1" customHeight="1">
      <c r="B22" s="2145" t="s">
        <v>1413</v>
      </c>
      <c r="C22" s="2146" t="s">
        <v>1422</v>
      </c>
      <c r="D22" s="2421"/>
      <c r="E22" s="2422"/>
      <c r="F22" s="2423"/>
      <c r="G22" s="2150"/>
      <c r="H22" s="2148"/>
      <c r="I22" s="2151"/>
      <c r="J22" s="2152"/>
      <c r="K22" s="2153"/>
      <c r="L22" s="2150">
        <f>L19+7</f>
        <v>46037</v>
      </c>
      <c r="M22" s="2148" t="s">
        <v>263</v>
      </c>
      <c r="N22" s="2173">
        <f>L22+1</f>
        <v>46038</v>
      </c>
      <c r="O22" s="2156">
        <f>L22-1</f>
        <v>46036</v>
      </c>
      <c r="P22" s="2157">
        <f>N22+3</f>
        <v>46041</v>
      </c>
      <c r="Q22" s="138"/>
      <c r="R22" s="451"/>
      <c r="S22" s="212"/>
      <c r="T22" s="190"/>
      <c r="U22" s="189"/>
      <c r="V22" s="405"/>
      <c r="W22" s="190"/>
      <c r="X22" s="189"/>
    </row>
    <row r="23" spans="1:25" ht="26.1" customHeight="1">
      <c r="A23" s="550"/>
      <c r="B23" s="2341" t="s">
        <v>1461</v>
      </c>
      <c r="C23" s="2342" t="s">
        <v>1421</v>
      </c>
      <c r="D23" s="2418"/>
      <c r="E23" s="2419"/>
      <c r="F23" s="2420"/>
      <c r="G23" s="2170">
        <f>G20+7</f>
        <v>46042</v>
      </c>
      <c r="H23" s="2161" t="s">
        <v>263</v>
      </c>
      <c r="I23" s="2163">
        <f>G23</f>
        <v>46042</v>
      </c>
      <c r="J23" s="2164">
        <f>G23-4</f>
        <v>46038</v>
      </c>
      <c r="K23" s="2326">
        <f>J23</f>
        <v>46038</v>
      </c>
      <c r="L23" s="2165"/>
      <c r="M23" s="2161"/>
      <c r="N23" s="2166"/>
      <c r="O23" s="2167"/>
      <c r="P23" s="2168">
        <f>I23+2</f>
        <v>46044</v>
      </c>
      <c r="Q23" s="138"/>
      <c r="R23" s="189"/>
      <c r="S23" s="189"/>
      <c r="T23" s="190"/>
      <c r="U23" s="189"/>
      <c r="V23" s="405"/>
      <c r="W23" s="190"/>
      <c r="X23" s="189"/>
      <c r="Y23" s="550"/>
    </row>
    <row r="24" spans="1:25" ht="26.1" customHeight="1">
      <c r="A24" s="550"/>
      <c r="B24" s="2341" t="s">
        <v>1417</v>
      </c>
      <c r="C24" s="2342" t="s">
        <v>1423</v>
      </c>
      <c r="D24" s="2160"/>
      <c r="E24" s="2161"/>
      <c r="F24" s="2162"/>
      <c r="G24" s="2160">
        <f>G21+7</f>
        <v>46045</v>
      </c>
      <c r="H24" s="2161" t="s">
        <v>263</v>
      </c>
      <c r="I24" s="2169">
        <f>G24</f>
        <v>46045</v>
      </c>
      <c r="J24" s="2164">
        <f>G24-2</f>
        <v>46043</v>
      </c>
      <c r="K24" s="2326">
        <f>J24</f>
        <v>46043</v>
      </c>
      <c r="L24" s="2165"/>
      <c r="M24" s="2161"/>
      <c r="N24" s="2166"/>
      <c r="O24" s="2167"/>
      <c r="P24" s="2168">
        <f>I24+2</f>
        <v>46047</v>
      </c>
      <c r="Q24" s="138"/>
      <c r="R24" s="189"/>
      <c r="S24" s="212"/>
      <c r="T24" s="190"/>
      <c r="U24" s="189"/>
      <c r="V24" s="191"/>
      <c r="W24" s="190"/>
      <c r="X24" s="189"/>
      <c r="Y24" s="550"/>
    </row>
    <row r="25" spans="1:25" ht="26.1" customHeight="1">
      <c r="B25" s="2145" t="s">
        <v>1424</v>
      </c>
      <c r="C25" s="2146" t="s">
        <v>1425</v>
      </c>
      <c r="D25" s="2147"/>
      <c r="E25" s="2148"/>
      <c r="F25" s="2149"/>
      <c r="G25" s="2150"/>
      <c r="H25" s="2148"/>
      <c r="I25" s="2151"/>
      <c r="J25" s="2152"/>
      <c r="K25" s="2153"/>
      <c r="L25" s="2150">
        <f>L22+7</f>
        <v>46044</v>
      </c>
      <c r="M25" s="2148" t="s">
        <v>263</v>
      </c>
      <c r="N25" s="2173">
        <f>L25+1</f>
        <v>46045</v>
      </c>
      <c r="O25" s="2156">
        <f>L25-1</f>
        <v>46043</v>
      </c>
      <c r="P25" s="2157">
        <f>N25+3</f>
        <v>46048</v>
      </c>
      <c r="Q25" s="138"/>
      <c r="R25" s="1"/>
      <c r="S25" s="212"/>
      <c r="T25" s="190"/>
      <c r="U25" s="189"/>
      <c r="V25" s="405"/>
      <c r="W25" s="190"/>
      <c r="X25" s="189"/>
    </row>
    <row r="26" spans="1:25" s="1642" customFormat="1" ht="26.1" customHeight="1">
      <c r="B26" s="2460" t="s">
        <v>1462</v>
      </c>
      <c r="C26" s="2342" t="s">
        <v>1423</v>
      </c>
      <c r="D26" s="2160"/>
      <c r="E26" s="2161"/>
      <c r="F26" s="2162"/>
      <c r="G26" s="2170">
        <f>G23+7</f>
        <v>46049</v>
      </c>
      <c r="H26" s="2161" t="s">
        <v>263</v>
      </c>
      <c r="I26" s="2163">
        <f>G26</f>
        <v>46049</v>
      </c>
      <c r="J26" s="2164">
        <f>G26-4</f>
        <v>46045</v>
      </c>
      <c r="K26" s="2326">
        <f>J26</f>
        <v>46045</v>
      </c>
      <c r="L26" s="2165"/>
      <c r="M26" s="2161"/>
      <c r="N26" s="2166"/>
      <c r="O26" s="2167"/>
      <c r="P26" s="2168">
        <f>I26+2</f>
        <v>46051</v>
      </c>
      <c r="R26" s="189"/>
      <c r="S26" s="212"/>
      <c r="T26" s="190"/>
      <c r="U26" s="189"/>
      <c r="V26" s="191"/>
      <c r="W26" s="190"/>
      <c r="X26" s="189"/>
    </row>
    <row r="27" spans="1:25" s="1642" customFormat="1" ht="26.1" customHeight="1">
      <c r="B27" s="2158" t="s">
        <v>1426</v>
      </c>
      <c r="C27" s="2159" t="s">
        <v>1427</v>
      </c>
      <c r="D27" s="2160"/>
      <c r="E27" s="2161"/>
      <c r="F27" s="2162"/>
      <c r="G27" s="2160">
        <f>G24+7</f>
        <v>46052</v>
      </c>
      <c r="H27" s="2161" t="s">
        <v>1415</v>
      </c>
      <c r="I27" s="2169">
        <f>G27</f>
        <v>46052</v>
      </c>
      <c r="J27" s="2164">
        <f>G27-2</f>
        <v>46050</v>
      </c>
      <c r="K27" s="2326">
        <f>J27</f>
        <v>46050</v>
      </c>
      <c r="L27" s="2165"/>
      <c r="M27" s="2161"/>
      <c r="N27" s="2166"/>
      <c r="O27" s="2167"/>
      <c r="P27" s="2168">
        <f>I27+2</f>
        <v>46054</v>
      </c>
      <c r="R27" s="189"/>
      <c r="S27" s="212"/>
      <c r="T27" s="190"/>
      <c r="U27" s="189"/>
      <c r="V27" s="191"/>
      <c r="W27" s="190"/>
      <c r="X27" s="189"/>
    </row>
    <row r="28" spans="1:25" s="1642" customFormat="1" ht="26.1" customHeight="1">
      <c r="B28" s="2145" t="s">
        <v>1419</v>
      </c>
      <c r="C28" s="2146" t="s">
        <v>1428</v>
      </c>
      <c r="D28" s="2147"/>
      <c r="E28" s="2148"/>
      <c r="F28" s="2149"/>
      <c r="G28" s="2150"/>
      <c r="H28" s="2148"/>
      <c r="I28" s="2151"/>
      <c r="J28" s="2152"/>
      <c r="K28" s="2153"/>
      <c r="L28" s="2150">
        <f>L25+7</f>
        <v>46051</v>
      </c>
      <c r="M28" s="2148" t="s">
        <v>263</v>
      </c>
      <c r="N28" s="2173">
        <f>L28+1</f>
        <v>46052</v>
      </c>
      <c r="O28" s="2156">
        <f>L28-1</f>
        <v>46050</v>
      </c>
      <c r="P28" s="2157">
        <f>N28+3</f>
        <v>46055</v>
      </c>
      <c r="R28" s="189"/>
      <c r="S28" s="212"/>
      <c r="T28" s="190"/>
      <c r="U28" s="189"/>
      <c r="V28" s="191"/>
      <c r="W28" s="190"/>
      <c r="X28" s="189"/>
    </row>
    <row r="29" spans="1:25" s="1575" customFormat="1" ht="26.1" customHeight="1">
      <c r="B29" s="1478" t="s">
        <v>1155</v>
      </c>
      <c r="C29" s="1544"/>
      <c r="D29" s="2" t="s">
        <v>1429</v>
      </c>
      <c r="E29" s="1545"/>
      <c r="F29" s="1546"/>
      <c r="G29" s="2" t="s">
        <v>1463</v>
      </c>
      <c r="H29" s="1547"/>
      <c r="K29" s="367"/>
      <c r="L29" s="2"/>
      <c r="M29" s="5"/>
      <c r="N29" s="1548"/>
      <c r="O29" s="2"/>
      <c r="P29" s="1548"/>
      <c r="R29" s="189"/>
      <c r="S29" s="212"/>
      <c r="T29" s="190"/>
      <c r="U29" s="189"/>
      <c r="V29" s="191"/>
      <c r="W29" s="190"/>
      <c r="X29" s="189"/>
    </row>
    <row r="30" spans="1:25" s="1575" customFormat="1" ht="26.1" customHeight="1">
      <c r="B30" s="2"/>
      <c r="C30" s="2"/>
      <c r="D30" s="81"/>
      <c r="E30" s="1549"/>
      <c r="H30" s="1550"/>
      <c r="I30" s="1548"/>
      <c r="J30" s="1550"/>
      <c r="K30" s="1872"/>
      <c r="L30" s="207"/>
      <c r="M30" s="1550"/>
      <c r="N30" s="1550"/>
      <c r="O30" s="1550"/>
      <c r="P30" s="189" t="s">
        <v>1026</v>
      </c>
      <c r="R30" s="189"/>
      <c r="S30" s="212"/>
      <c r="T30" s="190"/>
      <c r="U30" s="189"/>
      <c r="V30" s="191"/>
      <c r="W30" s="190"/>
      <c r="X30" s="189"/>
    </row>
    <row r="31" spans="1:25" ht="16.2">
      <c r="B31" s="207"/>
      <c r="C31" s="151"/>
      <c r="E31" s="153"/>
      <c r="F31" s="154"/>
      <c r="H31" s="153"/>
      <c r="I31" s="154"/>
      <c r="J31" s="155"/>
      <c r="K31" s="155"/>
      <c r="L31" s="155"/>
      <c r="M31" s="10"/>
      <c r="N31" s="10"/>
      <c r="O31" s="11"/>
      <c r="P31" s="189" t="s">
        <v>1028</v>
      </c>
      <c r="Q31" s="11"/>
      <c r="R31" s="189"/>
      <c r="S31" s="189"/>
      <c r="T31" s="189"/>
      <c r="U31" s="238"/>
      <c r="V31" s="238"/>
      <c r="W31" s="238"/>
      <c r="X31" s="238"/>
    </row>
    <row r="32" spans="1:25" ht="16.2">
      <c r="B32" s="2329"/>
      <c r="C32" s="2330"/>
      <c r="D32" s="2331"/>
      <c r="E32" s="2331"/>
      <c r="F32" s="2332"/>
      <c r="G32" s="2331"/>
      <c r="H32" s="2331"/>
      <c r="I32" s="2015"/>
      <c r="J32" s="2015"/>
      <c r="K32" s="2333"/>
      <c r="L32" s="2333"/>
      <c r="M32" s="1980"/>
      <c r="N32" s="1"/>
      <c r="O32" s="36"/>
      <c r="P32" s="189" t="s">
        <v>1030</v>
      </c>
      <c r="Q32" s="36"/>
      <c r="R32" s="189"/>
      <c r="S32" s="189"/>
      <c r="T32" s="189"/>
      <c r="U32" s="238"/>
      <c r="V32" s="238"/>
      <c r="W32" s="238"/>
      <c r="X32" s="238"/>
    </row>
    <row r="33" spans="2:25" ht="16.2">
      <c r="B33" s="2334" t="s">
        <v>346</v>
      </c>
      <c r="C33" s="1911"/>
      <c r="D33" s="2335"/>
      <c r="E33" s="2335"/>
      <c r="F33" s="2336"/>
      <c r="G33" s="2335"/>
      <c r="H33" s="2335"/>
      <c r="I33" s="2336"/>
      <c r="J33" s="2336"/>
      <c r="K33" s="1911"/>
      <c r="L33" s="2092"/>
      <c r="M33" s="2092"/>
      <c r="N33" s="1"/>
      <c r="O33" s="36"/>
      <c r="P33" s="189" t="s">
        <v>1032</v>
      </c>
      <c r="Q33" s="36"/>
      <c r="R33" s="1"/>
      <c r="S33" s="194"/>
      <c r="T33" s="194"/>
      <c r="U33" s="238"/>
      <c r="V33" s="238"/>
      <c r="W33" s="238"/>
      <c r="X33" s="238"/>
    </row>
    <row r="34" spans="2:25" ht="16.2">
      <c r="B34" s="2064" t="s">
        <v>364</v>
      </c>
      <c r="C34" s="1301" t="s">
        <v>1027</v>
      </c>
      <c r="D34" s="1105"/>
      <c r="E34" s="1105"/>
      <c r="F34" s="1314"/>
      <c r="G34" s="1105"/>
      <c r="H34" s="1105"/>
      <c r="I34" s="1106"/>
      <c r="J34" s="1106"/>
      <c r="K34" s="1107"/>
      <c r="L34" s="1107"/>
      <c r="M34" s="1315"/>
      <c r="N34" s="1"/>
      <c r="O34" s="36"/>
      <c r="P34" s="189" t="s">
        <v>1033</v>
      </c>
      <c r="Q34" s="36"/>
      <c r="R34" s="189"/>
      <c r="S34" s="194"/>
      <c r="T34" s="194"/>
      <c r="U34" s="238"/>
      <c r="V34" s="238"/>
      <c r="W34" s="238"/>
      <c r="X34" s="238"/>
    </row>
    <row r="35" spans="2:25" ht="16.2">
      <c r="B35" s="456"/>
      <c r="C35" s="1012" t="s">
        <v>1029</v>
      </c>
      <c r="D35" s="23"/>
      <c r="E35" s="23"/>
      <c r="F35" s="1488"/>
      <c r="G35" s="23"/>
      <c r="H35" s="23"/>
      <c r="I35" s="1488"/>
      <c r="J35" s="1488"/>
      <c r="K35" s="186"/>
      <c r="L35" s="1"/>
      <c r="M35" s="89"/>
      <c r="N35" s="1"/>
      <c r="O35" s="36"/>
      <c r="P35" s="189" t="s">
        <v>1034</v>
      </c>
      <c r="Q35" s="36"/>
      <c r="R35" s="1"/>
      <c r="S35" s="194"/>
      <c r="T35" s="194"/>
      <c r="U35" s="238"/>
      <c r="V35" s="238"/>
      <c r="W35" s="238"/>
      <c r="X35" s="238"/>
    </row>
    <row r="36" spans="2:25" ht="16.2">
      <c r="B36" s="2065"/>
      <c r="C36" s="1316" t="s">
        <v>1031</v>
      </c>
      <c r="D36" s="1317"/>
      <c r="E36" s="1317"/>
      <c r="F36" s="1318"/>
      <c r="G36" s="1319"/>
      <c r="H36" s="1317"/>
      <c r="I36" s="1318"/>
      <c r="J36" s="1318"/>
      <c r="K36" s="1320"/>
      <c r="L36" s="1321"/>
      <c r="M36" s="89"/>
      <c r="N36" s="1"/>
      <c r="O36" s="36"/>
      <c r="P36" s="81" t="s">
        <v>1245</v>
      </c>
      <c r="Q36" s="36"/>
      <c r="R36" s="1"/>
      <c r="S36" s="189"/>
      <c r="T36" s="189"/>
      <c r="U36" s="238"/>
      <c r="V36" s="238"/>
      <c r="W36" s="238"/>
      <c r="X36" s="238"/>
    </row>
    <row r="37" spans="2:25" ht="16.2">
      <c r="B37" s="653" t="s">
        <v>394</v>
      </c>
      <c r="C37" s="3910" t="s">
        <v>395</v>
      </c>
      <c r="D37" s="3911"/>
      <c r="E37" s="3911"/>
      <c r="F37" s="3911"/>
      <c r="G37" s="3911"/>
      <c r="H37" s="3911"/>
      <c r="I37" s="3911"/>
      <c r="J37" s="3911"/>
      <c r="K37" s="3911"/>
      <c r="L37" s="3911"/>
      <c r="M37" s="1315"/>
      <c r="N37" s="155"/>
      <c r="O37" s="11"/>
      <c r="P37" s="81" t="s">
        <v>1036</v>
      </c>
      <c r="Q37" s="1"/>
      <c r="R37" s="1"/>
      <c r="S37" s="194"/>
      <c r="T37" s="194"/>
      <c r="U37" s="238"/>
      <c r="V37" s="238"/>
      <c r="W37" s="238"/>
      <c r="X37" s="238"/>
    </row>
    <row r="38" spans="2:25" ht="18" customHeight="1">
      <c r="B38" s="2066"/>
      <c r="C38" s="3907" t="s">
        <v>396</v>
      </c>
      <c r="D38" s="3908"/>
      <c r="E38" s="3908"/>
      <c r="F38" s="3908"/>
      <c r="G38" s="3908"/>
      <c r="H38" s="3908"/>
      <c r="I38" s="3908"/>
      <c r="J38" s="3908"/>
      <c r="K38" s="3908"/>
      <c r="L38" s="3908"/>
      <c r="M38" s="1322"/>
      <c r="N38" s="10"/>
      <c r="O38" s="10"/>
      <c r="P38" s="208" t="s">
        <v>1035</v>
      </c>
      <c r="Q38" s="1"/>
      <c r="S38" s="199"/>
      <c r="T38" s="199"/>
      <c r="U38" s="2769"/>
      <c r="V38" s="2769"/>
      <c r="W38" s="2769"/>
      <c r="X38" s="2769"/>
      <c r="Y38" s="2769"/>
    </row>
    <row r="39" spans="2:25" ht="18" customHeight="1">
      <c r="B39" s="2337" t="s">
        <v>1246</v>
      </c>
      <c r="C39" s="3899" t="s">
        <v>1247</v>
      </c>
      <c r="D39" s="3900"/>
      <c r="E39" s="3900"/>
      <c r="F39" s="3900"/>
      <c r="G39" s="3900"/>
      <c r="H39" s="3900"/>
      <c r="I39" s="3900"/>
      <c r="J39" s="3901"/>
      <c r="K39" s="3901"/>
      <c r="L39" s="3902"/>
      <c r="M39" s="2338"/>
      <c r="N39" s="11"/>
      <c r="O39" s="11"/>
      <c r="P39" s="208" t="s">
        <v>228</v>
      </c>
      <c r="Q39" s="1"/>
      <c r="S39" s="206"/>
      <c r="T39" s="206"/>
      <c r="U39" s="238"/>
      <c r="V39" s="238"/>
      <c r="W39" s="238"/>
      <c r="X39" s="238"/>
    </row>
    <row r="40" spans="2:25" ht="18" customHeight="1">
      <c r="B40" s="2339"/>
      <c r="C40" s="3903" t="s">
        <v>1248</v>
      </c>
      <c r="D40" s="3904"/>
      <c r="E40" s="3904"/>
      <c r="F40" s="3904"/>
      <c r="G40" s="3904"/>
      <c r="H40" s="3904"/>
      <c r="I40" s="3904"/>
      <c r="J40" s="3905"/>
      <c r="K40" s="3905"/>
      <c r="L40" s="3906"/>
      <c r="M40" s="2340"/>
      <c r="N40" s="11"/>
      <c r="O40" s="11"/>
      <c r="P40" s="7" t="s">
        <v>229</v>
      </c>
      <c r="Q40" s="1"/>
      <c r="S40" s="81"/>
      <c r="T40" s="81"/>
      <c r="U40" s="238"/>
      <c r="V40" s="238"/>
      <c r="W40" s="238"/>
      <c r="X40" s="238"/>
    </row>
  </sheetData>
  <sheetProtection selectLockedCells="1" selectUnlockedCells="1"/>
  <mergeCells count="16">
    <mergeCell ref="C39:L39"/>
    <mergeCell ref="C40:L40"/>
    <mergeCell ref="C38:L38"/>
    <mergeCell ref="U38:Y38"/>
    <mergeCell ref="B7:X7"/>
    <mergeCell ref="C37:L37"/>
    <mergeCell ref="B9:V9"/>
    <mergeCell ref="L11:N12"/>
    <mergeCell ref="P11:P12"/>
    <mergeCell ref="D12:F12"/>
    <mergeCell ref="G12:I12"/>
    <mergeCell ref="B11:B12"/>
    <mergeCell ref="C11:C12"/>
    <mergeCell ref="D11:I11"/>
    <mergeCell ref="J11:K11"/>
    <mergeCell ref="J10:K10"/>
  </mergeCells>
  <phoneticPr fontId="38"/>
  <hyperlinks>
    <hyperlink ref="C40" display="TEL:078-302-0151 FAX:078-302-0159 NACCS CODE:3FW35"/>
  </hyperlinks>
  <pageMargins left="0.93" right="0.44" top="0.71" bottom="0.59" header="0.51200000000000001" footer="0.51200000000000001"/>
  <pageSetup paperSize="9" scale="51"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AA47"/>
  <sheetViews>
    <sheetView view="pageBreakPreview" zoomScale="70" zoomScaleNormal="50" zoomScaleSheetLayoutView="70" workbookViewId="0">
      <selection activeCell="F29" sqref="F29"/>
    </sheetView>
  </sheetViews>
  <sheetFormatPr defaultColWidth="9" defaultRowHeight="15" customHeight="1"/>
  <cols>
    <col min="1" max="1" width="28.109375" style="1" customWidth="1"/>
    <col min="2" max="2" width="12.109375" style="1" customWidth="1"/>
    <col min="3" max="3" width="11.109375" style="1" customWidth="1"/>
    <col min="4" max="4" width="3.44140625" style="1" customWidth="1"/>
    <col min="5" max="6" width="11.109375" style="1" customWidth="1"/>
    <col min="7" max="7" width="3.44140625" style="1" customWidth="1"/>
    <col min="8" max="11" width="11.109375" style="1" customWidth="1"/>
    <col min="12" max="12" width="15.6640625" style="1" customWidth="1"/>
    <col min="13" max="13" width="3.88671875" style="1" customWidth="1"/>
    <col min="14" max="14" width="15.6640625" style="1" customWidth="1"/>
    <col min="15" max="15" width="7.88671875" style="1" customWidth="1"/>
    <col min="16" max="16" width="7.6640625" style="1" customWidth="1"/>
    <col min="17" max="17" width="15.44140625" style="1" customWidth="1"/>
    <col min="18" max="18" width="7.88671875" style="1" customWidth="1"/>
    <col min="19" max="19" width="7.6640625" style="1" customWidth="1"/>
    <col min="20" max="20" width="15.44140625" style="1" customWidth="1"/>
    <col min="21" max="21" width="7.88671875" style="1" customWidth="1"/>
    <col min="22" max="22" width="7.6640625" style="1" customWidth="1"/>
    <col min="23" max="16384" width="9" style="1"/>
  </cols>
  <sheetData>
    <row r="1" spans="1:22" ht="15" customHeight="1">
      <c r="K1" s="5"/>
      <c r="M1" s="16"/>
      <c r="N1" s="5" t="s">
        <v>231</v>
      </c>
      <c r="O1" s="16"/>
      <c r="P1" s="16"/>
      <c r="R1" s="804" t="s">
        <v>1</v>
      </c>
      <c r="U1" s="2"/>
    </row>
    <row r="2" spans="1:22" ht="15" customHeight="1">
      <c r="K2" s="5"/>
      <c r="M2" s="16"/>
      <c r="N2" s="5" t="s">
        <v>232</v>
      </c>
      <c r="O2" s="16"/>
      <c r="P2" s="16"/>
      <c r="R2" s="804" t="s">
        <v>3</v>
      </c>
      <c r="U2" s="2"/>
    </row>
    <row r="3" spans="1:22" ht="15" customHeight="1">
      <c r="K3" s="33"/>
      <c r="M3" s="16"/>
      <c r="N3" s="516" t="s">
        <v>233</v>
      </c>
      <c r="O3" s="16"/>
      <c r="P3" s="16"/>
      <c r="R3" s="804" t="s">
        <v>5</v>
      </c>
      <c r="U3" s="2"/>
    </row>
    <row r="4" spans="1:22" ht="15" customHeight="1">
      <c r="K4" s="5"/>
      <c r="M4" s="16"/>
      <c r="N4" s="5" t="s">
        <v>234</v>
      </c>
      <c r="O4" s="16"/>
      <c r="P4" s="16"/>
      <c r="Q4" s="2"/>
      <c r="R4" s="804" t="s">
        <v>7</v>
      </c>
      <c r="U4" s="2"/>
    </row>
    <row r="5" spans="1:22" ht="15" customHeight="1">
      <c r="L5" s="6"/>
      <c r="M5" s="6"/>
      <c r="N5" s="6"/>
      <c r="O5" s="6"/>
      <c r="P5" s="6"/>
    </row>
    <row r="6" spans="1:22" ht="30" customHeight="1">
      <c r="A6" s="3909" t="s">
        <v>1037</v>
      </c>
      <c r="B6" s="3909"/>
      <c r="C6" s="3909"/>
      <c r="D6" s="3909"/>
      <c r="E6" s="3909"/>
      <c r="F6" s="3909"/>
      <c r="G6" s="3909"/>
      <c r="H6" s="3909"/>
      <c r="I6" s="3909"/>
      <c r="J6" s="3909"/>
      <c r="K6" s="3909"/>
      <c r="L6" s="3909"/>
      <c r="M6" s="3909"/>
      <c r="N6" s="3909"/>
      <c r="O6" s="3909"/>
      <c r="P6" s="3909"/>
      <c r="Q6" s="3909"/>
      <c r="R6" s="3909"/>
      <c r="S6" s="3909"/>
      <c r="T6" s="3909"/>
      <c r="U6" s="3909"/>
      <c r="V6" s="3909"/>
    </row>
    <row r="7" spans="1:22" ht="15" customHeight="1">
      <c r="A7" s="502" t="s">
        <v>1038</v>
      </c>
      <c r="B7" s="3"/>
      <c r="C7" s="3"/>
      <c r="D7" s="3"/>
      <c r="E7" s="3"/>
      <c r="F7" s="3"/>
      <c r="G7" s="3"/>
      <c r="H7" s="32"/>
      <c r="I7" s="32"/>
      <c r="J7" s="32"/>
      <c r="K7" s="32"/>
      <c r="L7" s="32"/>
      <c r="M7" s="32"/>
      <c r="N7" s="32"/>
      <c r="O7" s="32"/>
      <c r="P7" s="32"/>
      <c r="Q7" s="4"/>
      <c r="R7" s="4"/>
      <c r="S7" s="4"/>
    </row>
    <row r="8" spans="1:22" ht="15" customHeight="1">
      <c r="A8" s="2656" t="s">
        <v>236</v>
      </c>
      <c r="B8" s="2656"/>
      <c r="C8" s="2656"/>
      <c r="D8" s="2656"/>
      <c r="E8" s="2656"/>
      <c r="F8" s="2656"/>
      <c r="G8" s="2656"/>
      <c r="H8" s="2656"/>
      <c r="I8" s="2656"/>
      <c r="J8" s="2656"/>
      <c r="K8" s="2656"/>
      <c r="L8" s="2656"/>
      <c r="M8" s="2656"/>
      <c r="N8" s="2656"/>
      <c r="O8" s="2656"/>
      <c r="P8" s="2656"/>
      <c r="Q8" s="5"/>
      <c r="R8" s="5"/>
      <c r="S8" s="5"/>
    </row>
    <row r="9" spans="1:22" ht="27" customHeight="1">
      <c r="A9" s="501" t="s">
        <v>1039</v>
      </c>
      <c r="B9" s="3"/>
      <c r="C9" s="29"/>
      <c r="D9" s="3"/>
      <c r="E9" s="3"/>
      <c r="F9" s="3"/>
      <c r="G9" s="3"/>
      <c r="H9" s="3"/>
      <c r="I9" s="3"/>
      <c r="J9" s="3"/>
      <c r="K9" s="3"/>
      <c r="L9" s="3"/>
      <c r="M9" s="3"/>
      <c r="N9" s="3"/>
      <c r="O9" s="3"/>
      <c r="P9" s="3"/>
      <c r="Q9" s="5"/>
      <c r="R9" s="5"/>
      <c r="S9" s="5"/>
    </row>
    <row r="10" spans="1:22" ht="23.1" customHeight="1">
      <c r="A10" s="1551"/>
      <c r="B10" s="1552"/>
      <c r="C10" s="1323"/>
      <c r="D10" s="1324"/>
      <c r="E10" s="1324"/>
      <c r="F10" s="3"/>
      <c r="G10" s="3"/>
      <c r="H10" s="3"/>
      <c r="I10" s="3"/>
      <c r="J10" s="3"/>
      <c r="K10" s="3"/>
      <c r="L10" s="3"/>
      <c r="M10" s="3"/>
      <c r="N10" s="143"/>
      <c r="O10" s="143"/>
      <c r="P10" s="137"/>
      <c r="Q10" s="29"/>
      <c r="R10" s="94"/>
    </row>
    <row r="11" spans="1:22" ht="22.35" customHeight="1">
      <c r="A11" s="3917" t="s">
        <v>237</v>
      </c>
      <c r="B11" s="3925" t="s">
        <v>238</v>
      </c>
      <c r="C11" s="3913" t="s">
        <v>1473</v>
      </c>
      <c r="D11" s="3917"/>
      <c r="E11" s="3925"/>
      <c r="F11" s="3917" t="s">
        <v>1474</v>
      </c>
      <c r="G11" s="3917"/>
      <c r="H11" s="3918"/>
      <c r="I11" s="3921" t="s">
        <v>240</v>
      </c>
      <c r="J11" s="3929"/>
      <c r="K11" s="3929"/>
      <c r="L11" s="3913" t="s">
        <v>1024</v>
      </c>
      <c r="M11" s="143"/>
      <c r="N11" s="189"/>
      <c r="O11" s="212"/>
      <c r="P11" s="190"/>
      <c r="Q11" s="189"/>
      <c r="R11" s="212"/>
      <c r="S11" s="190"/>
      <c r="T11" s="189"/>
      <c r="U11" s="191"/>
      <c r="V11" s="191"/>
    </row>
    <row r="12" spans="1:22" ht="22.35" customHeight="1">
      <c r="A12" s="3917"/>
      <c r="B12" s="3925"/>
      <c r="C12" s="3926"/>
      <c r="D12" s="3927"/>
      <c r="E12" s="3928"/>
      <c r="F12" s="3925"/>
      <c r="G12" s="3917"/>
      <c r="H12" s="3918"/>
      <c r="I12" s="1831" t="s">
        <v>309</v>
      </c>
      <c r="J12" s="1832" t="s">
        <v>1475</v>
      </c>
      <c r="K12" s="1833" t="s">
        <v>1476</v>
      </c>
      <c r="L12" s="3913"/>
      <c r="M12" s="143"/>
      <c r="N12" s="189"/>
      <c r="O12" s="212"/>
      <c r="P12" s="190"/>
      <c r="Q12" s="189"/>
      <c r="R12" s="212"/>
      <c r="S12" s="190"/>
      <c r="T12" s="189"/>
      <c r="U12" s="191"/>
      <c r="V12" s="191"/>
    </row>
    <row r="13" spans="1:22" s="211" customFormat="1" ht="27.6" customHeight="1">
      <c r="A13" s="2425" t="s">
        <v>1477</v>
      </c>
      <c r="B13" s="817" t="s">
        <v>1478</v>
      </c>
      <c r="C13" s="1434">
        <v>46381</v>
      </c>
      <c r="D13" s="585" t="s">
        <v>1479</v>
      </c>
      <c r="E13" s="1427">
        <f t="shared" ref="E13" si="0">C13</f>
        <v>46381</v>
      </c>
      <c r="F13" s="1435"/>
      <c r="G13" s="585"/>
      <c r="H13" s="1436"/>
      <c r="I13" s="1000">
        <f>E13-9</f>
        <v>46372</v>
      </c>
      <c r="J13" s="584">
        <f>E13-3</f>
        <v>46378</v>
      </c>
      <c r="K13" s="861">
        <f>J13+1</f>
        <v>46379</v>
      </c>
      <c r="L13" s="1437">
        <f t="shared" ref="L13" si="1">E13+3</f>
        <v>46384</v>
      </c>
      <c r="M13" s="138"/>
      <c r="N13" s="501"/>
      <c r="O13" s="189"/>
      <c r="P13" s="190"/>
      <c r="Q13" s="189"/>
      <c r="R13" s="189"/>
      <c r="S13" s="190"/>
      <c r="T13" s="189"/>
      <c r="U13" s="189"/>
      <c r="V13" s="189"/>
    </row>
    <row r="14" spans="1:22" ht="27.6" customHeight="1">
      <c r="A14" s="2206" t="s">
        <v>1480</v>
      </c>
      <c r="B14" s="2068"/>
      <c r="C14" s="2426"/>
      <c r="D14" s="2427"/>
      <c r="E14" s="2069"/>
      <c r="F14" s="1775">
        <v>46385</v>
      </c>
      <c r="G14" s="1776" t="s">
        <v>1479</v>
      </c>
      <c r="H14" s="1777">
        <f t="shared" ref="H14" si="2">F14+1</f>
        <v>46386</v>
      </c>
      <c r="I14" s="1837" t="s">
        <v>376</v>
      </c>
      <c r="J14" s="1776">
        <f>F14-4</f>
        <v>46381</v>
      </c>
      <c r="K14" s="1778">
        <f>J14</f>
        <v>46381</v>
      </c>
      <c r="L14" s="1779">
        <f t="shared" ref="L14:L16" si="3">H14+2</f>
        <v>46388</v>
      </c>
      <c r="M14" s="138"/>
      <c r="N14" s="502"/>
      <c r="O14" s="212"/>
      <c r="P14" s="190"/>
      <c r="Q14" s="189"/>
      <c r="R14" s="212"/>
      <c r="S14" s="190"/>
      <c r="T14" s="189"/>
      <c r="U14" s="191"/>
      <c r="V14" s="191"/>
    </row>
    <row r="15" spans="1:22" s="211" customFormat="1" ht="27.6" customHeight="1">
      <c r="A15" s="2206" t="s">
        <v>1480</v>
      </c>
      <c r="B15" s="2068"/>
      <c r="C15" s="2426">
        <f t="shared" ref="C15:C17" si="4">C13+7</f>
        <v>46388</v>
      </c>
      <c r="D15" s="1776" t="s">
        <v>1479</v>
      </c>
      <c r="E15" s="2069">
        <f t="shared" ref="E15" si="5">C15</f>
        <v>46388</v>
      </c>
      <c r="F15" s="1775"/>
      <c r="G15" s="1776"/>
      <c r="H15" s="1777"/>
      <c r="I15" s="2207">
        <f>E15-9</f>
        <v>46379</v>
      </c>
      <c r="J15" s="1776">
        <f>E15-3</f>
        <v>46385</v>
      </c>
      <c r="K15" s="1778">
        <f>J15+1</f>
        <v>46386</v>
      </c>
      <c r="L15" s="1779">
        <f t="shared" ref="L15" si="6">E15+3</f>
        <v>46391</v>
      </c>
      <c r="M15" s="138"/>
      <c r="N15" s="502"/>
      <c r="O15" s="212"/>
      <c r="P15" s="190"/>
      <c r="Q15" s="189"/>
      <c r="R15" s="212"/>
      <c r="S15" s="800"/>
      <c r="T15" s="189"/>
      <c r="U15" s="191"/>
      <c r="V15" s="191"/>
    </row>
    <row r="16" spans="1:22" ht="27.6" customHeight="1">
      <c r="A16" s="2206" t="s">
        <v>1480</v>
      </c>
      <c r="B16" s="2068"/>
      <c r="C16" s="2426"/>
      <c r="D16" s="1776"/>
      <c r="E16" s="2069"/>
      <c r="F16" s="1775">
        <f t="shared" ref="F16:F28" si="7">F14+7</f>
        <v>46392</v>
      </c>
      <c r="G16" s="1776" t="s">
        <v>1479</v>
      </c>
      <c r="H16" s="1777">
        <f t="shared" ref="H16" si="8">F16+1</f>
        <v>46393</v>
      </c>
      <c r="I16" s="1837" t="s">
        <v>1479</v>
      </c>
      <c r="J16" s="1776">
        <f>F16-4</f>
        <v>46388</v>
      </c>
      <c r="K16" s="1778">
        <f>J16</f>
        <v>46388</v>
      </c>
      <c r="L16" s="1779">
        <f t="shared" si="3"/>
        <v>46395</v>
      </c>
      <c r="M16" s="138"/>
      <c r="N16" s="189"/>
      <c r="O16" s="212"/>
      <c r="P16" s="190"/>
      <c r="Q16" s="189"/>
      <c r="R16" s="212"/>
      <c r="S16" s="190"/>
      <c r="T16" s="189"/>
      <c r="U16" s="191"/>
      <c r="V16" s="191"/>
    </row>
    <row r="17" spans="1:27" s="211" customFormat="1" ht="27.6" customHeight="1">
      <c r="A17" s="2345" t="s">
        <v>1481</v>
      </c>
      <c r="B17" s="2428" t="s">
        <v>1482</v>
      </c>
      <c r="C17" s="1441">
        <f t="shared" si="4"/>
        <v>46395</v>
      </c>
      <c r="D17" s="584" t="s">
        <v>1479</v>
      </c>
      <c r="E17" s="1426">
        <f t="shared" ref="E17" si="9">C17</f>
        <v>46395</v>
      </c>
      <c r="F17" s="1442"/>
      <c r="G17" s="584"/>
      <c r="H17" s="1443"/>
      <c r="I17" s="2347" t="s">
        <v>1483</v>
      </c>
      <c r="J17" s="584">
        <f>E17-3</f>
        <v>46392</v>
      </c>
      <c r="K17" s="861">
        <f>J17+1</f>
        <v>46393</v>
      </c>
      <c r="L17" s="1444">
        <f t="shared" ref="L17" si="10">E17+3</f>
        <v>46398</v>
      </c>
      <c r="M17" s="138"/>
      <c r="N17" s="189"/>
      <c r="O17" s="212"/>
      <c r="P17" s="190"/>
      <c r="Q17" s="189"/>
      <c r="R17" s="212"/>
      <c r="S17" s="190"/>
      <c r="T17" s="189"/>
      <c r="U17" s="405"/>
      <c r="V17" s="405"/>
    </row>
    <row r="18" spans="1:27" ht="27.6" customHeight="1">
      <c r="A18" s="2206" t="s">
        <v>1480</v>
      </c>
      <c r="B18" s="2346"/>
      <c r="C18" s="2429"/>
      <c r="D18" s="2430"/>
      <c r="E18" s="2431"/>
      <c r="F18" s="1775">
        <f t="shared" si="7"/>
        <v>46399</v>
      </c>
      <c r="G18" s="1776" t="s">
        <v>1479</v>
      </c>
      <c r="H18" s="1777">
        <f t="shared" ref="H18" si="11">F18+1</f>
        <v>46400</v>
      </c>
      <c r="I18" s="1837" t="s">
        <v>1479</v>
      </c>
      <c r="J18" s="1776">
        <f>F18-4</f>
        <v>46395</v>
      </c>
      <c r="K18" s="1778">
        <f t="shared" ref="K18:K28" si="12">J18</f>
        <v>46395</v>
      </c>
      <c r="L18" s="1779">
        <f t="shared" ref="L18" si="13">H18+2</f>
        <v>46402</v>
      </c>
      <c r="M18" s="138"/>
      <c r="N18" s="189"/>
      <c r="O18" s="189"/>
      <c r="P18" s="190"/>
      <c r="Q18" s="189"/>
      <c r="R18" s="405"/>
      <c r="S18" s="190"/>
      <c r="T18" s="189"/>
      <c r="U18" s="422"/>
      <c r="V18" s="422"/>
    </row>
    <row r="19" spans="1:27" s="211" customFormat="1" ht="27.6" customHeight="1">
      <c r="A19" s="2345" t="s">
        <v>1484</v>
      </c>
      <c r="B19" s="817" t="s">
        <v>1485</v>
      </c>
      <c r="C19" s="1525">
        <f t="shared" ref="C19" si="14">C17+7</f>
        <v>46402</v>
      </c>
      <c r="D19" s="584" t="s">
        <v>1479</v>
      </c>
      <c r="E19" s="1426">
        <f t="shared" ref="E19" si="15">C19</f>
        <v>46402</v>
      </c>
      <c r="F19" s="1442"/>
      <c r="G19" s="584"/>
      <c r="H19" s="1443"/>
      <c r="I19" s="1000">
        <f>E19-9</f>
        <v>46393</v>
      </c>
      <c r="J19" s="1736">
        <f>E19-3-3</f>
        <v>46396</v>
      </c>
      <c r="K19" s="861">
        <f>J19+1+3</f>
        <v>46400</v>
      </c>
      <c r="L19" s="1444">
        <f t="shared" ref="L19" si="16">E19+3</f>
        <v>46405</v>
      </c>
      <c r="M19" s="138"/>
      <c r="N19" s="189"/>
      <c r="O19" s="212"/>
      <c r="P19" s="190"/>
      <c r="Q19" s="189"/>
      <c r="R19" s="191"/>
      <c r="S19" s="190"/>
      <c r="T19" s="189"/>
      <c r="U19" s="191"/>
      <c r="V19" s="191"/>
    </row>
    <row r="20" spans="1:27" ht="27.6" customHeight="1">
      <c r="A20" s="2461" t="s">
        <v>1486</v>
      </c>
      <c r="B20" s="1629" t="s">
        <v>1487</v>
      </c>
      <c r="C20" s="1726"/>
      <c r="D20" s="1633"/>
      <c r="E20" s="1624"/>
      <c r="F20" s="1438">
        <f t="shared" si="7"/>
        <v>46406</v>
      </c>
      <c r="G20" s="1633" t="s">
        <v>1479</v>
      </c>
      <c r="H20" s="1439">
        <f t="shared" ref="H20" si="17">F20+1</f>
        <v>46407</v>
      </c>
      <c r="I20" s="1440" t="s">
        <v>1479</v>
      </c>
      <c r="J20" s="1633">
        <f>F20-4</f>
        <v>46402</v>
      </c>
      <c r="K20" s="1430">
        <f>J20</f>
        <v>46402</v>
      </c>
      <c r="L20" s="1725">
        <f t="shared" ref="L20" si="18">H20+2</f>
        <v>46409</v>
      </c>
      <c r="M20" s="138"/>
      <c r="N20" s="189"/>
      <c r="O20" s="212"/>
      <c r="P20" s="190"/>
      <c r="Q20" s="189"/>
      <c r="R20" s="405"/>
      <c r="S20" s="190"/>
      <c r="T20" s="189"/>
      <c r="U20" s="405"/>
      <c r="V20" s="405"/>
    </row>
    <row r="21" spans="1:27" ht="27.6" customHeight="1">
      <c r="A21" s="2345" t="s">
        <v>1488</v>
      </c>
      <c r="B21" s="817" t="s">
        <v>1489</v>
      </c>
      <c r="C21" s="1445">
        <f t="shared" ref="C21:C23" si="19">C19+7</f>
        <v>46409</v>
      </c>
      <c r="D21" s="1001" t="s">
        <v>1479</v>
      </c>
      <c r="E21" s="1446">
        <f t="shared" ref="E21" si="20">C21</f>
        <v>46409</v>
      </c>
      <c r="F21" s="1447"/>
      <c r="G21" s="1001"/>
      <c r="H21" s="1448"/>
      <c r="I21" s="1000">
        <f>E21-9</f>
        <v>46400</v>
      </c>
      <c r="J21" s="584">
        <f>E21-3</f>
        <v>46406</v>
      </c>
      <c r="K21" s="861">
        <f>J21+1</f>
        <v>46407</v>
      </c>
      <c r="L21" s="1449">
        <f t="shared" ref="L21" si="21">E21+3</f>
        <v>46412</v>
      </c>
      <c r="M21" s="138"/>
      <c r="O21" s="189"/>
      <c r="P21" s="190"/>
      <c r="Q21" s="189"/>
      <c r="R21" s="405"/>
      <c r="S21" s="190"/>
      <c r="T21" s="189"/>
      <c r="U21" s="422"/>
      <c r="V21" s="422"/>
    </row>
    <row r="22" spans="1:27" ht="27.6" customHeight="1">
      <c r="A22" s="2462" t="s">
        <v>1490</v>
      </c>
      <c r="B22" s="2432" t="s">
        <v>1491</v>
      </c>
      <c r="C22" s="2433"/>
      <c r="D22" s="2434"/>
      <c r="E22" s="2435"/>
      <c r="F22" s="2436">
        <f t="shared" si="7"/>
        <v>46413</v>
      </c>
      <c r="G22" s="1457" t="s">
        <v>1479</v>
      </c>
      <c r="H22" s="2437">
        <f t="shared" ref="H22" si="22">F22+1</f>
        <v>46414</v>
      </c>
      <c r="I22" s="1528" t="s">
        <v>1479</v>
      </c>
      <c r="J22" s="1457">
        <f>F22-4</f>
        <v>46409</v>
      </c>
      <c r="K22" s="2438">
        <f t="shared" ref="K22" si="23">J22</f>
        <v>46409</v>
      </c>
      <c r="L22" s="2439">
        <f t="shared" ref="L22" si="24">H22+2</f>
        <v>46416</v>
      </c>
      <c r="N22" s="189" t="s">
        <v>1040</v>
      </c>
      <c r="O22" s="212"/>
      <c r="P22" s="190"/>
      <c r="Q22" s="189"/>
      <c r="R22" s="191"/>
      <c r="S22" s="190"/>
      <c r="T22" s="189"/>
      <c r="U22" s="191"/>
      <c r="V22" s="190"/>
    </row>
    <row r="23" spans="1:27" ht="27.6" customHeight="1">
      <c r="A23" s="2345" t="s">
        <v>1492</v>
      </c>
      <c r="B23" s="817" t="s">
        <v>1493</v>
      </c>
      <c r="C23" s="1445">
        <f t="shared" si="19"/>
        <v>46416</v>
      </c>
      <c r="D23" s="1001" t="s">
        <v>1479</v>
      </c>
      <c r="E23" s="1446">
        <f t="shared" ref="E23" si="25">C23</f>
        <v>46416</v>
      </c>
      <c r="F23" s="1447"/>
      <c r="G23" s="1001"/>
      <c r="H23" s="1448"/>
      <c r="I23" s="2440">
        <f>E23-9</f>
        <v>46407</v>
      </c>
      <c r="J23" s="1001">
        <f>E23-3</f>
        <v>46413</v>
      </c>
      <c r="K23" s="2441">
        <f>J23+1</f>
        <v>46414</v>
      </c>
      <c r="L23" s="1449">
        <f t="shared" ref="L23" si="26">E23+3</f>
        <v>46419</v>
      </c>
      <c r="N23" s="189" t="s">
        <v>1041</v>
      </c>
      <c r="O23" s="212"/>
      <c r="P23" s="190"/>
      <c r="Q23" s="189"/>
      <c r="R23" s="405"/>
      <c r="S23" s="190"/>
      <c r="T23" s="189"/>
      <c r="U23" s="191"/>
      <c r="V23" s="190"/>
    </row>
    <row r="24" spans="1:27" s="13" customFormat="1" ht="27.6" customHeight="1">
      <c r="A24" s="2442"/>
      <c r="B24" s="2432"/>
      <c r="C24" s="2433"/>
      <c r="D24" s="2434"/>
      <c r="E24" s="2435"/>
      <c r="F24" s="2443">
        <f t="shared" si="7"/>
        <v>46420</v>
      </c>
      <c r="G24" s="512" t="s">
        <v>1479</v>
      </c>
      <c r="H24" s="2444">
        <f t="shared" ref="H24" si="27">F24+1</f>
        <v>46421</v>
      </c>
      <c r="I24" s="925" t="s">
        <v>1479</v>
      </c>
      <c r="J24" s="512">
        <f>F24-4</f>
        <v>46416</v>
      </c>
      <c r="K24" s="977">
        <f t="shared" ref="K24" si="28">J24</f>
        <v>46416</v>
      </c>
      <c r="L24" s="2445">
        <f t="shared" ref="L24" si="29">H24+2</f>
        <v>46423</v>
      </c>
      <c r="M24" s="209"/>
      <c r="N24" s="1"/>
      <c r="O24" s="212"/>
      <c r="P24" s="190"/>
      <c r="Q24" s="189"/>
      <c r="R24" s="405"/>
      <c r="S24" s="190"/>
      <c r="T24" s="189"/>
      <c r="U24" s="191"/>
      <c r="V24" s="190"/>
    </row>
    <row r="25" spans="1:27" s="13" customFormat="1" ht="27.6" customHeight="1">
      <c r="A25" s="2345"/>
      <c r="B25" s="1870"/>
      <c r="C25" s="2446">
        <f>C23+7</f>
        <v>46423</v>
      </c>
      <c r="D25" s="2447" t="s">
        <v>1479</v>
      </c>
      <c r="E25" s="1529">
        <f>C25</f>
        <v>46423</v>
      </c>
      <c r="F25" s="2448"/>
      <c r="G25" s="2447"/>
      <c r="H25" s="2449"/>
      <c r="I25" s="2450">
        <f>E25-9</f>
        <v>46414</v>
      </c>
      <c r="J25" s="2447">
        <f>E25-3</f>
        <v>46420</v>
      </c>
      <c r="K25" s="2451">
        <f>J25+1</f>
        <v>46421</v>
      </c>
      <c r="L25" s="2452">
        <f>E25+3</f>
        <v>46426</v>
      </c>
      <c r="M25" s="11"/>
      <c r="N25" s="189" t="s">
        <v>1026</v>
      </c>
      <c r="O25" s="189"/>
      <c r="P25" s="190"/>
      <c r="Q25" s="189"/>
      <c r="R25" s="191"/>
      <c r="S25" s="190"/>
      <c r="T25" s="189"/>
      <c r="U25" s="191"/>
      <c r="V25" s="190"/>
    </row>
    <row r="26" spans="1:27" s="13" customFormat="1" ht="27.6" customHeight="1">
      <c r="A26" s="2453"/>
      <c r="B26" s="2454"/>
      <c r="C26" s="2455"/>
      <c r="D26" s="2456"/>
      <c r="E26" s="2457"/>
      <c r="F26" s="1450">
        <f t="shared" si="7"/>
        <v>46427</v>
      </c>
      <c r="G26" s="1433" t="s">
        <v>1479</v>
      </c>
      <c r="H26" s="1451">
        <f t="shared" ref="H26" si="30">F26+1</f>
        <v>46428</v>
      </c>
      <c r="I26" s="1452" t="s">
        <v>1479</v>
      </c>
      <c r="J26" s="1433">
        <f>F26-4</f>
        <v>46423</v>
      </c>
      <c r="K26" s="1431">
        <f>J26</f>
        <v>46423</v>
      </c>
      <c r="L26" s="1735">
        <f t="shared" ref="L26" si="31">H26+2</f>
        <v>46430</v>
      </c>
      <c r="M26" s="16"/>
      <c r="N26" s="189" t="s">
        <v>1028</v>
      </c>
      <c r="O26" s="212"/>
      <c r="P26" s="190"/>
      <c r="Q26" s="189"/>
      <c r="R26" s="191"/>
      <c r="S26" s="190"/>
      <c r="T26" s="189"/>
      <c r="U26" s="191"/>
      <c r="V26" s="190"/>
    </row>
    <row r="27" spans="1:27" s="13" customFormat="1" ht="26.25" customHeight="1">
      <c r="A27" s="2345"/>
      <c r="B27" s="817"/>
      <c r="C27" s="2446">
        <f>C25+7</f>
        <v>46430</v>
      </c>
      <c r="D27" s="2447" t="s">
        <v>1479</v>
      </c>
      <c r="E27" s="1529">
        <f>C27</f>
        <v>46430</v>
      </c>
      <c r="F27" s="2448"/>
      <c r="G27" s="2447"/>
      <c r="H27" s="2449"/>
      <c r="I27" s="2450">
        <f>E27-9</f>
        <v>46421</v>
      </c>
      <c r="J27" s="2447">
        <f>E27-3</f>
        <v>46427</v>
      </c>
      <c r="K27" s="2451">
        <f>J27+1</f>
        <v>46428</v>
      </c>
      <c r="L27" s="2452">
        <f t="shared" ref="L27" si="32">E27+3</f>
        <v>46433</v>
      </c>
      <c r="M27" s="36"/>
      <c r="N27" s="189" t="s">
        <v>1030</v>
      </c>
      <c r="O27" s="212"/>
      <c r="P27" s="190"/>
      <c r="Q27" s="189"/>
      <c r="R27" s="191"/>
      <c r="S27" s="190"/>
      <c r="T27" s="189"/>
      <c r="U27" s="191"/>
      <c r="V27" s="190"/>
      <c r="W27" s="36"/>
      <c r="X27" s="36"/>
      <c r="Y27" s="36"/>
      <c r="Z27" s="36"/>
      <c r="AA27" s="36"/>
    </row>
    <row r="28" spans="1:27" s="13" customFormat="1" ht="27.6" customHeight="1">
      <c r="A28" s="2070"/>
      <c r="B28" s="1453"/>
      <c r="C28" s="1454"/>
      <c r="D28" s="1455"/>
      <c r="E28" s="1637"/>
      <c r="F28" s="1450">
        <f t="shared" si="7"/>
        <v>46434</v>
      </c>
      <c r="G28" s="1433" t="s">
        <v>1479</v>
      </c>
      <c r="H28" s="1451">
        <f t="shared" ref="H28" si="33">F28+1</f>
        <v>46435</v>
      </c>
      <c r="I28" s="1452">
        <f>H28-6</f>
        <v>46429</v>
      </c>
      <c r="J28" s="1433">
        <f>I28+1</f>
        <v>46430</v>
      </c>
      <c r="K28" s="1431">
        <f t="shared" si="12"/>
        <v>46430</v>
      </c>
      <c r="L28" s="1735">
        <f t="shared" ref="L28" si="34">H28+2</f>
        <v>46437</v>
      </c>
      <c r="M28" s="16"/>
      <c r="N28" s="189" t="s">
        <v>1032</v>
      </c>
    </row>
    <row r="29" spans="1:27" s="13" customFormat="1" ht="27.6" customHeight="1">
      <c r="A29" s="11" t="s">
        <v>1042</v>
      </c>
      <c r="B29" s="2086" t="s">
        <v>1430</v>
      </c>
      <c r="C29" s="2240" t="s">
        <v>1494</v>
      </c>
      <c r="D29" s="1638"/>
      <c r="F29" s="1028"/>
      <c r="G29" s="801"/>
      <c r="H29" s="1521"/>
      <c r="I29" s="801"/>
      <c r="L29" s="138"/>
      <c r="M29" s="11"/>
      <c r="N29" s="583" t="s">
        <v>1043</v>
      </c>
      <c r="O29" s="143"/>
      <c r="P29" s="143"/>
      <c r="Q29" s="1"/>
    </row>
    <row r="30" spans="1:27" s="13" customFormat="1" ht="27.6" customHeight="1">
      <c r="A30" s="496" t="s">
        <v>1044</v>
      </c>
      <c r="E30" s="450"/>
      <c r="F30" s="1871"/>
      <c r="H30" s="16"/>
      <c r="I30" s="16"/>
      <c r="J30" s="450"/>
      <c r="L30" s="138"/>
      <c r="N30" s="30" t="s">
        <v>1045</v>
      </c>
      <c r="O30" s="194"/>
      <c r="P30" s="194"/>
      <c r="Q30" s="238"/>
      <c r="R30" s="238"/>
      <c r="S30" s="238"/>
      <c r="T30" s="238"/>
      <c r="U30" s="238"/>
      <c r="V30" s="238"/>
    </row>
    <row r="31" spans="1:27" s="13" customFormat="1" ht="27.6" customHeight="1">
      <c r="A31" s="651" t="s">
        <v>1046</v>
      </c>
      <c r="B31" s="651"/>
      <c r="C31" s="651"/>
      <c r="D31" s="652"/>
      <c r="E31" s="802"/>
      <c r="F31" s="652"/>
      <c r="G31" s="652"/>
      <c r="H31" s="652"/>
      <c r="I31" s="652"/>
      <c r="J31" s="1023"/>
      <c r="L31" s="240"/>
      <c r="M31" s="199"/>
      <c r="N31" s="289"/>
      <c r="O31" s="189"/>
      <c r="P31" s="189"/>
      <c r="Q31" s="238"/>
      <c r="R31" s="238"/>
      <c r="S31" s="238"/>
      <c r="T31" s="238"/>
      <c r="U31" s="238"/>
      <c r="V31" s="238"/>
    </row>
    <row r="32" spans="1:27" s="13" customFormat="1" ht="27.6" customHeight="1">
      <c r="A32" s="2" t="s">
        <v>379</v>
      </c>
      <c r="B32" s="695"/>
      <c r="C32" s="29"/>
      <c r="D32" s="7"/>
      <c r="F32" s="29"/>
      <c r="G32" s="7"/>
      <c r="L32" s="241"/>
      <c r="M32" s="199"/>
      <c r="N32" s="189" t="s">
        <v>1047</v>
      </c>
      <c r="O32" s="189"/>
      <c r="P32" s="189"/>
      <c r="Q32" s="238"/>
      <c r="R32" s="238"/>
      <c r="S32" s="238"/>
      <c r="T32" s="238"/>
      <c r="U32" s="238"/>
      <c r="V32" s="238"/>
      <c r="X32" s="88"/>
      <c r="Y32" s="143"/>
      <c r="Z32" s="143"/>
      <c r="AA32" s="1"/>
    </row>
    <row r="33" spans="1:27" s="13" customFormat="1" ht="27.6" customHeight="1">
      <c r="A33" s="1325" t="s">
        <v>380</v>
      </c>
      <c r="B33" s="1304" t="s">
        <v>1048</v>
      </c>
      <c r="C33" s="1108"/>
      <c r="D33" s="1109"/>
      <c r="E33" s="1110"/>
      <c r="F33" s="1108"/>
      <c r="G33" s="1109"/>
      <c r="H33" s="1110"/>
      <c r="I33" s="1110"/>
      <c r="J33" s="1110"/>
      <c r="K33" s="1326"/>
      <c r="M33" s="207"/>
      <c r="N33" s="189" t="s">
        <v>550</v>
      </c>
      <c r="O33" s="194"/>
      <c r="P33" s="194"/>
      <c r="Q33" s="238"/>
      <c r="R33" s="238"/>
      <c r="S33" s="238"/>
      <c r="T33" s="238"/>
      <c r="U33" s="238"/>
      <c r="V33" s="238"/>
      <c r="X33" s="3201"/>
      <c r="Y33" s="3201"/>
      <c r="Z33" s="3931"/>
      <c r="AA33" s="3931"/>
    </row>
    <row r="34" spans="1:27" s="13" customFormat="1" ht="27.6" customHeight="1">
      <c r="A34" s="239" t="s">
        <v>1049</v>
      </c>
      <c r="B34" s="1327" t="s">
        <v>1050</v>
      </c>
      <c r="C34" s="1328"/>
      <c r="D34" s="1329"/>
      <c r="E34" s="1330"/>
      <c r="F34" s="1328"/>
      <c r="G34" s="1329"/>
      <c r="H34" s="1330"/>
      <c r="I34" s="1330"/>
      <c r="J34" s="1330"/>
      <c r="K34" s="1331"/>
      <c r="L34" s="16"/>
      <c r="M34" s="199"/>
      <c r="N34" s="3930"/>
      <c r="O34" s="3930"/>
      <c r="P34" s="3930"/>
      <c r="Q34" s="2769"/>
      <c r="R34" s="2769"/>
      <c r="S34" s="2769"/>
      <c r="T34" s="2769"/>
      <c r="U34" s="2769"/>
      <c r="V34" s="2769"/>
      <c r="X34" s="3930"/>
      <c r="Y34" s="3930"/>
      <c r="Z34" s="2730"/>
      <c r="AA34" s="2730"/>
    </row>
    <row r="35" spans="1:27" s="13" customFormat="1" ht="27.6" customHeight="1">
      <c r="A35" s="1325" t="s">
        <v>385</v>
      </c>
      <c r="B35" s="1304" t="s">
        <v>1051</v>
      </c>
      <c r="C35" s="1108"/>
      <c r="D35" s="1109"/>
      <c r="E35" s="1110"/>
      <c r="F35" s="1108"/>
      <c r="G35" s="1109"/>
      <c r="H35" s="1110"/>
      <c r="I35" s="1110"/>
      <c r="J35" s="1110"/>
      <c r="K35" s="1326"/>
      <c r="L35" s="11"/>
      <c r="M35" s="199"/>
      <c r="N35" s="208" t="s">
        <v>1035</v>
      </c>
      <c r="O35" s="206"/>
      <c r="P35" s="206"/>
      <c r="Q35" s="238"/>
      <c r="R35" s="238"/>
      <c r="S35" s="238"/>
      <c r="T35" s="238"/>
      <c r="U35" s="238"/>
      <c r="V35" s="238"/>
      <c r="X35" s="3930"/>
      <c r="Y35" s="3930"/>
      <c r="Z35" s="3931"/>
      <c r="AA35" s="3931"/>
    </row>
    <row r="36" spans="1:27" s="210" customFormat="1" ht="27.6" customHeight="1">
      <c r="A36" s="1332" t="s">
        <v>1052</v>
      </c>
      <c r="B36" s="1327" t="s">
        <v>1053</v>
      </c>
      <c r="C36" s="1328"/>
      <c r="D36" s="1330"/>
      <c r="E36" s="1333"/>
      <c r="F36" s="1328"/>
      <c r="G36" s="1330"/>
      <c r="H36" s="1333"/>
      <c r="I36" s="1330"/>
      <c r="J36" s="1330"/>
      <c r="K36" s="1331"/>
      <c r="L36" s="11"/>
      <c r="M36" s="81"/>
      <c r="N36" s="208" t="s">
        <v>228</v>
      </c>
      <c r="O36" s="81"/>
      <c r="P36" s="81"/>
      <c r="Q36" s="238"/>
      <c r="R36" s="238"/>
      <c r="S36" s="238"/>
      <c r="T36" s="238"/>
      <c r="U36" s="238"/>
      <c r="V36" s="238"/>
      <c r="X36" s="3201"/>
      <c r="Y36" s="3201"/>
      <c r="Z36" s="3931"/>
      <c r="AA36" s="3931"/>
    </row>
    <row r="37" spans="1:27" s="8" customFormat="1" ht="27.6" customHeight="1">
      <c r="A37" s="239" t="s">
        <v>362</v>
      </c>
      <c r="B37" s="1304" t="s">
        <v>1054</v>
      </c>
      <c r="C37" s="1108"/>
      <c r="D37" s="1110"/>
      <c r="E37" s="1111"/>
      <c r="F37" s="1108"/>
      <c r="G37" s="1110"/>
      <c r="H37" s="1111"/>
      <c r="I37" s="1110"/>
      <c r="J37" s="1110"/>
      <c r="K37" s="1326"/>
      <c r="L37" s="11"/>
      <c r="M37" s="81"/>
      <c r="N37" s="7" t="s">
        <v>229</v>
      </c>
      <c r="O37" s="81"/>
      <c r="P37" s="81"/>
      <c r="Q37" s="238"/>
      <c r="R37" s="238"/>
      <c r="S37" s="238"/>
      <c r="T37" s="238"/>
      <c r="U37" s="238"/>
      <c r="V37" s="238"/>
      <c r="X37" s="3930"/>
      <c r="Y37" s="3930"/>
      <c r="Z37" s="2769"/>
      <c r="AA37" s="2769"/>
    </row>
    <row r="38" spans="1:27" s="8" customFormat="1" ht="27.6" customHeight="1">
      <c r="A38" s="1334"/>
      <c r="B38" s="1327" t="s">
        <v>391</v>
      </c>
      <c r="C38" s="1335"/>
      <c r="D38" s="1330"/>
      <c r="E38" s="1336"/>
      <c r="F38" s="1335"/>
      <c r="G38" s="1330"/>
      <c r="H38" s="1336"/>
      <c r="I38" s="1333"/>
      <c r="J38" s="1333"/>
      <c r="K38" s="1331"/>
      <c r="L38" s="16"/>
      <c r="M38" s="81"/>
      <c r="N38" s="165"/>
      <c r="O38" s="81"/>
      <c r="P38" s="81"/>
      <c r="Q38" s="238"/>
      <c r="R38" s="238"/>
      <c r="S38" s="238"/>
      <c r="T38" s="238"/>
      <c r="U38" s="238"/>
      <c r="V38" s="238"/>
      <c r="X38" s="3930"/>
      <c r="Y38" s="3930"/>
      <c r="Z38" s="3931"/>
      <c r="AA38" s="3931"/>
    </row>
    <row r="39" spans="1:27" s="8" customFormat="1" ht="27.6" customHeight="1">
      <c r="A39" s="29" t="s">
        <v>1055</v>
      </c>
      <c r="B39" s="29"/>
      <c r="C39" s="60"/>
      <c r="D39" s="13"/>
      <c r="E39" s="10"/>
      <c r="F39" s="60"/>
      <c r="G39" s="13"/>
      <c r="H39" s="10"/>
      <c r="I39" s="13"/>
      <c r="J39" s="13"/>
      <c r="K39" s="13"/>
      <c r="L39" s="11"/>
      <c r="M39" s="81"/>
      <c r="N39" s="165"/>
      <c r="O39" s="81"/>
      <c r="P39" s="81"/>
      <c r="Q39" s="238"/>
      <c r="R39" s="238"/>
      <c r="S39" s="238"/>
      <c r="T39" s="238"/>
      <c r="U39" s="238"/>
      <c r="V39" s="238"/>
      <c r="X39" s="3932"/>
      <c r="Y39" s="3932"/>
      <c r="Z39" s="2999"/>
      <c r="AA39" s="2999"/>
    </row>
    <row r="40" spans="1:27" s="8" customFormat="1" ht="27.6" customHeight="1">
      <c r="A40" s="3924" t="s">
        <v>1056</v>
      </c>
      <c r="B40" s="3924"/>
      <c r="C40" s="3924"/>
      <c r="D40" s="3924"/>
      <c r="E40" s="3924"/>
      <c r="F40" s="3924"/>
      <c r="G40" s="3924"/>
      <c r="H40" s="3924"/>
      <c r="I40" s="3924"/>
      <c r="J40" s="16"/>
      <c r="K40" s="13"/>
      <c r="L40" s="13"/>
      <c r="M40" s="81"/>
      <c r="N40" s="165"/>
      <c r="O40" s="81"/>
      <c r="P40" s="81"/>
      <c r="Q40" s="238"/>
      <c r="R40" s="238"/>
      <c r="S40" s="238"/>
      <c r="T40" s="238"/>
      <c r="U40" s="238"/>
      <c r="V40" s="238"/>
      <c r="X40" s="3932"/>
      <c r="Y40" s="3932"/>
      <c r="Z40" s="2731"/>
      <c r="AA40" s="2731"/>
    </row>
    <row r="41" spans="1:27" ht="27.6" customHeight="1">
      <c r="A41" s="3924"/>
      <c r="B41" s="3924"/>
      <c r="C41" s="3924"/>
      <c r="D41" s="3924"/>
      <c r="E41" s="3924"/>
      <c r="F41" s="3924"/>
      <c r="G41" s="3924"/>
      <c r="H41" s="3924"/>
      <c r="I41" s="3924"/>
      <c r="J41" s="16"/>
      <c r="K41" s="13"/>
      <c r="L41" s="13"/>
      <c r="M41" s="81"/>
      <c r="O41" s="81"/>
      <c r="P41" s="81"/>
      <c r="Q41" s="238"/>
      <c r="R41" s="238"/>
      <c r="S41" s="238"/>
      <c r="T41" s="238"/>
      <c r="U41" s="238"/>
      <c r="V41" s="238"/>
      <c r="X41" s="3932"/>
      <c r="Y41" s="3932"/>
      <c r="Z41" s="2999"/>
      <c r="AA41" s="2999"/>
    </row>
    <row r="42" spans="1:27" ht="27.6" customHeight="1">
      <c r="A42" s="29"/>
      <c r="B42" s="13"/>
      <c r="C42" s="10"/>
      <c r="D42" s="10"/>
      <c r="E42" s="10"/>
      <c r="F42" s="10"/>
      <c r="G42" s="10"/>
      <c r="H42" s="10"/>
      <c r="I42" s="10"/>
      <c r="J42" s="10"/>
      <c r="K42" s="10"/>
      <c r="L42" s="13"/>
      <c r="M42" s="81"/>
      <c r="N42" s="81"/>
      <c r="O42" s="81"/>
      <c r="P42" s="81"/>
      <c r="Q42" s="166"/>
      <c r="R42" s="166"/>
      <c r="S42" s="166"/>
      <c r="T42" s="166"/>
      <c r="U42" s="166"/>
      <c r="V42" s="166"/>
      <c r="X42" s="3932"/>
      <c r="Y42" s="3932"/>
      <c r="Z42" s="2999"/>
      <c r="AA42" s="2999"/>
    </row>
    <row r="43" spans="1:27" ht="20.25" customHeight="1">
      <c r="A43" s="8"/>
      <c r="B43" s="13"/>
      <c r="C43" s="10"/>
      <c r="D43" s="10"/>
      <c r="E43" s="8"/>
      <c r="F43" s="10"/>
      <c r="G43" s="10"/>
      <c r="H43" s="8"/>
      <c r="I43" s="10"/>
      <c r="J43" s="10"/>
      <c r="K43" s="10"/>
      <c r="L43" s="13"/>
      <c r="M43" s="81"/>
      <c r="N43" s="81"/>
      <c r="O43" s="81"/>
      <c r="P43" s="81"/>
      <c r="Q43" s="166"/>
      <c r="R43" s="166"/>
      <c r="S43" s="166"/>
      <c r="T43" s="166"/>
      <c r="U43" s="166"/>
      <c r="V43" s="166"/>
      <c r="X43" s="3932"/>
      <c r="Y43" s="3932"/>
      <c r="Z43" s="2999"/>
      <c r="AA43" s="2999"/>
    </row>
    <row r="44" spans="1:27" ht="26.25" customHeight="1">
      <c r="A44" s="24"/>
      <c r="B44" s="13"/>
      <c r="C44" s="10"/>
      <c r="D44" s="10"/>
      <c r="E44" s="8"/>
      <c r="F44" s="10"/>
      <c r="G44" s="10"/>
      <c r="H44" s="8"/>
      <c r="I44" s="10"/>
      <c r="J44" s="10"/>
      <c r="K44" s="10"/>
      <c r="L44" s="13"/>
      <c r="X44" s="3932"/>
      <c r="Y44" s="3932"/>
      <c r="Z44" s="2999"/>
      <c r="AA44" s="2999"/>
    </row>
    <row r="45" spans="1:27" ht="26.25" customHeight="1">
      <c r="A45" s="151"/>
      <c r="B45" s="151"/>
      <c r="C45" s="10"/>
      <c r="D45" s="10"/>
      <c r="E45" s="8"/>
      <c r="F45" s="10"/>
      <c r="G45" s="10"/>
      <c r="H45" s="8"/>
      <c r="I45" s="10"/>
      <c r="J45" s="10"/>
      <c r="K45" s="10"/>
      <c r="L45" s="13"/>
      <c r="X45" s="3932"/>
      <c r="Y45" s="3932"/>
      <c r="Z45" s="3933"/>
      <c r="AA45" s="3933"/>
    </row>
    <row r="46" spans="1:27" ht="26.25" customHeight="1">
      <c r="C46" s="152"/>
      <c r="D46" s="153"/>
      <c r="E46" s="154"/>
      <c r="F46" s="152"/>
      <c r="G46" s="153"/>
      <c r="H46" s="154"/>
      <c r="I46" s="156"/>
      <c r="J46" s="156"/>
      <c r="K46" s="159"/>
      <c r="L46" s="156"/>
      <c r="X46" s="3932"/>
      <c r="Y46" s="3932"/>
      <c r="Z46" s="2999"/>
      <c r="AA46" s="2999"/>
    </row>
    <row r="47" spans="1:27" ht="26.25" customHeight="1"/>
  </sheetData>
  <sheetProtection selectLockedCells="1" selectUnlockedCells="1"/>
  <mergeCells count="34">
    <mergeCell ref="X44:Y46"/>
    <mergeCell ref="Z44:AA44"/>
    <mergeCell ref="Z45:AA45"/>
    <mergeCell ref="Z46:AA46"/>
    <mergeCell ref="X35:Y35"/>
    <mergeCell ref="Z39:AA39"/>
    <mergeCell ref="X42:Y43"/>
    <mergeCell ref="X39:Y41"/>
    <mergeCell ref="Z43:AA43"/>
    <mergeCell ref="Z40:AA40"/>
    <mergeCell ref="X38:Y38"/>
    <mergeCell ref="Z41:AA41"/>
    <mergeCell ref="Z37:AA37"/>
    <mergeCell ref="Z35:AA35"/>
    <mergeCell ref="Z42:AA42"/>
    <mergeCell ref="Z38:AA38"/>
    <mergeCell ref="X33:Y33"/>
    <mergeCell ref="Z34:AA34"/>
    <mergeCell ref="X37:Y37"/>
    <mergeCell ref="X34:Y34"/>
    <mergeCell ref="Z33:AA33"/>
    <mergeCell ref="X36:Y36"/>
    <mergeCell ref="Z36:AA36"/>
    <mergeCell ref="A40:I41"/>
    <mergeCell ref="A6:V6"/>
    <mergeCell ref="A8:P8"/>
    <mergeCell ref="A11:A12"/>
    <mergeCell ref="B11:B12"/>
    <mergeCell ref="C11:E12"/>
    <mergeCell ref="F11:H12"/>
    <mergeCell ref="I11:K11"/>
    <mergeCell ref="L11:L12"/>
    <mergeCell ref="N34:P34"/>
    <mergeCell ref="Q34:V34"/>
  </mergeCells>
  <phoneticPr fontId="38"/>
  <pageMargins left="1.23" right="0.33" top="0.54" bottom="0.43" header="0.27" footer="0.35"/>
  <pageSetup paperSize="9" scale="55"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M46"/>
  <sheetViews>
    <sheetView zoomScale="85" zoomScaleNormal="85" workbookViewId="0">
      <selection activeCell="A3" sqref="A3"/>
    </sheetView>
  </sheetViews>
  <sheetFormatPr defaultRowHeight="13.2"/>
  <cols>
    <col min="1" max="1" width="22.109375" customWidth="1"/>
    <col min="8" max="8" width="9.109375" customWidth="1"/>
  </cols>
  <sheetData>
    <row r="1" spans="1:13">
      <c r="A1" s="1"/>
      <c r="B1" s="1"/>
      <c r="C1" s="1"/>
      <c r="D1" s="1"/>
      <c r="E1" s="1"/>
      <c r="F1" s="1"/>
      <c r="G1" s="1"/>
      <c r="H1" s="1"/>
      <c r="I1" s="1"/>
      <c r="J1" s="1"/>
      <c r="K1" s="1"/>
      <c r="L1" s="1"/>
      <c r="M1" s="1"/>
    </row>
    <row r="2" spans="1:13">
      <c r="A2" s="1"/>
      <c r="B2" s="1"/>
      <c r="C2" s="1"/>
      <c r="D2" s="1"/>
      <c r="E2" s="1"/>
      <c r="F2" s="619" t="s">
        <v>231</v>
      </c>
      <c r="G2" s="1"/>
      <c r="H2" s="5"/>
      <c r="I2" s="1"/>
      <c r="J2" s="804" t="s">
        <v>1</v>
      </c>
      <c r="K2" s="1"/>
      <c r="L2" s="15"/>
      <c r="M2" s="1"/>
    </row>
    <row r="3" spans="1:13">
      <c r="A3" s="1"/>
      <c r="B3" s="1"/>
      <c r="C3" s="1"/>
      <c r="D3" s="1"/>
      <c r="E3" s="1"/>
      <c r="F3" s="619" t="s">
        <v>566</v>
      </c>
      <c r="G3" s="1"/>
      <c r="H3" s="5"/>
      <c r="I3" s="1"/>
      <c r="J3" s="804" t="s">
        <v>3</v>
      </c>
      <c r="K3" s="1"/>
      <c r="L3" s="15"/>
      <c r="M3" s="1"/>
    </row>
    <row r="4" spans="1:13">
      <c r="A4" s="1"/>
      <c r="B4" s="1"/>
      <c r="C4" s="1"/>
      <c r="D4" s="1"/>
      <c r="E4" s="1"/>
      <c r="F4" s="619" t="s">
        <v>567</v>
      </c>
      <c r="G4" s="1"/>
      <c r="H4" s="33"/>
      <c r="I4" s="1"/>
      <c r="J4" s="804" t="s">
        <v>5</v>
      </c>
      <c r="K4" s="1"/>
      <c r="L4" s="15"/>
      <c r="M4" s="1"/>
    </row>
    <row r="5" spans="1:13">
      <c r="A5" s="1"/>
      <c r="B5" s="1"/>
      <c r="C5" s="1"/>
      <c r="D5" s="1"/>
      <c r="E5" s="1"/>
      <c r="F5" s="619" t="s">
        <v>568</v>
      </c>
      <c r="G5" s="1"/>
      <c r="H5" s="5"/>
      <c r="I5" s="1"/>
      <c r="J5" s="804" t="s">
        <v>7</v>
      </c>
      <c r="K5" s="1"/>
      <c r="L5" s="15"/>
      <c r="M5" s="1"/>
    </row>
    <row r="6" spans="1:13">
      <c r="A6" s="1"/>
      <c r="B6" s="1"/>
      <c r="C6" s="1"/>
      <c r="D6" s="1"/>
      <c r="E6" s="1"/>
      <c r="F6" s="1"/>
      <c r="G6" s="1"/>
      <c r="H6" s="1"/>
      <c r="I6" s="1"/>
      <c r="J6" s="1"/>
      <c r="K6" s="1"/>
      <c r="L6" s="1"/>
      <c r="M6" s="6"/>
    </row>
    <row r="7" spans="1:13" ht="28.2">
      <c r="A7" s="3909" t="s">
        <v>1057</v>
      </c>
      <c r="B7" s="3909"/>
      <c r="C7" s="3909"/>
      <c r="D7" s="3909"/>
      <c r="E7" s="3909"/>
      <c r="F7" s="3909"/>
      <c r="G7" s="3909"/>
      <c r="H7" s="3909"/>
      <c r="I7" s="3909"/>
      <c r="J7" s="3909"/>
      <c r="K7" s="3909"/>
      <c r="L7" s="3909"/>
      <c r="M7" s="3909"/>
    </row>
    <row r="8" spans="1:13" ht="21">
      <c r="A8" s="32"/>
      <c r="B8" s="32"/>
      <c r="C8" s="32"/>
      <c r="D8" s="32"/>
      <c r="E8" s="32"/>
      <c r="F8" s="32"/>
      <c r="G8" s="32"/>
      <c r="H8" s="32"/>
      <c r="I8" s="32"/>
      <c r="J8" s="32"/>
      <c r="K8" s="32"/>
      <c r="L8" s="32"/>
      <c r="M8" s="32"/>
    </row>
    <row r="9" spans="1:13">
      <c r="A9" s="2656" t="s">
        <v>236</v>
      </c>
      <c r="B9" s="2656"/>
      <c r="C9" s="2656"/>
      <c r="D9" s="2656"/>
      <c r="E9" s="2656"/>
      <c r="F9" s="2656"/>
      <c r="G9" s="2656"/>
      <c r="H9" s="2656"/>
      <c r="I9" s="2656"/>
      <c r="J9" s="2656"/>
      <c r="K9" s="2656"/>
      <c r="L9" s="2656"/>
      <c r="M9" s="2656"/>
    </row>
    <row r="10" spans="1:13">
      <c r="A10" s="396"/>
      <c r="B10" s="3"/>
      <c r="C10" s="3"/>
      <c r="D10" s="3"/>
      <c r="E10" s="3"/>
      <c r="F10" s="3"/>
      <c r="G10" s="3"/>
      <c r="H10" s="3"/>
      <c r="I10" s="3"/>
      <c r="J10" s="3"/>
      <c r="K10" s="3"/>
      <c r="L10" s="3"/>
      <c r="M10" s="3"/>
    </row>
    <row r="11" spans="1:13" ht="17.25" customHeight="1">
      <c r="A11" s="3934" t="s">
        <v>237</v>
      </c>
      <c r="B11" s="3935" t="s">
        <v>238</v>
      </c>
      <c r="C11" s="3936" t="s">
        <v>1058</v>
      </c>
      <c r="D11" s="3938" t="s">
        <v>374</v>
      </c>
      <c r="E11" s="3938"/>
      <c r="F11" s="3939" t="s">
        <v>240</v>
      </c>
      <c r="G11" s="3939"/>
      <c r="H11" s="3939"/>
      <c r="I11" s="3938" t="s">
        <v>242</v>
      </c>
      <c r="J11" s="3938"/>
      <c r="K11" s="3940" t="s">
        <v>240</v>
      </c>
      <c r="L11" s="3940"/>
      <c r="M11" s="3941" t="s">
        <v>1059</v>
      </c>
    </row>
    <row r="12" spans="1:13" ht="16.8" thickBot="1">
      <c r="A12" s="3934"/>
      <c r="B12" s="3935"/>
      <c r="C12" s="3937"/>
      <c r="D12" s="3938"/>
      <c r="E12" s="3938"/>
      <c r="F12" s="1337" t="s">
        <v>309</v>
      </c>
      <c r="G12" s="1338" t="s">
        <v>244</v>
      </c>
      <c r="H12" s="1339" t="s">
        <v>245</v>
      </c>
      <c r="I12" s="3938"/>
      <c r="J12" s="3938"/>
      <c r="K12" s="1312" t="s">
        <v>249</v>
      </c>
      <c r="L12" s="1313" t="s">
        <v>248</v>
      </c>
      <c r="M12" s="3941"/>
    </row>
    <row r="13" spans="1:13" ht="15.6" thickTop="1" thickBot="1">
      <c r="A13" s="1065" t="s">
        <v>1060</v>
      </c>
      <c r="B13" s="534" t="s">
        <v>1061</v>
      </c>
      <c r="C13" s="1053" t="s">
        <v>1062</v>
      </c>
      <c r="D13" s="1054">
        <v>43159</v>
      </c>
      <c r="E13" s="972">
        <f>D13</f>
        <v>43159</v>
      </c>
      <c r="F13" s="1093">
        <f>E13-5</f>
        <v>43154</v>
      </c>
      <c r="G13" s="535">
        <f>F13</f>
        <v>43154</v>
      </c>
      <c r="H13" s="973">
        <f>E13-2</f>
        <v>43157</v>
      </c>
      <c r="I13" s="974"/>
      <c r="J13" s="972"/>
      <c r="K13" s="1094"/>
      <c r="L13" s="536"/>
      <c r="M13" s="975">
        <f>E13+4</f>
        <v>43163</v>
      </c>
    </row>
    <row r="14" spans="1:13" ht="15" thickTop="1">
      <c r="A14" s="1066" t="s">
        <v>1063</v>
      </c>
      <c r="B14" s="1066" t="s">
        <v>1061</v>
      </c>
      <c r="C14" s="1055" t="s">
        <v>1062</v>
      </c>
      <c r="D14" s="1056"/>
      <c r="E14" s="813"/>
      <c r="F14" s="1095"/>
      <c r="G14" s="537"/>
      <c r="H14" s="863"/>
      <c r="I14" s="976">
        <v>43162</v>
      </c>
      <c r="J14" s="813">
        <f>I14+1</f>
        <v>43163</v>
      </c>
      <c r="K14" s="1096">
        <f>J14-3</f>
        <v>43160</v>
      </c>
      <c r="L14" s="532">
        <f>K14</f>
        <v>43160</v>
      </c>
      <c r="M14" s="864">
        <f>J14+2</f>
        <v>43165</v>
      </c>
    </row>
    <row r="15" spans="1:13" ht="14.4">
      <c r="A15" s="1067" t="s">
        <v>1064</v>
      </c>
      <c r="B15" s="1067" t="s">
        <v>1065</v>
      </c>
      <c r="C15" s="1053" t="s">
        <v>1062</v>
      </c>
      <c r="D15" s="1054">
        <f>D13+7</f>
        <v>43166</v>
      </c>
      <c r="E15" s="972">
        <f>D15</f>
        <v>43166</v>
      </c>
      <c r="F15" s="1093">
        <f>E15-5</f>
        <v>43161</v>
      </c>
      <c r="G15" s="535">
        <f>E15-5</f>
        <v>43161</v>
      </c>
      <c r="H15" s="973">
        <f>E15-2</f>
        <v>43164</v>
      </c>
      <c r="I15" s="974"/>
      <c r="J15" s="972"/>
      <c r="K15" s="1094"/>
      <c r="L15" s="536"/>
      <c r="M15" s="975">
        <f>E15+4</f>
        <v>43170</v>
      </c>
    </row>
    <row r="16" spans="1:13" ht="14.4">
      <c r="A16" s="1068" t="s">
        <v>1066</v>
      </c>
      <c r="B16" s="1066"/>
      <c r="C16" s="1057"/>
      <c r="D16" s="1058"/>
      <c r="E16" s="924"/>
      <c r="F16" s="1097"/>
      <c r="G16" s="538"/>
      <c r="H16" s="977"/>
      <c r="I16" s="978">
        <v>43169</v>
      </c>
      <c r="J16" s="924">
        <f>I16+1</f>
        <v>43170</v>
      </c>
      <c r="K16" s="1098">
        <f>J16-3</f>
        <v>43167</v>
      </c>
      <c r="L16" s="513">
        <f>K16</f>
        <v>43167</v>
      </c>
      <c r="M16" s="979">
        <f>J16+2</f>
        <v>43172</v>
      </c>
    </row>
    <row r="17" spans="1:13" ht="14.4">
      <c r="A17" s="1067" t="s">
        <v>1067</v>
      </c>
      <c r="B17" s="1067" t="s">
        <v>1068</v>
      </c>
      <c r="C17" s="539" t="s">
        <v>1062</v>
      </c>
      <c r="D17" s="1054">
        <f>D15+7</f>
        <v>43173</v>
      </c>
      <c r="E17" s="972">
        <f>D17</f>
        <v>43173</v>
      </c>
      <c r="F17" s="1093">
        <f>E17-5</f>
        <v>43168</v>
      </c>
      <c r="G17" s="535">
        <f>E17-5</f>
        <v>43168</v>
      </c>
      <c r="H17" s="973">
        <f>E17-2</f>
        <v>43171</v>
      </c>
      <c r="I17" s="974"/>
      <c r="J17" s="972"/>
      <c r="K17" s="1094"/>
      <c r="L17" s="536"/>
      <c r="M17" s="975">
        <f>E17+4</f>
        <v>43177</v>
      </c>
    </row>
    <row r="18" spans="1:13" ht="14.4">
      <c r="A18" s="1340" t="s">
        <v>1069</v>
      </c>
      <c r="B18" s="1066" t="s">
        <v>1065</v>
      </c>
      <c r="C18" s="540" t="s">
        <v>1062</v>
      </c>
      <c r="D18" s="1058"/>
      <c r="E18" s="924"/>
      <c r="F18" s="1097"/>
      <c r="G18" s="538"/>
      <c r="H18" s="977"/>
      <c r="I18" s="978">
        <v>43176</v>
      </c>
      <c r="J18" s="924">
        <f>I18+1</f>
        <v>43177</v>
      </c>
      <c r="K18" s="1098">
        <f>J18-3</f>
        <v>43174</v>
      </c>
      <c r="L18" s="513">
        <f>K18</f>
        <v>43174</v>
      </c>
      <c r="M18" s="979">
        <f>J18+2</f>
        <v>43179</v>
      </c>
    </row>
    <row r="19" spans="1:13" ht="14.4">
      <c r="A19" s="1065" t="s">
        <v>1070</v>
      </c>
      <c r="B19" s="1067" t="s">
        <v>1068</v>
      </c>
      <c r="C19" s="539" t="s">
        <v>1062</v>
      </c>
      <c r="D19" s="1054">
        <f>D17+7</f>
        <v>43180</v>
      </c>
      <c r="E19" s="972">
        <f>D19</f>
        <v>43180</v>
      </c>
      <c r="F19" s="1093">
        <f>E19-5</f>
        <v>43175</v>
      </c>
      <c r="G19" s="535">
        <f>E19-5</f>
        <v>43175</v>
      </c>
      <c r="H19" s="973">
        <f>E19-2</f>
        <v>43178</v>
      </c>
      <c r="I19" s="974"/>
      <c r="J19" s="972"/>
      <c r="K19" s="1094"/>
      <c r="L19" s="536"/>
      <c r="M19" s="975">
        <f>E19+4</f>
        <v>43184</v>
      </c>
    </row>
    <row r="20" spans="1:13" ht="14.4">
      <c r="A20" s="1340" t="s">
        <v>1071</v>
      </c>
      <c r="B20" s="1066" t="s">
        <v>1072</v>
      </c>
      <c r="C20" s="1069" t="s">
        <v>1062</v>
      </c>
      <c r="D20" s="976"/>
      <c r="E20" s="813"/>
      <c r="F20" s="937"/>
      <c r="G20" s="537"/>
      <c r="H20" s="863"/>
      <c r="I20" s="976">
        <v>43183</v>
      </c>
      <c r="J20" s="813">
        <f>I20+1</f>
        <v>43184</v>
      </c>
      <c r="K20" s="1096">
        <f>J20-3</f>
        <v>43181</v>
      </c>
      <c r="L20" s="532">
        <f>K20</f>
        <v>43181</v>
      </c>
      <c r="M20" s="864">
        <f>J20+2</f>
        <v>43186</v>
      </c>
    </row>
    <row r="21" spans="1:13" ht="14.4">
      <c r="A21" s="1065" t="s">
        <v>1073</v>
      </c>
      <c r="B21" s="1067" t="s">
        <v>1068</v>
      </c>
      <c r="C21" s="1070" t="s">
        <v>1062</v>
      </c>
      <c r="D21" s="974">
        <f>D19+7</f>
        <v>43187</v>
      </c>
      <c r="E21" s="972">
        <f>D21</f>
        <v>43187</v>
      </c>
      <c r="F21" s="1093">
        <f>E21-5</f>
        <v>43182</v>
      </c>
      <c r="G21" s="535">
        <f>E21-5</f>
        <v>43182</v>
      </c>
      <c r="H21" s="973">
        <f>E21-2</f>
        <v>43185</v>
      </c>
      <c r="I21" s="974"/>
      <c r="J21" s="972"/>
      <c r="K21" s="1094"/>
      <c r="L21" s="536"/>
      <c r="M21" s="975">
        <f>E21+4</f>
        <v>43191</v>
      </c>
    </row>
    <row r="22" spans="1:13" ht="14.4">
      <c r="A22" s="1340" t="s">
        <v>1074</v>
      </c>
      <c r="B22" s="1066" t="s">
        <v>1068</v>
      </c>
      <c r="C22" s="1069" t="s">
        <v>1062</v>
      </c>
      <c r="D22" s="976"/>
      <c r="E22" s="813"/>
      <c r="F22" s="1095"/>
      <c r="G22" s="537"/>
      <c r="H22" s="863"/>
      <c r="I22" s="976">
        <v>43190</v>
      </c>
      <c r="J22" s="813">
        <f>I22+1</f>
        <v>43191</v>
      </c>
      <c r="K22" s="1096">
        <f>J22-3</f>
        <v>43188</v>
      </c>
      <c r="L22" s="532">
        <f>K22</f>
        <v>43188</v>
      </c>
      <c r="M22" s="864">
        <f>J22+2</f>
        <v>43193</v>
      </c>
    </row>
    <row r="23" spans="1:13" ht="14.4">
      <c r="A23" s="1065" t="s">
        <v>1075</v>
      </c>
      <c r="B23" s="1065"/>
      <c r="C23" s="1070" t="s">
        <v>1062</v>
      </c>
      <c r="D23" s="974">
        <f>D21+7</f>
        <v>43194</v>
      </c>
      <c r="E23" s="972">
        <f>D23</f>
        <v>43194</v>
      </c>
      <c r="F23" s="1093">
        <f>E23-5</f>
        <v>43189</v>
      </c>
      <c r="G23" s="535">
        <f>E23-5</f>
        <v>43189</v>
      </c>
      <c r="H23" s="973">
        <f>E23-2</f>
        <v>43192</v>
      </c>
      <c r="I23" s="974"/>
      <c r="J23" s="972"/>
      <c r="K23" s="1094"/>
      <c r="L23" s="536"/>
      <c r="M23" s="975">
        <f>E23+4</f>
        <v>43198</v>
      </c>
    </row>
    <row r="24" spans="1:13" ht="15" thickBot="1">
      <c r="A24" s="1340" t="s">
        <v>1069</v>
      </c>
      <c r="B24" s="1066" t="s">
        <v>1068</v>
      </c>
      <c r="C24" s="1069" t="s">
        <v>1062</v>
      </c>
      <c r="D24" s="976"/>
      <c r="E24" s="813"/>
      <c r="F24" s="1095"/>
      <c r="G24" s="537"/>
      <c r="H24" s="863"/>
      <c r="I24" s="976">
        <v>43197</v>
      </c>
      <c r="J24" s="813">
        <f>I24+1</f>
        <v>43198</v>
      </c>
      <c r="K24" s="1096">
        <f>J24-3</f>
        <v>43195</v>
      </c>
      <c r="L24" s="532">
        <f>K24</f>
        <v>43195</v>
      </c>
      <c r="M24" s="541">
        <f>J24+2</f>
        <v>43200</v>
      </c>
    </row>
    <row r="25" spans="1:13" ht="15" thickTop="1">
      <c r="A25" s="1065" t="s">
        <v>1075</v>
      </c>
      <c r="B25" s="1071"/>
      <c r="C25" s="1070" t="s">
        <v>1062</v>
      </c>
      <c r="D25" s="974">
        <f>D23+7</f>
        <v>43201</v>
      </c>
      <c r="E25" s="972">
        <f>D25</f>
        <v>43201</v>
      </c>
      <c r="F25" s="1093">
        <f>E25-5</f>
        <v>43196</v>
      </c>
      <c r="G25" s="535">
        <f>E25-5</f>
        <v>43196</v>
      </c>
      <c r="H25" s="973">
        <f>E25-2</f>
        <v>43199</v>
      </c>
      <c r="I25" s="974"/>
      <c r="J25" s="972"/>
      <c r="K25" s="1094"/>
      <c r="L25" s="536"/>
      <c r="M25" s="1341">
        <f>E25+4</f>
        <v>43205</v>
      </c>
    </row>
    <row r="26" spans="1:13" ht="14.4">
      <c r="A26" s="1066" t="s">
        <v>1063</v>
      </c>
      <c r="B26" s="1066" t="s">
        <v>1076</v>
      </c>
      <c r="C26" s="1069" t="s">
        <v>1062</v>
      </c>
      <c r="D26" s="976"/>
      <c r="E26" s="813"/>
      <c r="F26" s="1095"/>
      <c r="G26" s="537"/>
      <c r="H26" s="863"/>
      <c r="I26" s="976">
        <v>43204</v>
      </c>
      <c r="J26" s="813">
        <f>I26+1</f>
        <v>43205</v>
      </c>
      <c r="K26" s="1096">
        <f>J26-3</f>
        <v>43202</v>
      </c>
      <c r="L26" s="532">
        <f>K26</f>
        <v>43202</v>
      </c>
      <c r="M26" s="864">
        <f>J26+2</f>
        <v>43207</v>
      </c>
    </row>
    <row r="27" spans="1:13" ht="14.4">
      <c r="A27" s="1071"/>
      <c r="B27" s="1071"/>
      <c r="C27" s="1070" t="s">
        <v>1062</v>
      </c>
      <c r="D27" s="974">
        <f>D25+7</f>
        <v>43208</v>
      </c>
      <c r="E27" s="972">
        <f>D27</f>
        <v>43208</v>
      </c>
      <c r="F27" s="1093">
        <f>E27-5</f>
        <v>43203</v>
      </c>
      <c r="G27" s="535">
        <f>E27-5</f>
        <v>43203</v>
      </c>
      <c r="H27" s="973">
        <f>E27-2</f>
        <v>43206</v>
      </c>
      <c r="I27" s="974"/>
      <c r="J27" s="972"/>
      <c r="K27" s="1094"/>
      <c r="L27" s="536"/>
      <c r="M27" s="975">
        <f>E27+4</f>
        <v>43212</v>
      </c>
    </row>
    <row r="28" spans="1:13" ht="14.4">
      <c r="A28" s="94" t="s">
        <v>1077</v>
      </c>
      <c r="B28" s="151"/>
      <c r="C28" s="151"/>
      <c r="D28" s="152"/>
      <c r="E28" s="154"/>
      <c r="F28" s="154"/>
      <c r="G28" s="154"/>
      <c r="H28" s="155"/>
      <c r="I28" s="152"/>
      <c r="J28" s="154"/>
      <c r="K28" s="155"/>
      <c r="L28" s="155"/>
      <c r="M28" s="152"/>
    </row>
    <row r="29" spans="1:13" ht="14.4">
      <c r="A29" s="496"/>
      <c r="B29" s="151"/>
      <c r="C29" s="151"/>
      <c r="D29" s="152"/>
      <c r="E29" s="154"/>
      <c r="F29" s="508"/>
      <c r="G29" s="508"/>
      <c r="H29" s="448"/>
      <c r="I29" s="152"/>
      <c r="J29" s="154"/>
      <c r="K29" s="155"/>
      <c r="L29" s="155"/>
      <c r="M29" s="152"/>
    </row>
    <row r="30" spans="1:13" ht="14.4">
      <c r="A30" s="496" t="s">
        <v>1078</v>
      </c>
      <c r="B30" s="94"/>
      <c r="C30" s="10"/>
      <c r="D30" s="16"/>
      <c r="E30" s="16"/>
      <c r="F30" s="10"/>
      <c r="G30" s="10"/>
      <c r="H30" s="11"/>
      <c r="I30" s="152"/>
      <c r="J30" s="154"/>
      <c r="K30" s="155"/>
      <c r="L30" s="155"/>
      <c r="M30" s="152"/>
    </row>
    <row r="31" spans="1:13" ht="14.4">
      <c r="A31" s="497"/>
      <c r="B31" s="94"/>
      <c r="C31" s="10"/>
      <c r="D31" s="16"/>
      <c r="E31" s="16"/>
      <c r="F31" s="10"/>
      <c r="G31" s="10"/>
      <c r="H31" s="11"/>
      <c r="I31" s="152"/>
      <c r="J31" s="154"/>
      <c r="K31" s="155"/>
      <c r="L31" s="155"/>
      <c r="M31" s="152"/>
    </row>
    <row r="32" spans="1:13" ht="14.4">
      <c r="A32" s="21" t="s">
        <v>1079</v>
      </c>
      <c r="B32" s="13"/>
      <c r="C32" s="13"/>
      <c r="D32" s="13"/>
      <c r="E32" s="13"/>
      <c r="F32" s="13"/>
      <c r="G32" s="13"/>
      <c r="H32" s="13"/>
      <c r="I32" s="152"/>
      <c r="J32" s="11" t="s">
        <v>1026</v>
      </c>
      <c r="K32" s="155"/>
      <c r="L32" s="155"/>
      <c r="M32" s="152"/>
    </row>
    <row r="33" spans="1:13" ht="14.4">
      <c r="A33" s="1342" t="s">
        <v>1080</v>
      </c>
      <c r="B33" s="3942"/>
      <c r="C33" s="3943"/>
      <c r="D33" s="3943"/>
      <c r="E33" s="3943"/>
      <c r="F33" s="3943"/>
      <c r="G33" s="3943"/>
      <c r="H33" s="3944"/>
      <c r="I33" s="13"/>
      <c r="J33" s="11" t="s">
        <v>1028</v>
      </c>
      <c r="K33" s="509"/>
      <c r="L33" s="510"/>
      <c r="M33" s="510"/>
    </row>
    <row r="34" spans="1:13">
      <c r="A34" s="1343" t="s">
        <v>1049</v>
      </c>
      <c r="B34" s="3945"/>
      <c r="C34" s="3946"/>
      <c r="D34" s="3946"/>
      <c r="E34" s="3946"/>
      <c r="F34" s="3946"/>
      <c r="G34" s="3946"/>
      <c r="H34" s="3947"/>
      <c r="I34" s="13"/>
      <c r="J34" s="13"/>
      <c r="K34" s="37"/>
      <c r="L34" s="37"/>
      <c r="M34" s="37"/>
    </row>
    <row r="35" spans="1:13" ht="14.4">
      <c r="A35" s="1342" t="s">
        <v>1081</v>
      </c>
      <c r="B35" s="3942"/>
      <c r="C35" s="3943"/>
      <c r="D35" s="3943"/>
      <c r="E35" s="3943"/>
      <c r="F35" s="3943"/>
      <c r="G35" s="3943"/>
      <c r="H35" s="3944"/>
      <c r="I35" s="13"/>
      <c r="J35" s="11" t="s">
        <v>1030</v>
      </c>
      <c r="K35" s="37"/>
      <c r="L35" s="37"/>
      <c r="M35" s="37"/>
    </row>
    <row r="36" spans="1:13">
      <c r="A36" s="1343" t="s">
        <v>1052</v>
      </c>
      <c r="B36" s="3952"/>
      <c r="C36" s="3946"/>
      <c r="D36" s="3946"/>
      <c r="E36" s="3946"/>
      <c r="F36" s="3946"/>
      <c r="G36" s="3946"/>
      <c r="H36" s="3947"/>
      <c r="I36" s="13"/>
      <c r="J36" s="11" t="s">
        <v>1032</v>
      </c>
      <c r="K36" s="37"/>
      <c r="L36" s="37"/>
      <c r="M36" s="37"/>
    </row>
    <row r="37" spans="1:13" ht="14.4">
      <c r="A37" s="1342" t="s">
        <v>1082</v>
      </c>
      <c r="B37" s="3942"/>
      <c r="C37" s="3943"/>
      <c r="D37" s="3943"/>
      <c r="E37" s="3943"/>
      <c r="F37" s="3943"/>
      <c r="G37" s="3943"/>
      <c r="H37" s="3944"/>
      <c r="I37" s="13"/>
      <c r="J37" s="11"/>
      <c r="K37" s="37"/>
      <c r="L37" s="37"/>
      <c r="M37" s="37"/>
    </row>
    <row r="38" spans="1:13" ht="19.2">
      <c r="A38" s="1344"/>
      <c r="B38" s="3945"/>
      <c r="C38" s="3946"/>
      <c r="D38" s="3946"/>
      <c r="E38" s="3946"/>
      <c r="F38" s="3946"/>
      <c r="G38" s="3946"/>
      <c r="H38" s="3947"/>
      <c r="I38" s="13"/>
      <c r="J38" s="11"/>
      <c r="K38" s="37"/>
      <c r="L38" s="37"/>
      <c r="M38" s="37"/>
    </row>
    <row r="39" spans="1:13" ht="14.4">
      <c r="A39" s="455" t="s">
        <v>1083</v>
      </c>
      <c r="B39" s="453"/>
      <c r="C39" s="27"/>
      <c r="D39" s="27"/>
      <c r="E39" s="27"/>
      <c r="F39" s="27"/>
      <c r="G39" s="27"/>
      <c r="H39" s="454"/>
      <c r="I39" s="13"/>
      <c r="J39" s="11" t="s">
        <v>1033</v>
      </c>
      <c r="K39" s="37"/>
      <c r="L39" s="37"/>
      <c r="M39" s="37"/>
    </row>
    <row r="40" spans="1:13" ht="14.4">
      <c r="A40" s="511"/>
      <c r="B40" s="453"/>
      <c r="C40" s="27"/>
      <c r="D40" s="27"/>
      <c r="E40" s="27"/>
      <c r="F40" s="27"/>
      <c r="G40" s="27"/>
      <c r="H40" s="454"/>
      <c r="I40" s="149"/>
      <c r="J40" s="11" t="s">
        <v>1034</v>
      </c>
      <c r="K40" s="37"/>
      <c r="L40" s="37"/>
      <c r="M40" s="37"/>
    </row>
    <row r="41" spans="1:13">
      <c r="A41" s="1345" t="s">
        <v>507</v>
      </c>
      <c r="B41" s="3942"/>
      <c r="C41" s="3943"/>
      <c r="D41" s="3943"/>
      <c r="E41" s="3943"/>
      <c r="F41" s="3943"/>
      <c r="G41" s="3943"/>
      <c r="H41" s="3944"/>
      <c r="I41" s="149"/>
      <c r="J41" s="11"/>
      <c r="K41" s="37"/>
      <c r="L41" s="37"/>
      <c r="M41" s="37"/>
    </row>
    <row r="42" spans="1:13">
      <c r="A42" s="1346" t="s">
        <v>1084</v>
      </c>
      <c r="B42" s="3945"/>
      <c r="C42" s="3946"/>
      <c r="D42" s="3946"/>
      <c r="E42" s="3946"/>
      <c r="F42" s="3946"/>
      <c r="G42" s="3946"/>
      <c r="H42" s="3947"/>
      <c r="I42" s="13"/>
      <c r="J42" s="11" t="s">
        <v>1085</v>
      </c>
      <c r="K42" s="10"/>
      <c r="L42" s="10"/>
      <c r="M42" s="10"/>
    </row>
    <row r="43" spans="1:13">
      <c r="A43" s="468" t="s">
        <v>510</v>
      </c>
      <c r="B43" s="3948"/>
      <c r="C43" s="3948"/>
      <c r="D43" s="3948"/>
      <c r="E43" s="3948"/>
      <c r="F43" s="3948"/>
      <c r="G43" s="3949"/>
      <c r="H43" s="1347"/>
      <c r="I43" s="13"/>
      <c r="J43" s="11" t="s">
        <v>1086</v>
      </c>
      <c r="K43" s="10"/>
      <c r="L43" s="10"/>
      <c r="M43" s="13"/>
    </row>
    <row r="44" spans="1:13">
      <c r="A44" s="1346" t="s">
        <v>1087</v>
      </c>
      <c r="B44" s="3950"/>
      <c r="C44" s="3950"/>
      <c r="D44" s="3950"/>
      <c r="E44" s="3950"/>
      <c r="F44" s="3950"/>
      <c r="G44" s="3951"/>
      <c r="H44" s="1348"/>
      <c r="I44" s="13"/>
      <c r="J44" s="18" t="s">
        <v>1035</v>
      </c>
      <c r="K44" s="10"/>
      <c r="L44" s="25"/>
      <c r="M44" s="13"/>
    </row>
    <row r="45" spans="1:13">
      <c r="A45" s="94"/>
      <c r="B45" s="94"/>
      <c r="C45" s="94"/>
      <c r="D45" s="94"/>
      <c r="E45" s="94"/>
      <c r="F45" s="94"/>
      <c r="G45" s="94"/>
      <c r="H45" s="94"/>
      <c r="I45" s="13"/>
      <c r="J45" s="18" t="s">
        <v>228</v>
      </c>
      <c r="K45" s="10"/>
      <c r="L45" s="25"/>
      <c r="M45" s="13"/>
    </row>
    <row r="46" spans="1:13">
      <c r="A46" s="94"/>
      <c r="B46" s="94"/>
      <c r="C46" s="94"/>
      <c r="D46" s="94"/>
      <c r="E46" s="94"/>
      <c r="F46" s="94"/>
      <c r="G46" s="94"/>
      <c r="H46" s="94"/>
      <c r="I46" s="13"/>
      <c r="J46" s="18" t="s">
        <v>229</v>
      </c>
      <c r="K46" s="10"/>
      <c r="L46" s="10"/>
      <c r="M46" s="13"/>
    </row>
  </sheetData>
  <mergeCells count="20">
    <mergeCell ref="B41:H41"/>
    <mergeCell ref="B42:H42"/>
    <mergeCell ref="B43:G43"/>
    <mergeCell ref="B44:G44"/>
    <mergeCell ref="B33:H33"/>
    <mergeCell ref="B34:H34"/>
    <mergeCell ref="B35:H35"/>
    <mergeCell ref="B36:H36"/>
    <mergeCell ref="B37:H37"/>
    <mergeCell ref="B38:H38"/>
    <mergeCell ref="A7:M7"/>
    <mergeCell ref="A9:M9"/>
    <mergeCell ref="A11:A12"/>
    <mergeCell ref="B11:B12"/>
    <mergeCell ref="C11:C12"/>
    <mergeCell ref="D11:E12"/>
    <mergeCell ref="F11:H11"/>
    <mergeCell ref="I11:J12"/>
    <mergeCell ref="K11:L11"/>
    <mergeCell ref="M11:M12"/>
  </mergeCells>
  <phoneticPr fontId="38"/>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W56"/>
  <sheetViews>
    <sheetView view="pageBreakPreview" zoomScale="60" zoomScaleNormal="50" workbookViewId="0">
      <selection activeCell="A5" sqref="A5"/>
    </sheetView>
  </sheetViews>
  <sheetFormatPr defaultColWidth="9" defaultRowHeight="15" customHeight="1"/>
  <cols>
    <col min="1" max="1" width="27.44140625" style="1" customWidth="1"/>
    <col min="2" max="2" width="13" style="1" customWidth="1"/>
    <col min="3" max="3" width="10.44140625" style="1" customWidth="1"/>
    <col min="4" max="4" width="11.109375" style="1" customWidth="1"/>
    <col min="5" max="8" width="9.109375" style="1" customWidth="1"/>
    <col min="9" max="9" width="12.109375" style="1" customWidth="1"/>
    <col min="10" max="12" width="9.109375" style="1" customWidth="1"/>
    <col min="13" max="13" width="14.44140625" style="1" customWidth="1"/>
    <col min="14" max="14" width="20.33203125" style="1" customWidth="1"/>
    <col min="15" max="15" width="10.44140625" style="1" customWidth="1"/>
    <col min="16" max="16" width="13.88671875" style="1" customWidth="1"/>
    <col min="17" max="16384" width="9" style="1"/>
  </cols>
  <sheetData>
    <row r="1" spans="1:17" ht="9.6" customHeight="1">
      <c r="Q1" s="2"/>
    </row>
    <row r="2" spans="1:17" ht="15" customHeight="1">
      <c r="G2" s="619" t="s">
        <v>231</v>
      </c>
      <c r="H2" s="5"/>
      <c r="J2" s="16"/>
      <c r="K2" s="804" t="s">
        <v>1</v>
      </c>
      <c r="L2" s="15"/>
      <c r="Q2" s="2"/>
    </row>
    <row r="3" spans="1:17" ht="15" customHeight="1">
      <c r="G3" s="619" t="s">
        <v>566</v>
      </c>
      <c r="H3" s="5"/>
      <c r="J3" s="16"/>
      <c r="K3" s="804" t="s">
        <v>3</v>
      </c>
      <c r="L3" s="15"/>
      <c r="Q3" s="2"/>
    </row>
    <row r="4" spans="1:17" ht="15" customHeight="1">
      <c r="G4" s="619" t="s">
        <v>567</v>
      </c>
      <c r="H4" s="33"/>
      <c r="J4" s="16"/>
      <c r="K4" s="804" t="s">
        <v>5</v>
      </c>
      <c r="L4" s="15"/>
      <c r="Q4" s="2"/>
    </row>
    <row r="5" spans="1:17" ht="15" customHeight="1">
      <c r="G5" s="619" t="s">
        <v>568</v>
      </c>
      <c r="H5" s="5"/>
      <c r="J5" s="16"/>
      <c r="K5" s="804" t="s">
        <v>7</v>
      </c>
      <c r="L5" s="15"/>
      <c r="Q5" s="2"/>
    </row>
    <row r="6" spans="1:17" ht="9.6" customHeight="1">
      <c r="M6" s="6"/>
      <c r="N6" s="6"/>
    </row>
    <row r="7" spans="1:17" ht="30" customHeight="1">
      <c r="A7" s="3959" t="s">
        <v>1088</v>
      </c>
      <c r="B7" s="3959"/>
      <c r="C7" s="3959"/>
      <c r="D7" s="3959"/>
      <c r="E7" s="3959"/>
      <c r="F7" s="3959"/>
      <c r="G7" s="3959"/>
      <c r="H7" s="3959"/>
      <c r="I7" s="3959"/>
      <c r="J7" s="3959"/>
      <c r="K7" s="3959"/>
      <c r="L7" s="3959"/>
      <c r="M7" s="3959"/>
      <c r="N7" s="3959"/>
    </row>
    <row r="8" spans="1:17" ht="6.75" customHeight="1">
      <c r="A8" s="32"/>
      <c r="B8" s="32"/>
      <c r="C8" s="32"/>
      <c r="D8" s="32"/>
      <c r="E8" s="32"/>
      <c r="F8" s="32"/>
      <c r="G8" s="32"/>
      <c r="H8" s="32"/>
      <c r="I8" s="32"/>
      <c r="J8" s="32"/>
      <c r="K8" s="32"/>
      <c r="L8" s="32"/>
      <c r="M8" s="32"/>
      <c r="N8" s="32"/>
      <c r="O8" s="4"/>
    </row>
    <row r="9" spans="1:17" ht="15" customHeight="1">
      <c r="A9" s="2656" t="s">
        <v>236</v>
      </c>
      <c r="B9" s="2656"/>
      <c r="C9" s="2656"/>
      <c r="D9" s="2656"/>
      <c r="E9" s="2656"/>
      <c r="F9" s="2656"/>
      <c r="G9" s="2656"/>
      <c r="H9" s="2656"/>
      <c r="I9" s="2656"/>
      <c r="J9" s="2656"/>
      <c r="K9" s="2656"/>
      <c r="L9" s="2656"/>
      <c r="M9" s="2656"/>
      <c r="N9" s="3"/>
      <c r="O9" s="5"/>
    </row>
    <row r="10" spans="1:17" ht="7.5" customHeight="1">
      <c r="A10" s="396"/>
      <c r="B10" s="3"/>
      <c r="C10" s="3"/>
      <c r="D10" s="3"/>
      <c r="E10" s="3"/>
      <c r="F10" s="3"/>
      <c r="G10" s="3"/>
      <c r="H10" s="3"/>
      <c r="I10" s="3"/>
      <c r="J10" s="3"/>
      <c r="K10" s="3"/>
      <c r="L10" s="3"/>
      <c r="M10" s="3"/>
      <c r="N10" s="3"/>
      <c r="O10" s="3"/>
    </row>
    <row r="11" spans="1:17" ht="17.25" customHeight="1">
      <c r="A11" s="3960" t="s">
        <v>237</v>
      </c>
      <c r="B11" s="3960" t="s">
        <v>238</v>
      </c>
      <c r="C11" s="3973" t="s">
        <v>1058</v>
      </c>
      <c r="D11" s="3962" t="s">
        <v>1089</v>
      </c>
      <c r="E11" s="3963"/>
      <c r="F11" s="3966" t="s">
        <v>240</v>
      </c>
      <c r="G11" s="3967"/>
      <c r="H11" s="3968"/>
      <c r="I11" s="3962" t="s">
        <v>242</v>
      </c>
      <c r="J11" s="3963"/>
      <c r="K11" s="3971" t="s">
        <v>240</v>
      </c>
      <c r="L11" s="3972"/>
      <c r="M11" s="3969" t="s">
        <v>1090</v>
      </c>
      <c r="N11" s="200"/>
    </row>
    <row r="12" spans="1:17" ht="16.2">
      <c r="A12" s="3961"/>
      <c r="B12" s="3961"/>
      <c r="C12" s="3974"/>
      <c r="D12" s="3964"/>
      <c r="E12" s="3965"/>
      <c r="F12" s="1337" t="s">
        <v>309</v>
      </c>
      <c r="G12" s="1349" t="s">
        <v>244</v>
      </c>
      <c r="H12" s="1339" t="s">
        <v>245</v>
      </c>
      <c r="I12" s="3964"/>
      <c r="J12" s="3965"/>
      <c r="K12" s="1350" t="s">
        <v>249</v>
      </c>
      <c r="L12" s="1351" t="s">
        <v>248</v>
      </c>
      <c r="M12" s="3970"/>
      <c r="N12" s="200"/>
    </row>
    <row r="13" spans="1:17" ht="25.35" customHeight="1">
      <c r="A13" s="1072" t="s">
        <v>1091</v>
      </c>
      <c r="B13" s="1073" t="s">
        <v>1092</v>
      </c>
      <c r="C13" s="1074" t="s">
        <v>1062</v>
      </c>
      <c r="D13" s="980">
        <v>43154</v>
      </c>
      <c r="E13" s="981">
        <f>D13</f>
        <v>43154</v>
      </c>
      <c r="F13" s="1099">
        <f>E13-3</f>
        <v>43151</v>
      </c>
      <c r="G13" s="542">
        <f>F13</f>
        <v>43151</v>
      </c>
      <c r="H13" s="982">
        <f>E13-2</f>
        <v>43152</v>
      </c>
      <c r="I13" s="1059"/>
      <c r="J13" s="983"/>
      <c r="K13" s="984"/>
      <c r="L13" s="982"/>
      <c r="M13" s="985">
        <f>E13+5</f>
        <v>43159</v>
      </c>
      <c r="N13" s="152"/>
    </row>
    <row r="14" spans="1:17" ht="25.35" customHeight="1">
      <c r="A14" s="1075" t="s">
        <v>1069</v>
      </c>
      <c r="B14" s="1075" t="s">
        <v>1093</v>
      </c>
      <c r="C14" s="1076" t="s">
        <v>1062</v>
      </c>
      <c r="D14" s="1100"/>
      <c r="E14" s="986"/>
      <c r="F14" s="1097"/>
      <c r="G14" s="538"/>
      <c r="H14" s="977"/>
      <c r="I14" s="1060">
        <v>43158</v>
      </c>
      <c r="J14" s="924">
        <f>I14</f>
        <v>43158</v>
      </c>
      <c r="K14" s="987">
        <f>J14-4</f>
        <v>43154</v>
      </c>
      <c r="L14" s="977">
        <f>K14</f>
        <v>43154</v>
      </c>
      <c r="M14" s="979">
        <f>J14+3</f>
        <v>43161</v>
      </c>
      <c r="N14" s="152"/>
    </row>
    <row r="15" spans="1:17" ht="25.35" customHeight="1">
      <c r="A15" s="1074" t="s">
        <v>1060</v>
      </c>
      <c r="B15" s="1073" t="s">
        <v>1061</v>
      </c>
      <c r="C15" s="1074" t="s">
        <v>1062</v>
      </c>
      <c r="D15" s="1101">
        <f>D13+7</f>
        <v>43161</v>
      </c>
      <c r="E15" s="1352">
        <f>D15</f>
        <v>43161</v>
      </c>
      <c r="F15" s="1099">
        <f>E15-3</f>
        <v>43158</v>
      </c>
      <c r="G15" s="542">
        <f>F15</f>
        <v>43158</v>
      </c>
      <c r="H15" s="982">
        <f>E15-2</f>
        <v>43159</v>
      </c>
      <c r="I15" s="1353"/>
      <c r="J15" s="1354"/>
      <c r="K15" s="1355"/>
      <c r="L15" s="1356"/>
      <c r="M15" s="1357">
        <f>E15+5</f>
        <v>43166</v>
      </c>
      <c r="N15" s="152"/>
    </row>
    <row r="16" spans="1:17" ht="25.35" customHeight="1">
      <c r="A16" s="1077" t="s">
        <v>1066</v>
      </c>
      <c r="B16" s="1075"/>
      <c r="C16" s="1076"/>
      <c r="D16" s="1100"/>
      <c r="E16" s="986"/>
      <c r="F16" s="1097"/>
      <c r="G16" s="538"/>
      <c r="H16" s="977"/>
      <c r="I16" s="1060">
        <f>I14+7</f>
        <v>43165</v>
      </c>
      <c r="J16" s="924">
        <f>I16</f>
        <v>43165</v>
      </c>
      <c r="K16" s="987">
        <f>J16-4</f>
        <v>43161</v>
      </c>
      <c r="L16" s="977">
        <f>K16</f>
        <v>43161</v>
      </c>
      <c r="M16" s="979">
        <f>J16+3</f>
        <v>43168</v>
      </c>
      <c r="N16" s="152"/>
    </row>
    <row r="17" spans="1:16" ht="24.75" customHeight="1">
      <c r="A17" s="1073" t="s">
        <v>1094</v>
      </c>
      <c r="B17" s="1073" t="s">
        <v>1061</v>
      </c>
      <c r="C17" s="1074" t="s">
        <v>1062</v>
      </c>
      <c r="D17" s="1101">
        <f>D15+7</f>
        <v>43168</v>
      </c>
      <c r="E17" s="1352">
        <f>D17</f>
        <v>43168</v>
      </c>
      <c r="F17" s="1099">
        <f>E17-3</f>
        <v>43165</v>
      </c>
      <c r="G17" s="542">
        <f>F17</f>
        <v>43165</v>
      </c>
      <c r="H17" s="982">
        <f>E17-2</f>
        <v>43166</v>
      </c>
      <c r="I17" s="1353"/>
      <c r="J17" s="1354"/>
      <c r="K17" s="1355"/>
      <c r="L17" s="1356"/>
      <c r="M17" s="1357">
        <f>E17+5</f>
        <v>43173</v>
      </c>
      <c r="N17" s="152"/>
    </row>
    <row r="18" spans="1:16" ht="25.35" customHeight="1">
      <c r="A18" s="1069" t="s">
        <v>1095</v>
      </c>
      <c r="B18" s="1075" t="s">
        <v>1096</v>
      </c>
      <c r="C18" s="1069"/>
      <c r="D18" s="1102"/>
      <c r="E18" s="928"/>
      <c r="F18" s="1095"/>
      <c r="G18" s="537"/>
      <c r="H18" s="863"/>
      <c r="I18" s="1061">
        <f>I16+7</f>
        <v>43172</v>
      </c>
      <c r="J18" s="813">
        <f>I18</f>
        <v>43172</v>
      </c>
      <c r="K18" s="988">
        <f>J18-4</f>
        <v>43168</v>
      </c>
      <c r="L18" s="863">
        <f>K18</f>
        <v>43168</v>
      </c>
      <c r="M18" s="864">
        <f>J18+3</f>
        <v>43175</v>
      </c>
      <c r="N18" s="152"/>
    </row>
    <row r="19" spans="1:16" ht="25.35" customHeight="1">
      <c r="A19" s="1072" t="s">
        <v>1097</v>
      </c>
      <c r="B19" s="1074" t="s">
        <v>1061</v>
      </c>
      <c r="C19" s="1074" t="s">
        <v>1062</v>
      </c>
      <c r="D19" s="1101">
        <f>D17+7</f>
        <v>43175</v>
      </c>
      <c r="E19" s="981">
        <f>D19</f>
        <v>43175</v>
      </c>
      <c r="F19" s="1099">
        <f>E19-3</f>
        <v>43172</v>
      </c>
      <c r="G19" s="542">
        <f>F19</f>
        <v>43172</v>
      </c>
      <c r="H19" s="982">
        <f>E19-2</f>
        <v>43173</v>
      </c>
      <c r="I19" s="1059"/>
      <c r="J19" s="983"/>
      <c r="K19" s="984"/>
      <c r="L19" s="982"/>
      <c r="M19" s="985">
        <f>E19+5</f>
        <v>43180</v>
      </c>
      <c r="N19" s="152"/>
    </row>
    <row r="20" spans="1:16" ht="25.35" customHeight="1">
      <c r="A20" s="1075" t="s">
        <v>1098</v>
      </c>
      <c r="B20" s="1069" t="s">
        <v>1096</v>
      </c>
      <c r="C20" s="1069" t="s">
        <v>1062</v>
      </c>
      <c r="D20" s="976"/>
      <c r="E20" s="928"/>
      <c r="F20" s="1095"/>
      <c r="G20" s="537"/>
      <c r="H20" s="863"/>
      <c r="I20" s="1061">
        <f>I18+7</f>
        <v>43179</v>
      </c>
      <c r="J20" s="813">
        <f>I20</f>
        <v>43179</v>
      </c>
      <c r="K20" s="988">
        <f>J20-4</f>
        <v>43175</v>
      </c>
      <c r="L20" s="863">
        <f>K20</f>
        <v>43175</v>
      </c>
      <c r="M20" s="864">
        <f>J20+3</f>
        <v>43182</v>
      </c>
      <c r="N20" s="152"/>
    </row>
    <row r="21" spans="1:16" ht="25.35" customHeight="1">
      <c r="A21" s="1073" t="s">
        <v>1094</v>
      </c>
      <c r="B21" s="1073" t="s">
        <v>1065</v>
      </c>
      <c r="C21" s="1074" t="s">
        <v>1062</v>
      </c>
      <c r="D21" s="980">
        <f>D19+7</f>
        <v>43182</v>
      </c>
      <c r="E21" s="981">
        <f>D21</f>
        <v>43182</v>
      </c>
      <c r="F21" s="1099">
        <f>E21-3</f>
        <v>43179</v>
      </c>
      <c r="G21" s="542">
        <f>F21</f>
        <v>43179</v>
      </c>
      <c r="H21" s="982">
        <f>E21-2</f>
        <v>43180</v>
      </c>
      <c r="I21" s="1059"/>
      <c r="J21" s="983"/>
      <c r="K21" s="984"/>
      <c r="L21" s="982"/>
      <c r="M21" s="985">
        <f>E21+5</f>
        <v>43187</v>
      </c>
      <c r="N21" s="152"/>
    </row>
    <row r="22" spans="1:16" ht="25.35" customHeight="1">
      <c r="A22" s="1075" t="s">
        <v>1099</v>
      </c>
      <c r="B22" s="1075" t="s">
        <v>1096</v>
      </c>
      <c r="C22" s="1069" t="s">
        <v>1062</v>
      </c>
      <c r="D22" s="976"/>
      <c r="E22" s="928"/>
      <c r="F22" s="1095"/>
      <c r="G22" s="537"/>
      <c r="H22" s="863"/>
      <c r="I22" s="1061">
        <f>I20+7</f>
        <v>43186</v>
      </c>
      <c r="J22" s="813">
        <f>I22</f>
        <v>43186</v>
      </c>
      <c r="K22" s="988">
        <f>J22-4</f>
        <v>43182</v>
      </c>
      <c r="L22" s="863">
        <f>K22</f>
        <v>43182</v>
      </c>
      <c r="M22" s="864">
        <f>J22+3</f>
        <v>43189</v>
      </c>
      <c r="N22" s="152"/>
    </row>
    <row r="23" spans="1:16" ht="25.35" customHeight="1">
      <c r="A23" s="1072" t="s">
        <v>1097</v>
      </c>
      <c r="B23" s="1073" t="s">
        <v>1065</v>
      </c>
      <c r="C23" s="1074" t="s">
        <v>1062</v>
      </c>
      <c r="D23" s="980">
        <f>D21+7</f>
        <v>43189</v>
      </c>
      <c r="E23" s="981">
        <f>D23</f>
        <v>43189</v>
      </c>
      <c r="F23" s="1099">
        <f>E23-3</f>
        <v>43186</v>
      </c>
      <c r="G23" s="542">
        <f>F23</f>
        <v>43186</v>
      </c>
      <c r="H23" s="982">
        <f>E23-2</f>
        <v>43187</v>
      </c>
      <c r="I23" s="1059"/>
      <c r="J23" s="983"/>
      <c r="K23" s="984"/>
      <c r="L23" s="982"/>
      <c r="M23" s="985">
        <f>E23+5</f>
        <v>43194</v>
      </c>
      <c r="N23" s="152"/>
    </row>
    <row r="24" spans="1:16" ht="25.35" customHeight="1">
      <c r="A24" s="1075" t="s">
        <v>1100</v>
      </c>
      <c r="B24" s="1075" t="s">
        <v>1101</v>
      </c>
      <c r="C24" s="1069" t="s">
        <v>1062</v>
      </c>
      <c r="D24" s="976"/>
      <c r="E24" s="928"/>
      <c r="F24" s="1095"/>
      <c r="G24" s="537"/>
      <c r="H24" s="863"/>
      <c r="I24" s="1061">
        <f>I22+7</f>
        <v>43193</v>
      </c>
      <c r="J24" s="813">
        <f>I24</f>
        <v>43193</v>
      </c>
      <c r="K24" s="988">
        <f>J24-4</f>
        <v>43189</v>
      </c>
      <c r="L24" s="863">
        <f>K24</f>
        <v>43189</v>
      </c>
      <c r="M24" s="864">
        <f>J24+3</f>
        <v>43196</v>
      </c>
      <c r="N24" s="152"/>
    </row>
    <row r="25" spans="1:16" ht="25.35" customHeight="1">
      <c r="A25" s="1073" t="s">
        <v>1094</v>
      </c>
      <c r="B25" s="1073" t="s">
        <v>1072</v>
      </c>
      <c r="C25" s="1074" t="s">
        <v>1062</v>
      </c>
      <c r="D25" s="980">
        <f>D23+7</f>
        <v>43196</v>
      </c>
      <c r="E25" s="981">
        <f>D25</f>
        <v>43196</v>
      </c>
      <c r="F25" s="1099">
        <f>E25-3</f>
        <v>43193</v>
      </c>
      <c r="G25" s="542">
        <f>F25</f>
        <v>43193</v>
      </c>
      <c r="H25" s="982">
        <f>E25-2</f>
        <v>43194</v>
      </c>
      <c r="I25" s="1059"/>
      <c r="J25" s="983"/>
      <c r="K25" s="984"/>
      <c r="L25" s="982"/>
      <c r="M25" s="985">
        <f>E25+5</f>
        <v>43201</v>
      </c>
      <c r="N25" s="152"/>
    </row>
    <row r="26" spans="1:16" ht="25.35" customHeight="1">
      <c r="A26" s="1075" t="s">
        <v>1095</v>
      </c>
      <c r="B26" s="1075" t="s">
        <v>1101</v>
      </c>
      <c r="C26" s="1069" t="s">
        <v>1062</v>
      </c>
      <c r="D26" s="976"/>
      <c r="E26" s="928"/>
      <c r="F26" s="1095"/>
      <c r="G26" s="537"/>
      <c r="H26" s="863"/>
      <c r="I26" s="1061">
        <f>I24+7</f>
        <v>43200</v>
      </c>
      <c r="J26" s="813">
        <f>I26</f>
        <v>43200</v>
      </c>
      <c r="K26" s="988">
        <f>J26-4</f>
        <v>43196</v>
      </c>
      <c r="L26" s="863">
        <f>K26</f>
        <v>43196</v>
      </c>
      <c r="M26" s="864">
        <f>J26+3</f>
        <v>43203</v>
      </c>
      <c r="N26" s="457"/>
    </row>
    <row r="27" spans="1:16" ht="19.350000000000001" customHeight="1">
      <c r="A27" s="94" t="s">
        <v>1102</v>
      </c>
      <c r="C27" s="94"/>
      <c r="D27" s="94"/>
      <c r="I27" s="464"/>
      <c r="J27" s="412"/>
      <c r="K27" s="412"/>
      <c r="L27" s="412"/>
      <c r="M27" s="412"/>
      <c r="N27" s="152"/>
    </row>
    <row r="28" spans="1:16" ht="19.350000000000001" customHeight="1">
      <c r="A28" s="496" t="s">
        <v>1103</v>
      </c>
      <c r="B28" s="151"/>
      <c r="C28" s="214"/>
      <c r="D28" s="152"/>
      <c r="E28" s="154"/>
      <c r="F28" s="154"/>
      <c r="G28" s="154"/>
      <c r="H28" s="155"/>
      <c r="I28" s="152"/>
      <c r="J28" s="154"/>
      <c r="K28" s="447"/>
      <c r="L28" s="155"/>
      <c r="M28" s="152"/>
      <c r="N28" s="152"/>
    </row>
    <row r="29" spans="1:16" ht="19.350000000000001" customHeight="1">
      <c r="A29" s="496"/>
      <c r="B29" s="151"/>
      <c r="C29" s="151"/>
      <c r="E29" s="452"/>
      <c r="F29" s="154"/>
      <c r="G29" s="154"/>
      <c r="H29" s="155"/>
      <c r="I29" s="152"/>
      <c r="J29" s="154"/>
      <c r="K29" s="447"/>
      <c r="L29" s="155"/>
      <c r="M29" s="152"/>
      <c r="N29" s="152"/>
    </row>
    <row r="30" spans="1:16" ht="14.4">
      <c r="A30" s="497"/>
      <c r="B30" s="151"/>
      <c r="C30" s="151"/>
      <c r="D30" s="152"/>
      <c r="E30" s="452"/>
      <c r="F30" s="154"/>
      <c r="G30" s="154"/>
      <c r="H30" s="155"/>
      <c r="I30" s="152"/>
      <c r="J30" s="154"/>
      <c r="K30" s="447"/>
      <c r="L30" s="155"/>
      <c r="M30" s="152"/>
      <c r="N30" s="152"/>
    </row>
    <row r="31" spans="1:16" ht="14.4">
      <c r="A31" s="21" t="s">
        <v>1079</v>
      </c>
      <c r="H31" s="155"/>
      <c r="I31" s="11" t="s">
        <v>1026</v>
      </c>
      <c r="J31" s="154"/>
      <c r="K31" s="447"/>
      <c r="L31" s="155"/>
      <c r="M31" s="152"/>
    </row>
    <row r="32" spans="1:16" ht="18" customHeight="1">
      <c r="A32" s="1342" t="s">
        <v>1080</v>
      </c>
      <c r="B32" s="3942"/>
      <c r="C32" s="3943"/>
      <c r="D32" s="3943"/>
      <c r="E32" s="3943"/>
      <c r="F32" s="3943"/>
      <c r="G32" s="3943"/>
      <c r="H32" s="3944"/>
      <c r="I32" s="11" t="s">
        <v>1028</v>
      </c>
      <c r="J32" s="412"/>
      <c r="K32" s="412"/>
      <c r="L32" s="412"/>
      <c r="M32" s="412"/>
      <c r="N32" s="464"/>
      <c r="P32" s="1" t="s">
        <v>1104</v>
      </c>
    </row>
    <row r="33" spans="1:23" ht="18" customHeight="1">
      <c r="A33" s="1343" t="s">
        <v>1049</v>
      </c>
      <c r="B33" s="3945"/>
      <c r="C33" s="3946"/>
      <c r="D33" s="3946"/>
      <c r="E33" s="3946"/>
      <c r="F33" s="3946"/>
      <c r="G33" s="3946"/>
      <c r="H33" s="3947"/>
      <c r="I33" s="11" t="s">
        <v>1030</v>
      </c>
      <c r="J33" s="412"/>
      <c r="K33" s="412"/>
      <c r="L33" s="412"/>
      <c r="M33" s="412"/>
      <c r="N33" s="464"/>
    </row>
    <row r="34" spans="1:23" ht="18" customHeight="1">
      <c r="A34" s="1342" t="s">
        <v>361</v>
      </c>
      <c r="B34" s="3953"/>
      <c r="C34" s="3954"/>
      <c r="D34" s="3954"/>
      <c r="E34" s="3954"/>
      <c r="F34" s="3954"/>
      <c r="G34" s="3954"/>
      <c r="H34" s="3955"/>
      <c r="I34" s="11" t="s">
        <v>1032</v>
      </c>
      <c r="J34" s="412"/>
      <c r="K34" s="412"/>
      <c r="L34" s="412"/>
      <c r="M34" s="412"/>
      <c r="N34" s="464"/>
    </row>
    <row r="35" spans="1:23" s="13" customFormat="1" ht="18" customHeight="1">
      <c r="A35" s="1343"/>
      <c r="B35" s="3956"/>
      <c r="C35" s="3957"/>
      <c r="D35" s="3957"/>
      <c r="E35" s="3957"/>
      <c r="F35" s="3957"/>
      <c r="G35" s="3957"/>
      <c r="H35" s="3958"/>
      <c r="I35" s="11" t="s">
        <v>1033</v>
      </c>
      <c r="J35" s="16"/>
      <c r="K35" s="16"/>
      <c r="L35" s="37"/>
      <c r="M35" s="37"/>
      <c r="N35" s="37"/>
      <c r="Q35" s="209"/>
      <c r="R35" s="209"/>
    </row>
    <row r="36" spans="1:23" s="13" customFormat="1" ht="18" customHeight="1">
      <c r="A36" s="1342" t="s">
        <v>1082</v>
      </c>
      <c r="B36" s="3942"/>
      <c r="C36" s="3943"/>
      <c r="D36" s="3943"/>
      <c r="E36" s="3943"/>
      <c r="F36" s="3943"/>
      <c r="G36" s="3943"/>
      <c r="H36" s="3944"/>
      <c r="I36" s="11" t="s">
        <v>1034</v>
      </c>
      <c r="J36" s="201"/>
      <c r="L36" s="37"/>
      <c r="M36" s="37"/>
      <c r="N36" s="37"/>
      <c r="O36" s="149"/>
      <c r="P36" s="149"/>
      <c r="Q36" s="8"/>
      <c r="R36" s="8"/>
    </row>
    <row r="37" spans="1:23" s="13" customFormat="1" ht="18" customHeight="1">
      <c r="A37" s="1344"/>
      <c r="B37" s="3945"/>
      <c r="C37" s="3946"/>
      <c r="D37" s="3946"/>
      <c r="E37" s="3946"/>
      <c r="F37" s="3946"/>
      <c r="G37" s="3946"/>
      <c r="H37" s="3947"/>
      <c r="I37" s="11" t="s">
        <v>1085</v>
      </c>
      <c r="J37" s="21"/>
      <c r="L37" s="37"/>
      <c r="M37" s="37"/>
      <c r="N37" s="37"/>
      <c r="O37" s="149"/>
      <c r="P37" s="149"/>
      <c r="Q37" s="8"/>
      <c r="R37" s="8"/>
    </row>
    <row r="38" spans="1:23" s="13" customFormat="1" ht="18" customHeight="1">
      <c r="A38" s="455" t="s">
        <v>1105</v>
      </c>
      <c r="B38" s="453"/>
      <c r="C38" s="27"/>
      <c r="D38" s="27"/>
      <c r="E38" s="27"/>
      <c r="F38" s="27"/>
      <c r="G38" s="27"/>
      <c r="H38" s="454"/>
      <c r="I38" s="11" t="s">
        <v>1086</v>
      </c>
      <c r="J38" s="28"/>
      <c r="L38" s="37"/>
      <c r="M38" s="37"/>
      <c r="N38" s="37"/>
      <c r="O38" s="149"/>
      <c r="P38" s="149"/>
      <c r="Q38" s="8"/>
      <c r="R38" s="8"/>
      <c r="U38" s="36"/>
      <c r="V38" s="36"/>
      <c r="W38" s="36"/>
    </row>
    <row r="39" spans="1:23" s="13" customFormat="1" ht="18" customHeight="1">
      <c r="A39" s="455" t="s">
        <v>1106</v>
      </c>
      <c r="B39" s="453"/>
      <c r="C39" s="27"/>
      <c r="D39" s="27"/>
      <c r="E39" s="27"/>
      <c r="F39" s="27"/>
      <c r="G39" s="27"/>
      <c r="H39" s="454"/>
      <c r="J39" s="28"/>
      <c r="L39" s="37"/>
      <c r="M39" s="37"/>
      <c r="N39" s="37"/>
      <c r="O39" s="149"/>
      <c r="P39" s="149"/>
      <c r="Q39" s="8"/>
      <c r="R39" s="8"/>
    </row>
    <row r="40" spans="1:23" s="13" customFormat="1" ht="18" customHeight="1">
      <c r="A40" s="1345" t="s">
        <v>507</v>
      </c>
      <c r="B40" s="3942" t="s">
        <v>1107</v>
      </c>
      <c r="C40" s="3943"/>
      <c r="D40" s="3943"/>
      <c r="E40" s="3943"/>
      <c r="F40" s="3943"/>
      <c r="G40" s="3943"/>
      <c r="H40" s="3944"/>
      <c r="I40" s="18" t="s">
        <v>1035</v>
      </c>
      <c r="J40" s="11"/>
      <c r="K40" s="10"/>
      <c r="L40" s="10"/>
      <c r="M40" s="10"/>
      <c r="N40" s="10"/>
      <c r="O40" s="10"/>
      <c r="P40" s="10"/>
      <c r="Q40" s="11"/>
      <c r="S40" s="25"/>
      <c r="T40" s="11"/>
    </row>
    <row r="41" spans="1:23" s="13" customFormat="1" ht="18" customHeight="1">
      <c r="A41" s="1346" t="s">
        <v>1084</v>
      </c>
      <c r="B41" s="3945" t="s">
        <v>1108</v>
      </c>
      <c r="C41" s="3946"/>
      <c r="D41" s="3946"/>
      <c r="E41" s="3946"/>
      <c r="F41" s="3946"/>
      <c r="G41" s="3946"/>
      <c r="H41" s="3947"/>
      <c r="I41" s="18" t="s">
        <v>228</v>
      </c>
      <c r="J41" s="11"/>
      <c r="K41" s="10"/>
      <c r="L41" s="10"/>
      <c r="O41" s="11"/>
      <c r="Q41" s="11"/>
      <c r="S41" s="25"/>
      <c r="T41" s="10"/>
    </row>
    <row r="42" spans="1:23" s="13" customFormat="1" ht="18" customHeight="1">
      <c r="A42" s="468" t="s">
        <v>510</v>
      </c>
      <c r="B42" s="3948" t="s">
        <v>1109</v>
      </c>
      <c r="C42" s="3948"/>
      <c r="D42" s="3948"/>
      <c r="E42" s="3948"/>
      <c r="F42" s="3948"/>
      <c r="G42" s="3949"/>
      <c r="H42" s="1347"/>
      <c r="I42" s="18" t="s">
        <v>229</v>
      </c>
      <c r="J42" s="11"/>
      <c r="K42" s="10"/>
      <c r="L42" s="25"/>
    </row>
    <row r="43" spans="1:23" s="13" customFormat="1" ht="18" customHeight="1">
      <c r="A43" s="1346" t="s">
        <v>1087</v>
      </c>
      <c r="B43" s="3950" t="s">
        <v>1110</v>
      </c>
      <c r="C43" s="3950"/>
      <c r="D43" s="3950"/>
      <c r="E43" s="3950"/>
      <c r="F43" s="3950"/>
      <c r="G43" s="3951"/>
      <c r="H43" s="1348"/>
      <c r="J43" s="11"/>
      <c r="L43" s="25"/>
    </row>
    <row r="44" spans="1:23" s="13" customFormat="1" ht="18" customHeight="1">
      <c r="B44" s="37"/>
      <c r="C44" s="37"/>
      <c r="D44" s="37"/>
      <c r="E44" s="37"/>
      <c r="F44" s="37"/>
      <c r="G44" s="37"/>
      <c r="H44" s="37"/>
      <c r="J44" s="11"/>
      <c r="L44" s="25"/>
    </row>
    <row r="45" spans="1:23" s="8" customFormat="1" ht="18" customHeight="1">
      <c r="I45"/>
      <c r="J45" s="11"/>
      <c r="K45" s="10"/>
      <c r="L45" s="10"/>
    </row>
    <row r="46" spans="1:23" s="210" customFormat="1" ht="14.1" customHeight="1">
      <c r="A46" s="8"/>
      <c r="B46" s="13"/>
      <c r="C46" s="13"/>
      <c r="D46" s="13"/>
      <c r="E46" s="13"/>
      <c r="F46" s="13"/>
      <c r="G46" s="13"/>
      <c r="H46" s="13"/>
      <c r="I46" s="37"/>
      <c r="J46" s="16"/>
      <c r="K46" s="10"/>
      <c r="L46" s="10"/>
      <c r="M46" s="8"/>
      <c r="N46" s="8"/>
      <c r="O46" s="8"/>
      <c r="P46" s="8"/>
      <c r="Q46" s="8"/>
      <c r="R46" s="8"/>
    </row>
    <row r="47" spans="1:23" s="8" customFormat="1" ht="14.1" customHeight="1">
      <c r="A47" s="24"/>
      <c r="B47" s="13"/>
      <c r="C47" s="13"/>
      <c r="D47" s="13"/>
      <c r="E47" s="13"/>
      <c r="F47" s="13"/>
      <c r="G47" s="13"/>
      <c r="H47" s="13"/>
    </row>
    <row r="48" spans="1:23" s="8" customFormat="1" ht="14.1" customHeight="1">
      <c r="B48" s="13"/>
      <c r="C48" s="13"/>
      <c r="D48" s="13"/>
      <c r="E48" s="13"/>
      <c r="F48" s="13"/>
      <c r="G48" s="13"/>
      <c r="H48" s="13"/>
      <c r="I48" s="10"/>
      <c r="J48" s="13"/>
      <c r="K48" s="13"/>
      <c r="L48" s="13"/>
    </row>
    <row r="49" spans="1:14" s="8" customFormat="1" ht="14.1" customHeight="1">
      <c r="A49" s="1"/>
      <c r="B49" s="1"/>
      <c r="C49" s="1"/>
      <c r="D49" s="1"/>
      <c r="E49" s="1"/>
      <c r="F49" s="1"/>
      <c r="G49" s="1"/>
      <c r="H49" s="1"/>
      <c r="I49" s="10"/>
      <c r="J49" s="13"/>
      <c r="K49" s="13"/>
      <c r="L49" s="13"/>
    </row>
    <row r="50" spans="1:14" s="8" customFormat="1" ht="15" customHeight="1">
      <c r="A50" s="1"/>
      <c r="B50" s="1"/>
      <c r="C50" s="1"/>
      <c r="D50" s="1"/>
      <c r="E50" s="1"/>
      <c r="F50" s="1"/>
      <c r="G50" s="1"/>
      <c r="H50" s="1"/>
      <c r="I50" s="10"/>
      <c r="J50" s="13"/>
      <c r="K50" s="13"/>
      <c r="L50" s="14"/>
      <c r="M50" s="9"/>
      <c r="N50" s="9"/>
    </row>
    <row r="54" spans="1:14" ht="15" customHeight="1">
      <c r="A54" s="20"/>
    </row>
    <row r="55" spans="1:14" ht="15" customHeight="1">
      <c r="A55" s="20"/>
    </row>
    <row r="56" spans="1:14" ht="15" customHeight="1">
      <c r="A56" s="20"/>
    </row>
  </sheetData>
  <sheetProtection selectLockedCells="1" selectUnlockedCells="1"/>
  <mergeCells count="20">
    <mergeCell ref="B32:H32"/>
    <mergeCell ref="B33:H33"/>
    <mergeCell ref="B41:H41"/>
    <mergeCell ref="A7:N7"/>
    <mergeCell ref="A9:M9"/>
    <mergeCell ref="B11:B12"/>
    <mergeCell ref="D11:E12"/>
    <mergeCell ref="F11:H11"/>
    <mergeCell ref="I11:J12"/>
    <mergeCell ref="M11:M12"/>
    <mergeCell ref="A11:A12"/>
    <mergeCell ref="K11:L11"/>
    <mergeCell ref="C11:C12"/>
    <mergeCell ref="B42:G42"/>
    <mergeCell ref="B43:G43"/>
    <mergeCell ref="B34:H34"/>
    <mergeCell ref="B35:H35"/>
    <mergeCell ref="B36:H36"/>
    <mergeCell ref="B37:H37"/>
    <mergeCell ref="B40:H40"/>
  </mergeCells>
  <phoneticPr fontId="38"/>
  <pageMargins left="1.22" right="0.23" top="0.47" bottom="0.35" header="0.38" footer="0.16"/>
  <pageSetup paperSize="9" scale="68"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W57"/>
  <sheetViews>
    <sheetView view="pageBreakPreview" zoomScale="60" zoomScaleNormal="50" workbookViewId="0">
      <selection activeCell="A15" sqref="A15"/>
    </sheetView>
  </sheetViews>
  <sheetFormatPr defaultColWidth="9" defaultRowHeight="15" customHeight="1"/>
  <cols>
    <col min="1" max="1" width="24.6640625" style="1" customWidth="1"/>
    <col min="2" max="3" width="10.44140625" style="1" customWidth="1"/>
    <col min="4" max="4" width="10.109375" style="1" customWidth="1"/>
    <col min="5" max="8" width="9.109375" style="1" customWidth="1"/>
    <col min="9" max="9" width="11.44140625" style="1" customWidth="1"/>
    <col min="10" max="12" width="9.109375" style="1" customWidth="1"/>
    <col min="13" max="13" width="14.44140625" style="1" customWidth="1"/>
    <col min="14" max="14" width="36.44140625" style="1" customWidth="1"/>
    <col min="15" max="15" width="10.44140625" style="1" customWidth="1"/>
    <col min="16" max="16" width="13.88671875" style="1" customWidth="1"/>
    <col min="17" max="16384" width="9" style="1"/>
  </cols>
  <sheetData>
    <row r="1" spans="1:17" ht="8.25" customHeight="1">
      <c r="Q1" s="2"/>
    </row>
    <row r="2" spans="1:17" ht="15" customHeight="1">
      <c r="E2" s="619" t="s">
        <v>231</v>
      </c>
      <c r="F2" s="5"/>
      <c r="I2" s="804"/>
      <c r="J2" s="804" t="s">
        <v>1</v>
      </c>
      <c r="L2" s="15"/>
      <c r="Q2" s="2"/>
    </row>
    <row r="3" spans="1:17" ht="15" customHeight="1">
      <c r="E3" s="619" t="s">
        <v>566</v>
      </c>
      <c r="F3" s="5"/>
      <c r="I3" s="804"/>
      <c r="J3" s="804" t="s">
        <v>3</v>
      </c>
      <c r="L3" s="15"/>
      <c r="Q3" s="2"/>
    </row>
    <row r="4" spans="1:17" ht="15" customHeight="1">
      <c r="E4" s="619" t="s">
        <v>567</v>
      </c>
      <c r="F4" s="33"/>
      <c r="I4" s="804"/>
      <c r="J4" s="804" t="s">
        <v>5</v>
      </c>
      <c r="L4" s="15"/>
      <c r="Q4" s="2"/>
    </row>
    <row r="5" spans="1:17" ht="15" customHeight="1">
      <c r="E5" s="619" t="s">
        <v>568</v>
      </c>
      <c r="F5" s="5"/>
      <c r="I5" s="804"/>
      <c r="J5" s="804" t="s">
        <v>7</v>
      </c>
      <c r="L5" s="15"/>
      <c r="Q5" s="2"/>
    </row>
    <row r="6" spans="1:17" ht="7.5" customHeight="1">
      <c r="M6" s="6"/>
      <c r="N6" s="6"/>
    </row>
    <row r="7" spans="1:17" ht="28.2">
      <c r="A7" s="3959" t="s">
        <v>1111</v>
      </c>
      <c r="B7" s="3959"/>
      <c r="C7" s="3959"/>
      <c r="D7" s="3959"/>
      <c r="E7" s="3959"/>
      <c r="F7" s="3959"/>
      <c r="G7" s="3959"/>
      <c r="H7" s="3959"/>
      <c r="I7" s="3959"/>
      <c r="J7" s="3959"/>
      <c r="K7" s="3959"/>
      <c r="L7" s="3959"/>
      <c r="M7" s="3959"/>
      <c r="N7" s="3959"/>
    </row>
    <row r="8" spans="1:17" ht="9.6" customHeight="1">
      <c r="A8" s="32"/>
      <c r="B8" s="32"/>
      <c r="C8" s="32"/>
      <c r="D8" s="32"/>
      <c r="E8" s="32"/>
      <c r="F8" s="32"/>
      <c r="G8" s="32"/>
      <c r="H8" s="32"/>
      <c r="I8" s="32"/>
      <c r="J8" s="32"/>
      <c r="K8" s="32"/>
      <c r="L8" s="32"/>
      <c r="M8" s="32"/>
      <c r="N8" s="32"/>
      <c r="O8" s="4"/>
    </row>
    <row r="9" spans="1:17" ht="15" customHeight="1">
      <c r="A9" s="2656" t="s">
        <v>236</v>
      </c>
      <c r="B9" s="2656"/>
      <c r="C9" s="2656"/>
      <c r="D9" s="2656"/>
      <c r="E9" s="2656"/>
      <c r="F9" s="2656"/>
      <c r="G9" s="2656"/>
      <c r="H9" s="2656"/>
      <c r="I9" s="2656"/>
      <c r="J9" s="2656"/>
      <c r="K9" s="2656"/>
      <c r="L9" s="2656"/>
      <c r="M9" s="2656"/>
      <c r="N9" s="3"/>
      <c r="O9" s="5"/>
    </row>
    <row r="10" spans="1:17" ht="7.5" customHeight="1">
      <c r="A10" s="396"/>
      <c r="B10" s="3"/>
      <c r="C10" s="3"/>
      <c r="D10" s="3"/>
      <c r="E10" s="3"/>
      <c r="F10" s="3"/>
      <c r="G10" s="3"/>
      <c r="H10" s="3"/>
      <c r="I10" s="3"/>
      <c r="J10" s="3"/>
      <c r="K10" s="3"/>
      <c r="L10" s="3"/>
      <c r="M10" s="3"/>
      <c r="N10" s="3"/>
      <c r="O10" s="3"/>
    </row>
    <row r="11" spans="1:17" ht="17.25" customHeight="1">
      <c r="A11" s="3977" t="s">
        <v>237</v>
      </c>
      <c r="B11" s="3966" t="s">
        <v>238</v>
      </c>
      <c r="C11" s="3979" t="s">
        <v>1058</v>
      </c>
      <c r="D11" s="3975" t="s">
        <v>403</v>
      </c>
      <c r="E11" s="3975"/>
      <c r="F11" s="3976" t="s">
        <v>240</v>
      </c>
      <c r="G11" s="3976"/>
      <c r="H11" s="3976"/>
      <c r="I11" s="3975" t="s">
        <v>242</v>
      </c>
      <c r="J11" s="3975"/>
      <c r="K11" s="3978" t="s">
        <v>240</v>
      </c>
      <c r="L11" s="3978"/>
      <c r="M11" s="3980" t="s">
        <v>1112</v>
      </c>
      <c r="N11" s="200"/>
    </row>
    <row r="12" spans="1:17" ht="16.2">
      <c r="A12" s="3977"/>
      <c r="B12" s="3966"/>
      <c r="C12" s="3937"/>
      <c r="D12" s="3975"/>
      <c r="E12" s="3975"/>
      <c r="F12" s="1337" t="s">
        <v>309</v>
      </c>
      <c r="G12" s="1349" t="s">
        <v>244</v>
      </c>
      <c r="H12" s="1339" t="s">
        <v>245</v>
      </c>
      <c r="I12" s="3975"/>
      <c r="J12" s="3975"/>
      <c r="K12" s="1350" t="s">
        <v>249</v>
      </c>
      <c r="L12" s="1351" t="s">
        <v>248</v>
      </c>
      <c r="M12" s="3980"/>
      <c r="N12" s="200"/>
    </row>
    <row r="13" spans="1:17" ht="24.75" customHeight="1">
      <c r="A13" s="1075" t="s">
        <v>1113</v>
      </c>
      <c r="B13" s="1066" t="s">
        <v>1114</v>
      </c>
      <c r="C13" s="543" t="s">
        <v>1062</v>
      </c>
      <c r="D13" s="989"/>
      <c r="E13" s="544"/>
      <c r="F13" s="1112"/>
      <c r="G13" s="545"/>
      <c r="H13" s="1358"/>
      <c r="I13" s="1359">
        <v>43165</v>
      </c>
      <c r="J13" s="1360">
        <f>I13</f>
        <v>43165</v>
      </c>
      <c r="K13" s="1361">
        <f>I13-4</f>
        <v>43161</v>
      </c>
      <c r="L13" s="1360">
        <f>K13</f>
        <v>43161</v>
      </c>
      <c r="M13" s="990">
        <f>J13+3</f>
        <v>43168</v>
      </c>
      <c r="N13" s="152"/>
    </row>
    <row r="14" spans="1:17" ht="25.35" customHeight="1">
      <c r="A14" s="1065" t="s">
        <v>1115</v>
      </c>
      <c r="B14" s="1067" t="s">
        <v>1114</v>
      </c>
      <c r="C14" s="539" t="s">
        <v>1116</v>
      </c>
      <c r="D14" s="991">
        <v>43165</v>
      </c>
      <c r="E14" s="546">
        <f>D14+1</f>
        <v>43166</v>
      </c>
      <c r="F14" s="1362">
        <f>D14-4</f>
        <v>43161</v>
      </c>
      <c r="G14" s="547">
        <f>F14</f>
        <v>43161</v>
      </c>
      <c r="H14" s="1363">
        <f>D14-1</f>
        <v>43164</v>
      </c>
      <c r="I14" s="1364"/>
      <c r="J14" s="1365"/>
      <c r="K14" s="1366"/>
      <c r="L14" s="1365"/>
      <c r="M14" s="992">
        <f>E14+3</f>
        <v>43169</v>
      </c>
      <c r="N14" s="152"/>
    </row>
    <row r="15" spans="1:17" ht="25.35" customHeight="1">
      <c r="A15" s="1077" t="s">
        <v>1066</v>
      </c>
      <c r="B15" s="1066"/>
      <c r="C15" s="543"/>
      <c r="D15" s="989"/>
      <c r="E15" s="544"/>
      <c r="F15" s="1112"/>
      <c r="G15" s="545"/>
      <c r="H15" s="1358"/>
      <c r="I15" s="1359">
        <f>I13+7</f>
        <v>43172</v>
      </c>
      <c r="J15" s="1360">
        <f>I15</f>
        <v>43172</v>
      </c>
      <c r="K15" s="1361">
        <f>I15-4</f>
        <v>43168</v>
      </c>
      <c r="L15" s="1360">
        <f>K15</f>
        <v>43168</v>
      </c>
      <c r="M15" s="990">
        <f>J15+3</f>
        <v>43175</v>
      </c>
      <c r="N15" s="152"/>
    </row>
    <row r="16" spans="1:17" ht="25.35" customHeight="1">
      <c r="A16" s="1065" t="s">
        <v>1117</v>
      </c>
      <c r="B16" s="1067" t="s">
        <v>1118</v>
      </c>
      <c r="C16" s="539" t="s">
        <v>1116</v>
      </c>
      <c r="D16" s="991">
        <f>D14+7</f>
        <v>43172</v>
      </c>
      <c r="E16" s="546">
        <f>D16+1</f>
        <v>43173</v>
      </c>
      <c r="F16" s="1362">
        <f>D16-4</f>
        <v>43168</v>
      </c>
      <c r="G16" s="547">
        <f>F16</f>
        <v>43168</v>
      </c>
      <c r="H16" s="1363">
        <f>D16-1</f>
        <v>43171</v>
      </c>
      <c r="I16" s="1364"/>
      <c r="J16" s="1365"/>
      <c r="K16" s="1366"/>
      <c r="L16" s="1365"/>
      <c r="M16" s="992">
        <f>E16+3</f>
        <v>43176</v>
      </c>
      <c r="N16" s="152"/>
    </row>
    <row r="17" spans="1:16" ht="25.35" customHeight="1">
      <c r="A17" s="1075" t="s">
        <v>1113</v>
      </c>
      <c r="B17" s="1066" t="s">
        <v>1118</v>
      </c>
      <c r="C17" s="543" t="s">
        <v>1062</v>
      </c>
      <c r="D17" s="989"/>
      <c r="E17" s="544"/>
      <c r="F17" s="1112"/>
      <c r="G17" s="545"/>
      <c r="H17" s="1358"/>
      <c r="I17" s="1359">
        <f>I15+7</f>
        <v>43179</v>
      </c>
      <c r="J17" s="1360">
        <f>I17</f>
        <v>43179</v>
      </c>
      <c r="K17" s="1361">
        <f>I17-4</f>
        <v>43175</v>
      </c>
      <c r="L17" s="1360">
        <f>K17</f>
        <v>43175</v>
      </c>
      <c r="M17" s="990">
        <f>J17+3</f>
        <v>43182</v>
      </c>
      <c r="N17" s="152"/>
    </row>
    <row r="18" spans="1:16" ht="25.35" customHeight="1">
      <c r="A18" s="1065" t="s">
        <v>1115</v>
      </c>
      <c r="B18" s="1067" t="s">
        <v>1118</v>
      </c>
      <c r="C18" s="539" t="s">
        <v>1116</v>
      </c>
      <c r="D18" s="991">
        <f>D16+7</f>
        <v>43179</v>
      </c>
      <c r="E18" s="546">
        <f>D18+1</f>
        <v>43180</v>
      </c>
      <c r="F18" s="1362">
        <f>D18-4</f>
        <v>43175</v>
      </c>
      <c r="G18" s="547">
        <f>F18</f>
        <v>43175</v>
      </c>
      <c r="H18" s="1363">
        <f>D18-1</f>
        <v>43178</v>
      </c>
      <c r="I18" s="1364"/>
      <c r="J18" s="1365"/>
      <c r="K18" s="1366"/>
      <c r="L18" s="1365"/>
      <c r="M18" s="992">
        <f>E18+3</f>
        <v>43183</v>
      </c>
      <c r="N18" s="152"/>
    </row>
    <row r="19" spans="1:16" ht="25.35" customHeight="1">
      <c r="A19" s="1075" t="s">
        <v>1113</v>
      </c>
      <c r="B19" s="1066" t="s">
        <v>1061</v>
      </c>
      <c r="C19" s="1367" t="s">
        <v>1062</v>
      </c>
      <c r="D19" s="989"/>
      <c r="E19" s="544"/>
      <c r="F19" s="1112"/>
      <c r="G19" s="545"/>
      <c r="H19" s="1358"/>
      <c r="I19" s="1359">
        <f>I17+7</f>
        <v>43186</v>
      </c>
      <c r="J19" s="1360">
        <f>I19</f>
        <v>43186</v>
      </c>
      <c r="K19" s="1361">
        <f>I19-4</f>
        <v>43182</v>
      </c>
      <c r="L19" s="1360">
        <f>K19</f>
        <v>43182</v>
      </c>
      <c r="M19" s="990">
        <f>J19+3</f>
        <v>43189</v>
      </c>
      <c r="N19" s="152"/>
    </row>
    <row r="20" spans="1:16" ht="23.85" customHeight="1">
      <c r="A20" s="1065" t="s">
        <v>1117</v>
      </c>
      <c r="B20" s="1067" t="s">
        <v>1119</v>
      </c>
      <c r="C20" s="1070" t="s">
        <v>1116</v>
      </c>
      <c r="D20" s="1368">
        <f>D18+7</f>
        <v>43186</v>
      </c>
      <c r="E20" s="546">
        <f>D20+1</f>
        <v>43187</v>
      </c>
      <c r="F20" s="1362">
        <f>D20-4</f>
        <v>43182</v>
      </c>
      <c r="G20" s="547">
        <f>F20</f>
        <v>43182</v>
      </c>
      <c r="H20" s="1363">
        <f>D20-1</f>
        <v>43185</v>
      </c>
      <c r="I20" s="1364"/>
      <c r="J20" s="1365"/>
      <c r="K20" s="1366"/>
      <c r="L20" s="1365"/>
      <c r="M20" s="992">
        <f>E20+3</f>
        <v>43190</v>
      </c>
      <c r="N20" s="152"/>
    </row>
    <row r="21" spans="1:16" ht="25.35" customHeight="1">
      <c r="A21" s="1075" t="s">
        <v>1113</v>
      </c>
      <c r="B21" s="1066" t="s">
        <v>1119</v>
      </c>
      <c r="C21" s="1069" t="s">
        <v>1062</v>
      </c>
      <c r="D21" s="1369"/>
      <c r="E21" s="544"/>
      <c r="F21" s="1112"/>
      <c r="G21" s="545"/>
      <c r="H21" s="1358"/>
      <c r="I21" s="1359">
        <f>I19+7</f>
        <v>43193</v>
      </c>
      <c r="J21" s="1360">
        <f>I21</f>
        <v>43193</v>
      </c>
      <c r="K21" s="1361">
        <f>I21-4</f>
        <v>43189</v>
      </c>
      <c r="L21" s="1360">
        <f>K21</f>
        <v>43189</v>
      </c>
      <c r="M21" s="990">
        <f>J21+3</f>
        <v>43196</v>
      </c>
      <c r="N21" s="152"/>
    </row>
    <row r="22" spans="1:16" ht="25.35" customHeight="1">
      <c r="A22" s="1065" t="s">
        <v>1115</v>
      </c>
      <c r="B22" s="1067" t="s">
        <v>1119</v>
      </c>
      <c r="C22" s="539" t="s">
        <v>1116</v>
      </c>
      <c r="D22" s="1368">
        <f>D20+7</f>
        <v>43193</v>
      </c>
      <c r="E22" s="546">
        <f>D22+1</f>
        <v>43194</v>
      </c>
      <c r="F22" s="1362">
        <f>D22-4</f>
        <v>43189</v>
      </c>
      <c r="G22" s="547">
        <f>F22</f>
        <v>43189</v>
      </c>
      <c r="H22" s="1363">
        <f>D22-1</f>
        <v>43192</v>
      </c>
      <c r="I22" s="1364"/>
      <c r="J22" s="1365"/>
      <c r="K22" s="1366"/>
      <c r="L22" s="1365"/>
      <c r="M22" s="992">
        <f>E22+3</f>
        <v>43197</v>
      </c>
      <c r="N22" s="152"/>
    </row>
    <row r="23" spans="1:16" ht="25.35" customHeight="1">
      <c r="A23" s="1075" t="s">
        <v>1113</v>
      </c>
      <c r="B23" s="1066" t="s">
        <v>1065</v>
      </c>
      <c r="C23" s="1069" t="s">
        <v>1062</v>
      </c>
      <c r="D23" s="1369"/>
      <c r="E23" s="544"/>
      <c r="F23" s="1112"/>
      <c r="G23" s="545"/>
      <c r="H23" s="1358"/>
      <c r="I23" s="1359">
        <f>I21+7</f>
        <v>43200</v>
      </c>
      <c r="J23" s="1360">
        <f>I23</f>
        <v>43200</v>
      </c>
      <c r="K23" s="1361">
        <f>I23-4</f>
        <v>43196</v>
      </c>
      <c r="L23" s="1360">
        <f>K23</f>
        <v>43196</v>
      </c>
      <c r="M23" s="990">
        <f>J23+3</f>
        <v>43203</v>
      </c>
      <c r="N23" s="152"/>
    </row>
    <row r="24" spans="1:16" ht="25.35" customHeight="1">
      <c r="A24" s="1065" t="s">
        <v>1117</v>
      </c>
      <c r="B24" s="1067" t="s">
        <v>1120</v>
      </c>
      <c r="C24" s="1070" t="s">
        <v>1116</v>
      </c>
      <c r="D24" s="1368">
        <f>D22+7</f>
        <v>43200</v>
      </c>
      <c r="E24" s="546">
        <f>D24+1</f>
        <v>43201</v>
      </c>
      <c r="F24" s="1362">
        <f>D24-4</f>
        <v>43196</v>
      </c>
      <c r="G24" s="547">
        <f>F24</f>
        <v>43196</v>
      </c>
      <c r="H24" s="1363">
        <f>D24-1</f>
        <v>43199</v>
      </c>
      <c r="I24" s="1364"/>
      <c r="J24" s="1365"/>
      <c r="K24" s="1366"/>
      <c r="L24" s="1365"/>
      <c r="M24" s="992">
        <f>E24+3</f>
        <v>43204</v>
      </c>
    </row>
    <row r="25" spans="1:16" ht="25.35" customHeight="1">
      <c r="A25" s="1075" t="s">
        <v>1113</v>
      </c>
      <c r="B25" s="1066" t="s">
        <v>1120</v>
      </c>
      <c r="C25" s="1069" t="s">
        <v>1062</v>
      </c>
      <c r="D25" s="1369"/>
      <c r="E25" s="544"/>
      <c r="F25" s="1112"/>
      <c r="G25" s="545"/>
      <c r="H25" s="1358"/>
      <c r="I25" s="1359">
        <f>I23+7</f>
        <v>43207</v>
      </c>
      <c r="J25" s="1360">
        <f>I25</f>
        <v>43207</v>
      </c>
      <c r="K25" s="1361">
        <f>I25-4</f>
        <v>43203</v>
      </c>
      <c r="L25" s="1360">
        <f>K25</f>
        <v>43203</v>
      </c>
      <c r="M25" s="990">
        <f>J25+3</f>
        <v>43210</v>
      </c>
      <c r="P25" s="1" t="s">
        <v>1104</v>
      </c>
    </row>
    <row r="26" spans="1:16" ht="25.35" customHeight="1">
      <c r="A26" s="1065"/>
      <c r="B26" s="1065"/>
      <c r="C26" s="1065" t="s">
        <v>1116</v>
      </c>
      <c r="D26" s="974">
        <f>D24+7</f>
        <v>43207</v>
      </c>
      <c r="E26" s="548">
        <f>D26+1</f>
        <v>43208</v>
      </c>
      <c r="F26" s="1362">
        <f>D26-4</f>
        <v>43203</v>
      </c>
      <c r="G26" s="547">
        <f>F26</f>
        <v>43203</v>
      </c>
      <c r="H26" s="1363">
        <f>D26-1</f>
        <v>43206</v>
      </c>
      <c r="I26" s="1062"/>
      <c r="J26" s="1063"/>
      <c r="K26" s="1366"/>
      <c r="L26" s="1365"/>
      <c r="M26" s="1064">
        <f>E26+3</f>
        <v>43211</v>
      </c>
      <c r="N26" s="152"/>
    </row>
    <row r="27" spans="1:16" ht="25.35" customHeight="1">
      <c r="A27" s="450" t="s">
        <v>1121</v>
      </c>
      <c r="B27" s="151"/>
      <c r="C27" s="493"/>
      <c r="D27" s="1370"/>
      <c r="E27" s="1371"/>
      <c r="F27" s="1372"/>
      <c r="G27" s="1372"/>
      <c r="H27" s="1372"/>
      <c r="I27" s="1373"/>
      <c r="J27" s="1373"/>
      <c r="K27" s="1373"/>
      <c r="L27" s="1373"/>
      <c r="M27" s="1370"/>
    </row>
    <row r="28" spans="1:16" s="13" customFormat="1" ht="20.100000000000001" customHeight="1">
      <c r="A28" s="496" t="s">
        <v>1103</v>
      </c>
      <c r="B28" s="151"/>
      <c r="C28" s="214"/>
      <c r="D28" s="152"/>
      <c r="E28" s="154"/>
      <c r="F28" s="154"/>
      <c r="G28" s="154"/>
      <c r="H28" s="448"/>
      <c r="I28" s="449"/>
      <c r="J28" s="449"/>
      <c r="K28" s="449"/>
      <c r="L28" s="449"/>
      <c r="M28" s="152"/>
      <c r="N28" s="149"/>
    </row>
    <row r="29" spans="1:16" s="13" customFormat="1" ht="19.350000000000001" customHeight="1">
      <c r="A29" s="496"/>
      <c r="B29" s="151"/>
      <c r="C29" s="151"/>
      <c r="D29" s="1"/>
      <c r="E29" s="452"/>
      <c r="F29" s="154"/>
      <c r="G29" s="154"/>
      <c r="H29" s="155"/>
      <c r="I29" s="449"/>
      <c r="J29" s="449"/>
      <c r="K29" s="449"/>
      <c r="L29" s="449"/>
      <c r="M29" s="152"/>
      <c r="N29" s="37"/>
    </row>
    <row r="30" spans="1:16" s="13" customFormat="1" ht="14.4">
      <c r="A30" s="497"/>
      <c r="B30" s="37"/>
      <c r="C30" s="37"/>
      <c r="D30" s="37"/>
      <c r="E30" s="37"/>
      <c r="F30" s="37"/>
      <c r="G30" s="37"/>
      <c r="H30" s="149"/>
      <c r="I30" s="449"/>
      <c r="J30" s="449"/>
      <c r="K30" s="449"/>
      <c r="L30" s="449"/>
      <c r="M30" s="152"/>
      <c r="N30" s="37"/>
    </row>
    <row r="31" spans="1:16" s="13" customFormat="1" ht="12.75" customHeight="1">
      <c r="A31" s="21" t="s">
        <v>1079</v>
      </c>
      <c r="B31" s="37"/>
      <c r="C31" s="37"/>
      <c r="D31" s="37"/>
      <c r="E31" s="37"/>
      <c r="F31" s="37"/>
      <c r="G31" s="37"/>
      <c r="H31" s="149"/>
      <c r="J31" s="201"/>
      <c r="L31" s="37"/>
      <c r="M31" s="37"/>
      <c r="N31" s="37"/>
    </row>
    <row r="32" spans="1:16" s="13" customFormat="1" ht="17.850000000000001" customHeight="1">
      <c r="A32" s="1342" t="s">
        <v>1080</v>
      </c>
      <c r="B32" s="3942"/>
      <c r="C32" s="3943"/>
      <c r="D32" s="3943"/>
      <c r="E32" s="3943"/>
      <c r="F32" s="3943"/>
      <c r="G32" s="3943"/>
      <c r="H32" s="3944"/>
      <c r="J32" s="11" t="s">
        <v>1026</v>
      </c>
      <c r="L32" s="37"/>
      <c r="M32" s="37"/>
      <c r="N32" s="37"/>
    </row>
    <row r="33" spans="1:23" s="13" customFormat="1" ht="17.850000000000001" customHeight="1">
      <c r="A33" s="1343" t="s">
        <v>1049</v>
      </c>
      <c r="B33" s="3945"/>
      <c r="C33" s="3946"/>
      <c r="D33" s="3946"/>
      <c r="E33" s="3946"/>
      <c r="F33" s="3946"/>
      <c r="G33" s="3946"/>
      <c r="H33" s="3947"/>
      <c r="J33" s="11" t="s">
        <v>1028</v>
      </c>
      <c r="L33" s="37"/>
      <c r="M33" s="37"/>
      <c r="N33" s="37"/>
    </row>
    <row r="34" spans="1:23" s="13" customFormat="1" ht="17.850000000000001" customHeight="1">
      <c r="A34" s="1342" t="s">
        <v>361</v>
      </c>
      <c r="B34" s="3953"/>
      <c r="C34" s="3954"/>
      <c r="D34" s="3954"/>
      <c r="E34" s="3954"/>
      <c r="F34" s="3954"/>
      <c r="G34" s="3954"/>
      <c r="H34" s="3955"/>
      <c r="J34" s="415" t="s">
        <v>1122</v>
      </c>
      <c r="L34" s="37"/>
      <c r="M34" s="37"/>
      <c r="N34" s="37"/>
      <c r="O34" s="36"/>
      <c r="P34" s="36"/>
      <c r="Q34" s="36"/>
      <c r="R34" s="36"/>
      <c r="S34" s="36"/>
      <c r="T34" s="36"/>
      <c r="U34" s="36"/>
      <c r="V34" s="36"/>
      <c r="W34" s="36"/>
    </row>
    <row r="35" spans="1:23" s="13" customFormat="1" ht="17.850000000000001" customHeight="1">
      <c r="A35" s="1343"/>
      <c r="B35" s="3956"/>
      <c r="C35" s="3957"/>
      <c r="D35" s="3957"/>
      <c r="E35" s="3957"/>
      <c r="F35" s="3957"/>
      <c r="G35" s="3957"/>
      <c r="H35" s="3958"/>
      <c r="I35" s="149"/>
      <c r="J35" s="11" t="s">
        <v>1030</v>
      </c>
      <c r="K35" s="15"/>
      <c r="L35" s="15"/>
      <c r="M35" s="15"/>
      <c r="N35" s="15"/>
    </row>
    <row r="36" spans="1:23" s="13" customFormat="1" ht="17.850000000000001" customHeight="1">
      <c r="A36" s="1342" t="s">
        <v>1082</v>
      </c>
      <c r="B36" s="3942"/>
      <c r="C36" s="3943"/>
      <c r="D36" s="3943"/>
      <c r="E36" s="3943"/>
      <c r="F36" s="3943"/>
      <c r="G36" s="3943"/>
      <c r="H36" s="3944"/>
      <c r="I36" s="18"/>
      <c r="J36" s="11" t="s">
        <v>1032</v>
      </c>
      <c r="K36" s="15"/>
      <c r="L36" s="15"/>
      <c r="M36" s="15"/>
      <c r="N36" s="15"/>
      <c r="O36" s="10"/>
      <c r="P36" s="10"/>
    </row>
    <row r="37" spans="1:23" s="13" customFormat="1" ht="17.850000000000001" customHeight="1">
      <c r="A37" s="1344"/>
      <c r="B37" s="3945"/>
      <c r="C37" s="3946"/>
      <c r="D37" s="3946"/>
      <c r="E37" s="3946"/>
      <c r="F37" s="3946"/>
      <c r="G37" s="3946"/>
      <c r="H37" s="3947"/>
      <c r="I37" s="18"/>
      <c r="J37" s="11" t="s">
        <v>1033</v>
      </c>
      <c r="K37" s="15"/>
      <c r="L37" s="15"/>
      <c r="M37" s="15"/>
      <c r="N37" s="15"/>
      <c r="O37" s="10"/>
      <c r="P37" s="10"/>
    </row>
    <row r="38" spans="1:23" s="13" customFormat="1" ht="17.25" customHeight="1">
      <c r="A38" s="455" t="s">
        <v>1105</v>
      </c>
      <c r="B38" s="453"/>
      <c r="C38" s="27"/>
      <c r="D38" s="27"/>
      <c r="E38" s="27"/>
      <c r="F38" s="27"/>
      <c r="G38" s="27"/>
      <c r="H38" s="454"/>
      <c r="J38" s="11" t="s">
        <v>1034</v>
      </c>
      <c r="K38" s="10"/>
      <c r="L38" s="10"/>
    </row>
    <row r="39" spans="1:23" s="13" customFormat="1" ht="17.850000000000001" customHeight="1">
      <c r="A39" s="455" t="s">
        <v>1106</v>
      </c>
      <c r="B39" s="453"/>
      <c r="C39" s="27"/>
      <c r="D39" s="27"/>
      <c r="E39" s="27"/>
      <c r="F39" s="27"/>
      <c r="G39" s="27"/>
      <c r="H39" s="454"/>
      <c r="I39" s="18"/>
      <c r="J39" s="11" t="s">
        <v>1085</v>
      </c>
      <c r="K39" s="15"/>
      <c r="L39" s="15"/>
      <c r="M39" s="15"/>
      <c r="N39" s="15"/>
    </row>
    <row r="40" spans="1:23" s="13" customFormat="1" ht="17.850000000000001" customHeight="1">
      <c r="A40" s="1345" t="s">
        <v>507</v>
      </c>
      <c r="B40" s="3942" t="s">
        <v>1107</v>
      </c>
      <c r="C40" s="3943"/>
      <c r="D40" s="3943"/>
      <c r="E40" s="3943"/>
      <c r="F40" s="3943"/>
      <c r="G40" s="3943"/>
      <c r="H40" s="3944"/>
      <c r="J40" s="11" t="s">
        <v>1086</v>
      </c>
      <c r="K40" s="10"/>
      <c r="L40" s="25"/>
    </row>
    <row r="41" spans="1:23" s="13" customFormat="1" ht="17.850000000000001" customHeight="1">
      <c r="A41" s="1346" t="s">
        <v>1084</v>
      </c>
      <c r="B41" s="3945" t="s">
        <v>1108</v>
      </c>
      <c r="C41" s="3946"/>
      <c r="D41" s="3946"/>
      <c r="E41" s="3946"/>
      <c r="F41" s="3946"/>
      <c r="G41" s="3946"/>
      <c r="H41" s="3947"/>
      <c r="K41" s="10"/>
      <c r="L41" s="25"/>
    </row>
    <row r="42" spans="1:23" s="13" customFormat="1" ht="17.850000000000001" customHeight="1">
      <c r="A42" s="468" t="s">
        <v>510</v>
      </c>
      <c r="B42" s="3948" t="s">
        <v>1109</v>
      </c>
      <c r="C42" s="3948"/>
      <c r="D42" s="3948"/>
      <c r="E42" s="3948"/>
      <c r="F42" s="3948"/>
      <c r="G42" s="3949"/>
      <c r="H42" s="1347"/>
      <c r="J42" s="18" t="s">
        <v>1035</v>
      </c>
      <c r="K42" s="10"/>
      <c r="L42" s="25"/>
    </row>
    <row r="43" spans="1:23" s="13" customFormat="1" ht="17.850000000000001" customHeight="1">
      <c r="A43" s="1346" t="s">
        <v>1087</v>
      </c>
      <c r="B43" s="3950" t="s">
        <v>1110</v>
      </c>
      <c r="C43" s="3950"/>
      <c r="D43" s="3950"/>
      <c r="E43" s="3950"/>
      <c r="F43" s="3950"/>
      <c r="G43" s="3951"/>
      <c r="H43" s="1348"/>
      <c r="J43" s="18" t="s">
        <v>228</v>
      </c>
      <c r="K43" s="10"/>
      <c r="L43" s="25"/>
    </row>
    <row r="44" spans="1:23" s="13" customFormat="1" ht="17.25" customHeight="1">
      <c r="A44" s="16"/>
      <c r="B44" s="37"/>
      <c r="C44" s="37"/>
      <c r="D44" s="37"/>
      <c r="E44" s="37"/>
      <c r="F44" s="37"/>
      <c r="G44" s="37"/>
      <c r="H44" s="28"/>
      <c r="J44" s="18" t="s">
        <v>229</v>
      </c>
      <c r="K44" s="10"/>
      <c r="L44" s="10"/>
    </row>
    <row r="45" spans="1:23" s="13" customFormat="1" ht="17.25" customHeight="1">
      <c r="A45" s="21"/>
      <c r="I45" s="18"/>
      <c r="J45" s="16"/>
      <c r="K45" s="16"/>
      <c r="L45" s="16"/>
    </row>
    <row r="46" spans="1:23" s="13" customFormat="1" ht="17.25" customHeight="1">
      <c r="A46" s="8"/>
      <c r="B46" s="8"/>
      <c r="C46" s="8"/>
      <c r="D46" s="8"/>
      <c r="E46" s="8"/>
      <c r="F46" s="8"/>
      <c r="G46" s="8"/>
      <c r="H46" s="8"/>
      <c r="I46" s="18"/>
      <c r="J46" s="16"/>
      <c r="K46" s="16"/>
      <c r="L46" s="16"/>
    </row>
    <row r="47" spans="1:23" s="8" customFormat="1" ht="14.1" customHeight="1">
      <c r="B47" s="13"/>
      <c r="C47" s="13"/>
      <c r="D47" s="13"/>
      <c r="E47" s="13"/>
      <c r="F47" s="13"/>
      <c r="G47" s="13"/>
      <c r="H47" s="13"/>
      <c r="I47" s="10"/>
      <c r="J47" s="13"/>
      <c r="K47" s="13"/>
      <c r="L47" s="13"/>
    </row>
    <row r="48" spans="1:23" s="8" customFormat="1" ht="14.1" customHeight="1">
      <c r="A48" s="24"/>
      <c r="B48" s="13"/>
      <c r="C48" s="13"/>
      <c r="D48" s="13"/>
      <c r="E48" s="13"/>
      <c r="F48" s="13"/>
      <c r="G48" s="13"/>
      <c r="H48" s="13"/>
    </row>
    <row r="49" spans="1:14" s="8" customFormat="1" ht="14.1" customHeight="1">
      <c r="B49" s="13"/>
      <c r="C49" s="13"/>
      <c r="D49" s="13"/>
      <c r="E49" s="13"/>
      <c r="F49" s="13"/>
      <c r="G49" s="13"/>
      <c r="H49" s="13"/>
      <c r="I49" s="10"/>
      <c r="J49" s="13"/>
      <c r="K49" s="13"/>
      <c r="L49" s="13"/>
    </row>
    <row r="50" spans="1:14" s="8" customFormat="1" ht="14.1" customHeight="1">
      <c r="A50" s="1"/>
      <c r="B50" s="1"/>
      <c r="C50" s="1"/>
      <c r="D50" s="1"/>
      <c r="E50" s="1"/>
      <c r="F50" s="1"/>
      <c r="G50" s="1"/>
      <c r="H50" s="1"/>
      <c r="I50" s="10"/>
      <c r="J50" s="13"/>
      <c r="K50" s="13"/>
      <c r="L50" s="13"/>
    </row>
    <row r="51" spans="1:14" s="8" customFormat="1" ht="15" customHeight="1">
      <c r="A51" s="1"/>
      <c r="B51" s="1"/>
      <c r="C51" s="1"/>
      <c r="D51" s="1"/>
      <c r="E51" s="1"/>
      <c r="F51" s="1"/>
      <c r="G51" s="1"/>
      <c r="H51" s="1"/>
      <c r="I51" s="10"/>
      <c r="J51" s="13"/>
      <c r="K51" s="13"/>
      <c r="L51" s="14"/>
      <c r="M51" s="9"/>
      <c r="N51" s="9"/>
    </row>
    <row r="55" spans="1:14" ht="15" customHeight="1">
      <c r="A55" s="20"/>
    </row>
    <row r="56" spans="1:14" ht="15" customHeight="1">
      <c r="A56" s="20"/>
    </row>
    <row r="57" spans="1:14" ht="15" customHeight="1">
      <c r="A57" s="20"/>
    </row>
  </sheetData>
  <sheetProtection selectLockedCells="1" selectUnlockedCells="1"/>
  <mergeCells count="20">
    <mergeCell ref="B41:H41"/>
    <mergeCell ref="B36:H36"/>
    <mergeCell ref="B37:H37"/>
    <mergeCell ref="B42:G42"/>
    <mergeCell ref="B43:G43"/>
    <mergeCell ref="B40:H40"/>
    <mergeCell ref="A7:N7"/>
    <mergeCell ref="A9:M9"/>
    <mergeCell ref="B11:B12"/>
    <mergeCell ref="D11:E12"/>
    <mergeCell ref="F11:H11"/>
    <mergeCell ref="A11:A12"/>
    <mergeCell ref="K11:L11"/>
    <mergeCell ref="C11:C12"/>
    <mergeCell ref="M11:M12"/>
    <mergeCell ref="B34:H34"/>
    <mergeCell ref="I11:J12"/>
    <mergeCell ref="B32:H32"/>
    <mergeCell ref="B33:H33"/>
    <mergeCell ref="B35:H35"/>
  </mergeCells>
  <phoneticPr fontId="38"/>
  <pageMargins left="0.97" right="0.22" top="0.49" bottom="0.32" header="0.28999999999999998" footer="0.17"/>
  <pageSetup paperSize="9" scale="6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AB74"/>
  <sheetViews>
    <sheetView showZeros="0" view="pageBreakPreview" zoomScale="60" zoomScaleNormal="60" workbookViewId="0">
      <selection activeCell="A7" sqref="A7:U7"/>
    </sheetView>
  </sheetViews>
  <sheetFormatPr defaultColWidth="9" defaultRowHeight="15" customHeight="1"/>
  <cols>
    <col min="1" max="1" width="25.6640625" style="1" customWidth="1"/>
    <col min="2" max="2" width="10.88671875" style="1" customWidth="1"/>
    <col min="3" max="3" width="9.6640625" style="1" customWidth="1"/>
    <col min="4" max="4" width="3.6640625" style="1" customWidth="1"/>
    <col min="5" max="6" width="9.6640625" style="1" customWidth="1"/>
    <col min="7" max="7" width="3.6640625" style="1" customWidth="1"/>
    <col min="8" max="8" width="9.6640625" style="1" customWidth="1"/>
    <col min="9" max="11" width="8.44140625" style="1" customWidth="1"/>
    <col min="12" max="12" width="9.6640625" style="1" customWidth="1"/>
    <col min="13" max="13" width="3.6640625" style="1" customWidth="1"/>
    <col min="14" max="16" width="9.6640625" style="1" customWidth="1"/>
    <col min="17" max="17" width="3.6640625" style="1" customWidth="1"/>
    <col min="18" max="20" width="9.6640625" style="1" customWidth="1"/>
    <col min="21" max="21" width="13.6640625" style="1" bestFit="1" customWidth="1"/>
    <col min="22" max="16384" width="9" style="1"/>
  </cols>
  <sheetData>
    <row r="1" spans="1:22" ht="15" customHeight="1">
      <c r="V1" s="2"/>
    </row>
    <row r="2" spans="1:22" ht="15" customHeight="1">
      <c r="K2" s="5" t="s">
        <v>231</v>
      </c>
      <c r="L2" s="5"/>
      <c r="M2" s="5"/>
      <c r="O2" s="5"/>
      <c r="P2" s="804" t="s">
        <v>1</v>
      </c>
      <c r="Q2" s="16"/>
      <c r="R2" s="16"/>
      <c r="T2" s="15"/>
      <c r="V2" s="2"/>
    </row>
    <row r="3" spans="1:22" ht="15" customHeight="1">
      <c r="K3" s="5" t="s">
        <v>232</v>
      </c>
      <c r="L3" s="5"/>
      <c r="M3" s="5"/>
      <c r="O3" s="5"/>
      <c r="P3" s="804" t="s">
        <v>3</v>
      </c>
      <c r="Q3" s="16"/>
      <c r="R3" s="16"/>
      <c r="T3" s="15"/>
      <c r="V3" s="2"/>
    </row>
    <row r="4" spans="1:22" ht="15" customHeight="1">
      <c r="K4" s="516" t="s">
        <v>233</v>
      </c>
      <c r="L4" s="516"/>
      <c r="M4" s="33"/>
      <c r="O4" s="33"/>
      <c r="P4" s="804" t="s">
        <v>5</v>
      </c>
      <c r="Q4" s="16"/>
      <c r="R4" s="16"/>
      <c r="T4" s="15"/>
      <c r="V4" s="2"/>
    </row>
    <row r="5" spans="1:22" ht="15" customHeight="1">
      <c r="K5" s="5" t="s">
        <v>234</v>
      </c>
      <c r="L5" s="5"/>
      <c r="M5" s="5"/>
      <c r="O5" s="5"/>
      <c r="P5" s="804" t="s">
        <v>7</v>
      </c>
      <c r="Q5" s="16"/>
      <c r="R5" s="16"/>
      <c r="T5" s="15"/>
      <c r="V5" s="2"/>
    </row>
    <row r="6" spans="1:22" ht="15" customHeight="1">
      <c r="U6" s="6">
        <f ca="1">TODAY()</f>
        <v>46038</v>
      </c>
    </row>
    <row r="7" spans="1:22" ht="30" customHeight="1">
      <c r="A7" s="2702" t="s">
        <v>373</v>
      </c>
      <c r="B7" s="2702"/>
      <c r="C7" s="2702"/>
      <c r="D7" s="2702"/>
      <c r="E7" s="2702"/>
      <c r="F7" s="2702"/>
      <c r="G7" s="2702"/>
      <c r="H7" s="2702"/>
      <c r="I7" s="2702"/>
      <c r="J7" s="2702"/>
      <c r="K7" s="2702"/>
      <c r="L7" s="2702"/>
      <c r="M7" s="2702"/>
      <c r="N7" s="2702"/>
      <c r="O7" s="2702"/>
      <c r="P7" s="2702"/>
      <c r="Q7" s="2702"/>
      <c r="R7" s="2702"/>
      <c r="S7" s="2702"/>
      <c r="T7" s="2702"/>
      <c r="U7" s="2702"/>
    </row>
    <row r="8" spans="1:22" ht="20.100000000000001" customHeight="1">
      <c r="A8" s="32"/>
      <c r="B8" s="32"/>
      <c r="C8" s="32"/>
      <c r="D8" s="32"/>
      <c r="E8" s="32"/>
      <c r="F8" s="32"/>
      <c r="G8" s="32"/>
      <c r="H8" s="600"/>
      <c r="I8" s="32"/>
      <c r="J8" s="32"/>
      <c r="K8" s="32"/>
      <c r="L8" s="32"/>
      <c r="M8" s="32"/>
      <c r="N8" s="32"/>
      <c r="O8" s="32"/>
      <c r="P8" s="32"/>
      <c r="Q8" s="32"/>
      <c r="R8" s="32"/>
      <c r="S8" s="32"/>
      <c r="T8" s="32"/>
      <c r="U8" s="32"/>
    </row>
    <row r="9" spans="1:22" ht="20.100000000000001" customHeight="1">
      <c r="A9" s="2656" t="s">
        <v>302</v>
      </c>
      <c r="B9" s="2656"/>
      <c r="C9" s="2656"/>
      <c r="D9" s="2656"/>
      <c r="E9" s="2656"/>
      <c r="F9" s="2656"/>
      <c r="G9" s="2656"/>
      <c r="H9" s="2656"/>
      <c r="I9" s="2656"/>
      <c r="J9" s="2656"/>
      <c r="K9" s="2656"/>
      <c r="L9" s="2656"/>
      <c r="M9" s="2656"/>
      <c r="N9" s="2656"/>
      <c r="O9" s="2656"/>
      <c r="P9" s="2656"/>
      <c r="Q9" s="2656"/>
      <c r="R9" s="2656"/>
      <c r="S9" s="2656"/>
      <c r="T9" s="2656"/>
      <c r="U9" s="2656"/>
    </row>
    <row r="10" spans="1:22" ht="20.100000000000001" customHeight="1">
      <c r="A10" s="2716" t="s">
        <v>1300</v>
      </c>
      <c r="B10" s="2716"/>
      <c r="C10" s="2716"/>
      <c r="D10" s="2716"/>
      <c r="E10" s="2716"/>
      <c r="F10" s="2716"/>
      <c r="G10" s="2716"/>
      <c r="H10" s="2716"/>
      <c r="I10" s="2716"/>
      <c r="J10" s="2716"/>
      <c r="K10" s="2716"/>
      <c r="L10" s="2716"/>
      <c r="M10" s="2716"/>
      <c r="N10" s="2716"/>
      <c r="O10" s="2716"/>
      <c r="P10" s="2716"/>
      <c r="Q10" s="2716"/>
      <c r="R10" s="2716"/>
      <c r="S10" s="2716"/>
      <c r="T10" s="2716"/>
      <c r="U10" s="2716"/>
    </row>
    <row r="11" spans="1:22" ht="20.100000000000001" customHeight="1">
      <c r="A11" s="1376" t="s">
        <v>1402</v>
      </c>
      <c r="B11" s="1376"/>
      <c r="C11" s="1376"/>
      <c r="D11" s="1376"/>
      <c r="E11" s="1376"/>
      <c r="F11" s="1376"/>
      <c r="G11" s="1376"/>
      <c r="H11" s="1376"/>
      <c r="I11" s="1376"/>
      <c r="J11" s="1376"/>
      <c r="K11" s="1376"/>
      <c r="L11" s="1376"/>
      <c r="M11" s="1376"/>
      <c r="N11" s="1376"/>
      <c r="O11" s="1376"/>
      <c r="P11" s="1376"/>
      <c r="Q11" s="1376"/>
      <c r="R11" s="1376"/>
      <c r="S11" s="1376"/>
      <c r="T11" s="1376"/>
      <c r="U11" s="1376"/>
    </row>
    <row r="12" spans="1:22" ht="20.100000000000001" customHeight="1">
      <c r="A12" s="1376"/>
      <c r="B12" s="1376"/>
      <c r="C12" s="1376"/>
      <c r="D12" s="1376"/>
      <c r="E12" s="1376"/>
      <c r="F12" s="1376"/>
      <c r="G12" s="1376"/>
      <c r="H12" s="1376"/>
      <c r="I12" s="1376"/>
      <c r="J12" s="1376"/>
      <c r="K12" s="1376"/>
      <c r="L12" s="1376"/>
      <c r="M12" s="1376"/>
      <c r="N12" s="1376"/>
      <c r="O12" s="1376"/>
      <c r="P12" s="1376"/>
      <c r="Q12" s="1376"/>
      <c r="R12" s="1376"/>
      <c r="S12" s="1376"/>
      <c r="T12" s="1376"/>
      <c r="U12" s="1376"/>
    </row>
    <row r="13" spans="1:22" ht="20.100000000000001" customHeight="1">
      <c r="A13" s="669"/>
      <c r="B13" s="2711" t="s">
        <v>238</v>
      </c>
      <c r="C13" s="2705" t="s">
        <v>239</v>
      </c>
      <c r="D13" s="2706"/>
      <c r="E13" s="2707"/>
      <c r="F13" s="2711" t="s">
        <v>374</v>
      </c>
      <c r="G13" s="2706"/>
      <c r="H13" s="2707"/>
      <c r="I13" s="2713" t="s">
        <v>240</v>
      </c>
      <c r="J13" s="2714"/>
      <c r="K13" s="2715"/>
      <c r="L13" s="2705" t="s">
        <v>241</v>
      </c>
      <c r="M13" s="2706"/>
      <c r="N13" s="2707"/>
      <c r="O13" s="670" t="s">
        <v>240</v>
      </c>
      <c r="P13" s="2705" t="s">
        <v>242</v>
      </c>
      <c r="Q13" s="2706"/>
      <c r="R13" s="2707"/>
      <c r="S13" s="671" t="s">
        <v>240</v>
      </c>
      <c r="T13" s="672"/>
      <c r="U13" s="2703" t="s">
        <v>375</v>
      </c>
    </row>
    <row r="14" spans="1:22" ht="20.100000000000001" customHeight="1">
      <c r="A14" s="1149"/>
      <c r="B14" s="2712"/>
      <c r="C14" s="2708"/>
      <c r="D14" s="2709"/>
      <c r="E14" s="2710"/>
      <c r="F14" s="2712"/>
      <c r="G14" s="2709"/>
      <c r="H14" s="2710"/>
      <c r="I14" s="1150" t="s">
        <v>309</v>
      </c>
      <c r="J14" s="666" t="s">
        <v>245</v>
      </c>
      <c r="K14" s="667" t="s">
        <v>244</v>
      </c>
      <c r="L14" s="2708"/>
      <c r="M14" s="2709"/>
      <c r="N14" s="2710"/>
      <c r="O14" s="896" t="s">
        <v>247</v>
      </c>
      <c r="P14" s="2708"/>
      <c r="Q14" s="2709"/>
      <c r="R14" s="2710"/>
      <c r="S14" s="1151" t="s">
        <v>249</v>
      </c>
      <c r="T14" s="668" t="s">
        <v>248</v>
      </c>
      <c r="U14" s="2704"/>
    </row>
    <row r="15" spans="1:22" ht="24.75" customHeight="1">
      <c r="A15" s="1706" t="s">
        <v>1185</v>
      </c>
      <c r="B15" s="1707"/>
      <c r="C15" s="1887">
        <v>45661</v>
      </c>
      <c r="D15" s="1888" t="s">
        <v>376</v>
      </c>
      <c r="E15" s="1889">
        <f>C15+1</f>
        <v>45662</v>
      </c>
      <c r="F15" s="2381"/>
      <c r="G15" s="1888"/>
      <c r="H15" s="1890"/>
      <c r="I15" s="2355">
        <f>C15-5</f>
        <v>45656</v>
      </c>
      <c r="J15" s="2356">
        <f>C15-4</f>
        <v>45657</v>
      </c>
      <c r="K15" s="2357">
        <f>C15-3</f>
        <v>45658</v>
      </c>
      <c r="L15" s="2199"/>
      <c r="M15" s="1896"/>
      <c r="N15" s="2054"/>
      <c r="O15" s="2200"/>
      <c r="P15" s="1895"/>
      <c r="Q15" s="1896"/>
      <c r="R15" s="2054"/>
      <c r="S15" s="2202"/>
      <c r="T15" s="2358"/>
      <c r="U15" s="1898">
        <f>E15+7</f>
        <v>45669</v>
      </c>
    </row>
    <row r="16" spans="1:22" s="461" customFormat="1" ht="24" customHeight="1">
      <c r="A16" s="1706" t="s">
        <v>1185</v>
      </c>
      <c r="B16" s="1707"/>
      <c r="C16" s="1887"/>
      <c r="D16" s="1888"/>
      <c r="E16" s="1889"/>
      <c r="F16" s="2381"/>
      <c r="G16" s="1888"/>
      <c r="H16" s="1890"/>
      <c r="I16" s="2187"/>
      <c r="J16" s="1891"/>
      <c r="K16" s="1892"/>
      <c r="L16" s="1893"/>
      <c r="M16" s="1888"/>
      <c r="N16" s="1890"/>
      <c r="O16" s="1894"/>
      <c r="P16" s="1895">
        <v>45664</v>
      </c>
      <c r="Q16" s="1896" t="s">
        <v>376</v>
      </c>
      <c r="R16" s="2054">
        <f>P16</f>
        <v>45664</v>
      </c>
      <c r="S16" s="2382">
        <f>P16-5</f>
        <v>45659</v>
      </c>
      <c r="T16" s="1897">
        <f>P16-2</f>
        <v>45662</v>
      </c>
      <c r="U16" s="1898">
        <f>R16+7</f>
        <v>45671</v>
      </c>
    </row>
    <row r="17" spans="1:21" s="462" customFormat="1" ht="24" customHeight="1">
      <c r="A17" s="2194" t="s">
        <v>1184</v>
      </c>
      <c r="B17" s="2195"/>
      <c r="C17" s="1895"/>
      <c r="D17" s="1896"/>
      <c r="E17" s="2196"/>
      <c r="F17" s="2197" t="e">
        <f>F13+7</f>
        <v>#VALUE!</v>
      </c>
      <c r="G17" s="1896" t="s">
        <v>376</v>
      </c>
      <c r="H17" s="2054" t="e">
        <f>F17+1</f>
        <v>#VALUE!</v>
      </c>
      <c r="I17" s="2382" t="e">
        <f>F17-5</f>
        <v>#VALUE!</v>
      </c>
      <c r="J17" s="2198" t="e">
        <f>F17-4</f>
        <v>#VALUE!</v>
      </c>
      <c r="K17" s="1897" t="e">
        <f>J17</f>
        <v>#VALUE!</v>
      </c>
      <c r="L17" s="2199"/>
      <c r="M17" s="1896"/>
      <c r="N17" s="2054"/>
      <c r="O17" s="2200"/>
      <c r="P17" s="1895"/>
      <c r="Q17" s="1896"/>
      <c r="R17" s="2054"/>
      <c r="S17" s="2201"/>
      <c r="T17" s="1897"/>
      <c r="U17" s="1898" t="e">
        <f>H17+11</f>
        <v>#VALUE!</v>
      </c>
    </row>
    <row r="18" spans="1:21" s="145" customFormat="1" ht="24" customHeight="1">
      <c r="A18" s="2359" t="s">
        <v>1396</v>
      </c>
      <c r="B18" s="2387"/>
      <c r="C18" s="2360"/>
      <c r="D18" s="2361"/>
      <c r="E18" s="2362"/>
      <c r="F18" s="2388"/>
      <c r="G18" s="2361"/>
      <c r="H18" s="2363"/>
      <c r="I18" s="2389"/>
      <c r="J18" s="2364"/>
      <c r="K18" s="2365"/>
      <c r="L18" s="2366">
        <v>45665</v>
      </c>
      <c r="M18" s="2367" t="s">
        <v>376</v>
      </c>
      <c r="N18" s="2368">
        <f>L18</f>
        <v>45665</v>
      </c>
      <c r="O18" s="2369">
        <f>L18-2</f>
        <v>45663</v>
      </c>
      <c r="P18" s="2370">
        <v>45666</v>
      </c>
      <c r="Q18" s="2367" t="s">
        <v>376</v>
      </c>
      <c r="R18" s="2368">
        <f>P18</f>
        <v>45666</v>
      </c>
      <c r="S18" s="2390">
        <f>P18-3</f>
        <v>45663</v>
      </c>
      <c r="T18" s="2371">
        <f>P18-2</f>
        <v>45664</v>
      </c>
      <c r="U18" s="2372">
        <f>R18+7</f>
        <v>45673</v>
      </c>
    </row>
    <row r="19" spans="1:21" ht="24" customHeight="1">
      <c r="A19" s="2059" t="s">
        <v>1403</v>
      </c>
      <c r="B19" s="2060" t="s">
        <v>1384</v>
      </c>
      <c r="C19" s="1727">
        <f>C15+7</f>
        <v>45668</v>
      </c>
      <c r="D19" s="1633" t="s">
        <v>376</v>
      </c>
      <c r="E19" s="1624">
        <f>C19+1</f>
        <v>45669</v>
      </c>
      <c r="F19" s="2380"/>
      <c r="G19" s="1633"/>
      <c r="H19" s="1377"/>
      <c r="I19" s="2185">
        <f>C19-5</f>
        <v>45663</v>
      </c>
      <c r="J19" s="2186">
        <f>C19-4</f>
        <v>45664</v>
      </c>
      <c r="K19" s="1378">
        <f>C19-3</f>
        <v>45665</v>
      </c>
      <c r="L19" s="2052"/>
      <c r="M19" s="1379"/>
      <c r="N19" s="2053"/>
      <c r="O19" s="1380"/>
      <c r="P19" s="1381"/>
      <c r="Q19" s="1379"/>
      <c r="R19" s="2053"/>
      <c r="S19" s="1382"/>
      <c r="T19" s="1383"/>
      <c r="U19" s="1899">
        <v>45678</v>
      </c>
    </row>
    <row r="20" spans="1:21" ht="24" customHeight="1">
      <c r="A20" s="1706" t="s">
        <v>1185</v>
      </c>
      <c r="B20" s="1707"/>
      <c r="C20" s="1887"/>
      <c r="D20" s="1888"/>
      <c r="E20" s="1889"/>
      <c r="F20" s="2381"/>
      <c r="G20" s="1888"/>
      <c r="H20" s="1890"/>
      <c r="I20" s="2187"/>
      <c r="J20" s="1891"/>
      <c r="K20" s="1892"/>
      <c r="L20" s="1893"/>
      <c r="M20" s="1888"/>
      <c r="N20" s="1890"/>
      <c r="O20" s="1894"/>
      <c r="P20" s="1895">
        <f>P16+7</f>
        <v>45671</v>
      </c>
      <c r="Q20" s="1896" t="s">
        <v>376</v>
      </c>
      <c r="R20" s="2054">
        <f>P20</f>
        <v>45671</v>
      </c>
      <c r="S20" s="2382">
        <f>P20-5</f>
        <v>45666</v>
      </c>
      <c r="T20" s="1897">
        <f>P20-2</f>
        <v>45669</v>
      </c>
      <c r="U20" s="1898">
        <f>R20+7</f>
        <v>45678</v>
      </c>
    </row>
    <row r="21" spans="1:21" ht="24" customHeight="1">
      <c r="A21" s="1027" t="s">
        <v>1184</v>
      </c>
      <c r="B21" s="2188"/>
      <c r="C21" s="1386"/>
      <c r="D21" s="820"/>
      <c r="E21" s="2055"/>
      <c r="F21" s="2189" t="e">
        <f>F17+7</f>
        <v>#VALUE!</v>
      </c>
      <c r="G21" s="821" t="s">
        <v>376</v>
      </c>
      <c r="H21" s="2056" t="e">
        <f>F21+1</f>
        <v>#VALUE!</v>
      </c>
      <c r="I21" s="2375" t="e">
        <f>F21-5</f>
        <v>#VALUE!</v>
      </c>
      <c r="J21" s="680" t="e">
        <f>F21-4</f>
        <v>#VALUE!</v>
      </c>
      <c r="K21" s="681" t="e">
        <f>J21</f>
        <v>#VALUE!</v>
      </c>
      <c r="L21" s="2058"/>
      <c r="M21" s="821"/>
      <c r="N21" s="2056"/>
      <c r="O21" s="822"/>
      <c r="P21" s="1387"/>
      <c r="Q21" s="821"/>
      <c r="R21" s="2056"/>
      <c r="S21" s="2190"/>
      <c r="T21" s="681"/>
      <c r="U21" s="1388" t="e">
        <f>H21+11</f>
        <v>#VALUE!</v>
      </c>
    </row>
    <row r="22" spans="1:21" s="145" customFormat="1" ht="24" customHeight="1">
      <c r="A22" s="2203" t="s">
        <v>1310</v>
      </c>
      <c r="B22" s="2376" t="s">
        <v>1311</v>
      </c>
      <c r="C22" s="1389"/>
      <c r="D22" s="676"/>
      <c r="E22" s="1390"/>
      <c r="F22" s="2377"/>
      <c r="G22" s="676"/>
      <c r="H22" s="1391"/>
      <c r="I22" s="2378"/>
      <c r="J22" s="677"/>
      <c r="K22" s="678"/>
      <c r="L22" s="1392">
        <f>L18+7</f>
        <v>45672</v>
      </c>
      <c r="M22" s="675" t="s">
        <v>376</v>
      </c>
      <c r="N22" s="1393">
        <f>L22</f>
        <v>45672</v>
      </c>
      <c r="O22" s="823">
        <f>L22-2</f>
        <v>45670</v>
      </c>
      <c r="P22" s="1394">
        <f>P18+7</f>
        <v>45673</v>
      </c>
      <c r="Q22" s="675" t="s">
        <v>376</v>
      </c>
      <c r="R22" s="1393">
        <f>P22</f>
        <v>45673</v>
      </c>
      <c r="S22" s="2379">
        <f>P22-3</f>
        <v>45670</v>
      </c>
      <c r="T22" s="674">
        <f>P22-2</f>
        <v>45671</v>
      </c>
      <c r="U22" s="1395">
        <f>R22+7</f>
        <v>45680</v>
      </c>
    </row>
    <row r="23" spans="1:21" s="145" customFormat="1" ht="24" customHeight="1">
      <c r="A23" s="1404" t="s">
        <v>1303</v>
      </c>
      <c r="B23" s="1405" t="s">
        <v>1304</v>
      </c>
      <c r="C23" s="1727">
        <f>C19+7</f>
        <v>45675</v>
      </c>
      <c r="D23" s="1633" t="s">
        <v>376</v>
      </c>
      <c r="E23" s="1624">
        <f>C23+1</f>
        <v>45676</v>
      </c>
      <c r="F23" s="2380"/>
      <c r="G23" s="1633"/>
      <c r="H23" s="1377"/>
      <c r="I23" s="2185">
        <f>C23-5</f>
        <v>45670</v>
      </c>
      <c r="J23" s="2186">
        <f>C23-4</f>
        <v>45671</v>
      </c>
      <c r="K23" s="1378">
        <f>C23-3</f>
        <v>45672</v>
      </c>
      <c r="L23" s="2052"/>
      <c r="M23" s="1379"/>
      <c r="N23" s="2053"/>
      <c r="O23" s="1380"/>
      <c r="P23" s="1381"/>
      <c r="Q23" s="1379"/>
      <c r="R23" s="2053"/>
      <c r="S23" s="1382"/>
      <c r="T23" s="1383"/>
      <c r="U23" s="1384">
        <f>E23+7</f>
        <v>45683</v>
      </c>
    </row>
    <row r="24" spans="1:21" ht="24" customHeight="1">
      <c r="A24" s="2059" t="s">
        <v>1404</v>
      </c>
      <c r="B24" s="2060" t="s">
        <v>1290</v>
      </c>
      <c r="C24" s="1396"/>
      <c r="D24" s="1397"/>
      <c r="E24" s="1398"/>
      <c r="F24" s="2373"/>
      <c r="G24" s="1397"/>
      <c r="H24" s="1399"/>
      <c r="I24" s="2191"/>
      <c r="J24" s="1400"/>
      <c r="K24" s="1401"/>
      <c r="L24" s="1402"/>
      <c r="M24" s="1397"/>
      <c r="N24" s="1399"/>
      <c r="O24" s="1403"/>
      <c r="P24" s="1381">
        <f>P20+7</f>
        <v>45678</v>
      </c>
      <c r="Q24" s="1379" t="s">
        <v>376</v>
      </c>
      <c r="R24" s="2053">
        <f>P24</f>
        <v>45678</v>
      </c>
      <c r="S24" s="2374">
        <f>P24-5</f>
        <v>45673</v>
      </c>
      <c r="T24" s="1385">
        <f>P24-2</f>
        <v>45676</v>
      </c>
      <c r="U24" s="1384">
        <f>R24+7</f>
        <v>45685</v>
      </c>
    </row>
    <row r="25" spans="1:21" ht="24" customHeight="1">
      <c r="A25" s="1027" t="s">
        <v>1184</v>
      </c>
      <c r="B25" s="2188"/>
      <c r="C25" s="1386"/>
      <c r="D25" s="820"/>
      <c r="E25" s="2055"/>
      <c r="F25" s="2189" t="e">
        <f>F21+7</f>
        <v>#VALUE!</v>
      </c>
      <c r="G25" s="821" t="s">
        <v>376</v>
      </c>
      <c r="H25" s="2056" t="e">
        <f>F25+1</f>
        <v>#VALUE!</v>
      </c>
      <c r="I25" s="2375" t="e">
        <f>F25-5</f>
        <v>#VALUE!</v>
      </c>
      <c r="J25" s="680" t="e">
        <f>F25-4</f>
        <v>#VALUE!</v>
      </c>
      <c r="K25" s="681" t="e">
        <f>J25</f>
        <v>#VALUE!</v>
      </c>
      <c r="L25" s="2057"/>
      <c r="M25" s="821"/>
      <c r="N25" s="2056"/>
      <c r="O25" s="822"/>
      <c r="P25" s="1387"/>
      <c r="Q25" s="821"/>
      <c r="R25" s="2056"/>
      <c r="S25" s="2190"/>
      <c r="T25" s="681"/>
      <c r="U25" s="1388" t="e">
        <f>H25+11</f>
        <v>#VALUE!</v>
      </c>
    </row>
    <row r="26" spans="1:21" s="145" customFormat="1" ht="24" customHeight="1">
      <c r="A26" s="2203" t="s">
        <v>1313</v>
      </c>
      <c r="B26" s="2376" t="s">
        <v>1314</v>
      </c>
      <c r="C26" s="1389"/>
      <c r="D26" s="676"/>
      <c r="E26" s="1390"/>
      <c r="F26" s="2377"/>
      <c r="G26" s="676"/>
      <c r="H26" s="1391"/>
      <c r="I26" s="2378"/>
      <c r="J26" s="677"/>
      <c r="K26" s="678"/>
      <c r="L26" s="1392">
        <f>L22+7</f>
        <v>45679</v>
      </c>
      <c r="M26" s="675" t="s">
        <v>376</v>
      </c>
      <c r="N26" s="1393">
        <f>L26</f>
        <v>45679</v>
      </c>
      <c r="O26" s="823">
        <f>L26-2</f>
        <v>45677</v>
      </c>
      <c r="P26" s="1394">
        <f>P22+7</f>
        <v>45680</v>
      </c>
      <c r="Q26" s="675" t="s">
        <v>376</v>
      </c>
      <c r="R26" s="1393">
        <f>P26</f>
        <v>45680</v>
      </c>
      <c r="S26" s="2379">
        <f>P26-3</f>
        <v>45677</v>
      </c>
      <c r="T26" s="674">
        <f>P26-2</f>
        <v>45678</v>
      </c>
      <c r="U26" s="1395">
        <f>R26+7</f>
        <v>45687</v>
      </c>
    </row>
    <row r="27" spans="1:21" s="145" customFormat="1" ht="24" customHeight="1">
      <c r="A27" s="1404" t="s">
        <v>1205</v>
      </c>
      <c r="B27" s="1405" t="s">
        <v>1315</v>
      </c>
      <c r="C27" s="1727">
        <f>C23+7</f>
        <v>45682</v>
      </c>
      <c r="D27" s="1633" t="s">
        <v>376</v>
      </c>
      <c r="E27" s="1624">
        <f>C27+1</f>
        <v>45683</v>
      </c>
      <c r="F27" s="2380"/>
      <c r="G27" s="1633"/>
      <c r="H27" s="1377"/>
      <c r="I27" s="2185">
        <f>C27-5</f>
        <v>45677</v>
      </c>
      <c r="J27" s="2186">
        <f>C27-4</f>
        <v>45678</v>
      </c>
      <c r="K27" s="1378">
        <f>C27-3</f>
        <v>45679</v>
      </c>
      <c r="L27" s="2052"/>
      <c r="M27" s="1379"/>
      <c r="N27" s="2053"/>
      <c r="O27" s="1380"/>
      <c r="P27" s="1381"/>
      <c r="Q27" s="1379"/>
      <c r="R27" s="2053"/>
      <c r="S27" s="1382"/>
      <c r="T27" s="1383"/>
      <c r="U27" s="1384">
        <f>E27+7</f>
        <v>45690</v>
      </c>
    </row>
    <row r="28" spans="1:21" ht="24" customHeight="1">
      <c r="A28" s="1404" t="s">
        <v>1302</v>
      </c>
      <c r="B28" s="1405" t="s">
        <v>1312</v>
      </c>
      <c r="C28" s="1396"/>
      <c r="D28" s="1397"/>
      <c r="E28" s="1398"/>
      <c r="F28" s="2373"/>
      <c r="G28" s="1397"/>
      <c r="H28" s="1399"/>
      <c r="I28" s="2191"/>
      <c r="J28" s="1400"/>
      <c r="K28" s="1401"/>
      <c r="L28" s="1402"/>
      <c r="M28" s="1397"/>
      <c r="N28" s="1399"/>
      <c r="O28" s="1403"/>
      <c r="P28" s="1381">
        <f>P24+7</f>
        <v>45685</v>
      </c>
      <c r="Q28" s="1379" t="s">
        <v>376</v>
      </c>
      <c r="R28" s="2053">
        <f>P28</f>
        <v>45685</v>
      </c>
      <c r="S28" s="2374">
        <f>P28-5</f>
        <v>45680</v>
      </c>
      <c r="T28" s="1385">
        <f>P28-2</f>
        <v>45683</v>
      </c>
      <c r="U28" s="1384">
        <f>R28+7</f>
        <v>45692</v>
      </c>
    </row>
    <row r="29" spans="1:21" ht="24" customHeight="1">
      <c r="A29" s="1027" t="s">
        <v>1184</v>
      </c>
      <c r="B29" s="2188"/>
      <c r="C29" s="1386"/>
      <c r="D29" s="820"/>
      <c r="E29" s="2055"/>
      <c r="F29" s="2189" t="e">
        <f>F25+7</f>
        <v>#VALUE!</v>
      </c>
      <c r="G29" s="821" t="s">
        <v>376</v>
      </c>
      <c r="H29" s="2056" t="e">
        <f>F29+1</f>
        <v>#VALUE!</v>
      </c>
      <c r="I29" s="2375" t="e">
        <f>F29-5</f>
        <v>#VALUE!</v>
      </c>
      <c r="J29" s="680" t="e">
        <f>F29-4</f>
        <v>#VALUE!</v>
      </c>
      <c r="K29" s="681" t="e">
        <f>J29</f>
        <v>#VALUE!</v>
      </c>
      <c r="L29" s="2058"/>
      <c r="M29" s="821"/>
      <c r="N29" s="2056"/>
      <c r="O29" s="822"/>
      <c r="P29" s="1387"/>
      <c r="Q29" s="821"/>
      <c r="R29" s="2056"/>
      <c r="S29" s="2190"/>
      <c r="T29" s="681"/>
      <c r="U29" s="1388" t="e">
        <f>H29+11</f>
        <v>#VALUE!</v>
      </c>
    </row>
    <row r="30" spans="1:21" s="145" customFormat="1" ht="24" customHeight="1">
      <c r="A30" s="2203" t="s">
        <v>1385</v>
      </c>
      <c r="B30" s="2376" t="s">
        <v>1386</v>
      </c>
      <c r="C30" s="1389"/>
      <c r="D30" s="676"/>
      <c r="E30" s="1390"/>
      <c r="F30" s="2377"/>
      <c r="G30" s="676"/>
      <c r="H30" s="1391"/>
      <c r="I30" s="2378"/>
      <c r="J30" s="677"/>
      <c r="K30" s="678"/>
      <c r="L30" s="1392">
        <f>L26+7</f>
        <v>45686</v>
      </c>
      <c r="M30" s="675" t="s">
        <v>376</v>
      </c>
      <c r="N30" s="1393">
        <f>L30</f>
        <v>45686</v>
      </c>
      <c r="O30" s="823">
        <f>L30-2</f>
        <v>45684</v>
      </c>
      <c r="P30" s="1394">
        <f>P26+7</f>
        <v>45687</v>
      </c>
      <c r="Q30" s="675" t="s">
        <v>376</v>
      </c>
      <c r="R30" s="1393">
        <f>P30</f>
        <v>45687</v>
      </c>
      <c r="S30" s="2379">
        <f>P30-3</f>
        <v>45684</v>
      </c>
      <c r="T30" s="674">
        <f>P30-2</f>
        <v>45685</v>
      </c>
      <c r="U30" s="1395">
        <f>R30+7</f>
        <v>45694</v>
      </c>
    </row>
    <row r="31" spans="1:21" s="145" customFormat="1" ht="24" customHeight="1">
      <c r="A31" s="1404" t="s">
        <v>1335</v>
      </c>
      <c r="B31" s="1405" t="s">
        <v>1387</v>
      </c>
      <c r="C31" s="1727">
        <f>C27+7</f>
        <v>45689</v>
      </c>
      <c r="D31" s="1633" t="s">
        <v>376</v>
      </c>
      <c r="E31" s="1624">
        <f>C31+1</f>
        <v>45690</v>
      </c>
      <c r="F31" s="2380"/>
      <c r="G31" s="1633"/>
      <c r="H31" s="1377"/>
      <c r="I31" s="2192">
        <f>C31-5</f>
        <v>45684</v>
      </c>
      <c r="J31" s="2186">
        <f>C31-4</f>
        <v>45685</v>
      </c>
      <c r="K31" s="1378">
        <f>C31-3</f>
        <v>45686</v>
      </c>
      <c r="L31" s="2052"/>
      <c r="M31" s="1379"/>
      <c r="N31" s="2053"/>
      <c r="O31" s="1380"/>
      <c r="P31" s="1381"/>
      <c r="Q31" s="1379"/>
      <c r="R31" s="2053"/>
      <c r="S31" s="1382"/>
      <c r="T31" s="1383"/>
      <c r="U31" s="1384">
        <f>E31+7</f>
        <v>45697</v>
      </c>
    </row>
    <row r="32" spans="1:21" ht="24" customHeight="1">
      <c r="A32" s="1404" t="s">
        <v>1301</v>
      </c>
      <c r="B32" s="1405" t="s">
        <v>1388</v>
      </c>
      <c r="C32" s="1396"/>
      <c r="D32" s="1397"/>
      <c r="E32" s="1398"/>
      <c r="F32" s="2373"/>
      <c r="G32" s="1397"/>
      <c r="H32" s="1399"/>
      <c r="I32" s="2191"/>
      <c r="J32" s="1400"/>
      <c r="K32" s="1401"/>
      <c r="L32" s="1402"/>
      <c r="M32" s="1397"/>
      <c r="N32" s="1399"/>
      <c r="O32" s="1403"/>
      <c r="P32" s="1381">
        <f>P28+7</f>
        <v>45692</v>
      </c>
      <c r="Q32" s="1379" t="s">
        <v>376</v>
      </c>
      <c r="R32" s="2053">
        <f>P32</f>
        <v>45692</v>
      </c>
      <c r="S32" s="2374">
        <f>P32-5</f>
        <v>45687</v>
      </c>
      <c r="T32" s="1385">
        <f>P32-2</f>
        <v>45690</v>
      </c>
      <c r="U32" s="1384">
        <f>R32+7</f>
        <v>45699</v>
      </c>
    </row>
    <row r="33" spans="1:21" ht="24" customHeight="1">
      <c r="A33" s="1027" t="s">
        <v>1184</v>
      </c>
      <c r="B33" s="2188"/>
      <c r="C33" s="1386"/>
      <c r="D33" s="820"/>
      <c r="E33" s="2055"/>
      <c r="F33" s="2189" t="e">
        <f>F29+7</f>
        <v>#VALUE!</v>
      </c>
      <c r="G33" s="821" t="s">
        <v>376</v>
      </c>
      <c r="H33" s="2056" t="e">
        <f>F33+1</f>
        <v>#VALUE!</v>
      </c>
      <c r="I33" s="2375" t="e">
        <f>F33-5</f>
        <v>#VALUE!</v>
      </c>
      <c r="J33" s="680" t="e">
        <f>F33-4</f>
        <v>#VALUE!</v>
      </c>
      <c r="K33" s="681" t="e">
        <f>J33</f>
        <v>#VALUE!</v>
      </c>
      <c r="L33" s="2057"/>
      <c r="M33" s="821"/>
      <c r="N33" s="2056"/>
      <c r="O33" s="822"/>
      <c r="P33" s="1387"/>
      <c r="Q33" s="821"/>
      <c r="R33" s="2056"/>
      <c r="S33" s="2190"/>
      <c r="T33" s="681"/>
      <c r="U33" s="1388" t="e">
        <f>H33+11</f>
        <v>#VALUE!</v>
      </c>
    </row>
    <row r="34" spans="1:21" s="192" customFormat="1" ht="24" customHeight="1">
      <c r="A34" s="2203" t="s">
        <v>1389</v>
      </c>
      <c r="B34" s="2376" t="s">
        <v>1390</v>
      </c>
      <c r="C34" s="1389"/>
      <c r="D34" s="676"/>
      <c r="E34" s="1390"/>
      <c r="F34" s="2377"/>
      <c r="G34" s="676"/>
      <c r="H34" s="1391"/>
      <c r="I34" s="2378"/>
      <c r="J34" s="677"/>
      <c r="K34" s="678"/>
      <c r="L34" s="1392">
        <f>L30+7</f>
        <v>45693</v>
      </c>
      <c r="M34" s="675" t="s">
        <v>376</v>
      </c>
      <c r="N34" s="1393">
        <f>L34</f>
        <v>45693</v>
      </c>
      <c r="O34" s="823">
        <f>L34-2</f>
        <v>45691</v>
      </c>
      <c r="P34" s="1394">
        <f>P30+7</f>
        <v>45694</v>
      </c>
      <c r="Q34" s="675" t="s">
        <v>376</v>
      </c>
      <c r="R34" s="1393">
        <f>P34</f>
        <v>45694</v>
      </c>
      <c r="S34" s="2379">
        <f>P34-3</f>
        <v>45691</v>
      </c>
      <c r="T34" s="674">
        <f>P34-2</f>
        <v>45692</v>
      </c>
      <c r="U34" s="1395">
        <f>R34+7</f>
        <v>45701</v>
      </c>
    </row>
    <row r="35" spans="1:21" s="145" customFormat="1" ht="24" customHeight="1">
      <c r="A35" s="1404" t="s">
        <v>1405</v>
      </c>
      <c r="B35" s="1405" t="s">
        <v>1406</v>
      </c>
      <c r="C35" s="1727">
        <f>C31+7</f>
        <v>45696</v>
      </c>
      <c r="D35" s="1633" t="s">
        <v>376</v>
      </c>
      <c r="E35" s="1624">
        <f>C35+1</f>
        <v>45697</v>
      </c>
      <c r="F35" s="2380"/>
      <c r="G35" s="1633"/>
      <c r="H35" s="1377"/>
      <c r="I35" s="2185">
        <f>C35-5</f>
        <v>45691</v>
      </c>
      <c r="J35" s="2186">
        <f>C35-4</f>
        <v>45692</v>
      </c>
      <c r="K35" s="1378">
        <f>C35-3</f>
        <v>45693</v>
      </c>
      <c r="L35" s="2052"/>
      <c r="M35" s="1379"/>
      <c r="N35" s="2053"/>
      <c r="O35" s="1380"/>
      <c r="P35" s="1381"/>
      <c r="Q35" s="1379"/>
      <c r="R35" s="2053"/>
      <c r="S35" s="1382"/>
      <c r="T35" s="1383"/>
      <c r="U35" s="1384">
        <f>E35+7</f>
        <v>45704</v>
      </c>
    </row>
    <row r="36" spans="1:21" ht="24" customHeight="1">
      <c r="A36" s="1706" t="s">
        <v>1185</v>
      </c>
      <c r="B36" s="1707"/>
      <c r="C36" s="1887"/>
      <c r="D36" s="1888"/>
      <c r="E36" s="1889"/>
      <c r="F36" s="2381"/>
      <c r="G36" s="1888"/>
      <c r="H36" s="1890"/>
      <c r="I36" s="2187"/>
      <c r="J36" s="1891"/>
      <c r="K36" s="1892"/>
      <c r="L36" s="1893"/>
      <c r="M36" s="1888"/>
      <c r="N36" s="1890"/>
      <c r="O36" s="1894"/>
      <c r="P36" s="1895">
        <f>P32+7</f>
        <v>45699</v>
      </c>
      <c r="Q36" s="1896" t="s">
        <v>376</v>
      </c>
      <c r="R36" s="2054">
        <f>P36</f>
        <v>45699</v>
      </c>
      <c r="S36" s="2382">
        <f>P36-5</f>
        <v>45694</v>
      </c>
      <c r="T36" s="1897">
        <f>P36-2</f>
        <v>45697</v>
      </c>
      <c r="U36" s="1898">
        <f>R36+7</f>
        <v>45706</v>
      </c>
    </row>
    <row r="37" spans="1:21" ht="24" customHeight="1">
      <c r="A37" s="1027" t="s">
        <v>1184</v>
      </c>
      <c r="B37" s="2188"/>
      <c r="C37" s="1386"/>
      <c r="D37" s="820"/>
      <c r="E37" s="2055"/>
      <c r="F37" s="2189" t="e">
        <f>F33+7</f>
        <v>#VALUE!</v>
      </c>
      <c r="G37" s="821" t="s">
        <v>376</v>
      </c>
      <c r="H37" s="2056" t="e">
        <f>F37+1</f>
        <v>#VALUE!</v>
      </c>
      <c r="I37" s="2375" t="e">
        <f>F37-5</f>
        <v>#VALUE!</v>
      </c>
      <c r="J37" s="680" t="e">
        <f>F37-4</f>
        <v>#VALUE!</v>
      </c>
      <c r="K37" s="681" t="e">
        <f>J37</f>
        <v>#VALUE!</v>
      </c>
      <c r="L37" s="2058"/>
      <c r="M37" s="821"/>
      <c r="N37" s="2056"/>
      <c r="O37" s="822"/>
      <c r="P37" s="1387"/>
      <c r="Q37" s="821"/>
      <c r="R37" s="2056"/>
      <c r="S37" s="2190"/>
      <c r="T37" s="681"/>
      <c r="U37" s="1388" t="e">
        <f>H37+11</f>
        <v>#VALUE!</v>
      </c>
    </row>
    <row r="38" spans="1:21" s="145" customFormat="1" ht="24" customHeight="1">
      <c r="A38" s="2203" t="s">
        <v>1310</v>
      </c>
      <c r="B38" s="2376" t="s">
        <v>1411</v>
      </c>
      <c r="C38" s="1389"/>
      <c r="D38" s="676"/>
      <c r="E38" s="1390"/>
      <c r="F38" s="2377"/>
      <c r="G38" s="676"/>
      <c r="H38" s="1391"/>
      <c r="I38" s="2378"/>
      <c r="J38" s="677"/>
      <c r="K38" s="678"/>
      <c r="L38" s="1392">
        <f>L34+7</f>
        <v>45700</v>
      </c>
      <c r="M38" s="675" t="s">
        <v>376</v>
      </c>
      <c r="N38" s="1393">
        <f>L38</f>
        <v>45700</v>
      </c>
      <c r="O38" s="2383">
        <f>L38-2-1</f>
        <v>45697</v>
      </c>
      <c r="P38" s="1394">
        <f>P34+7</f>
        <v>45701</v>
      </c>
      <c r="Q38" s="675" t="s">
        <v>376</v>
      </c>
      <c r="R38" s="1393">
        <f>P38</f>
        <v>45701</v>
      </c>
      <c r="S38" s="2384">
        <f>P38-3-1</f>
        <v>45697</v>
      </c>
      <c r="T38" s="2385">
        <f>P38-2-1</f>
        <v>45698</v>
      </c>
      <c r="U38" s="1395">
        <f>R38+7</f>
        <v>45708</v>
      </c>
    </row>
    <row r="39" spans="1:21" s="145" customFormat="1" ht="24" customHeight="1">
      <c r="A39" s="1404" t="s">
        <v>1336</v>
      </c>
      <c r="B39" s="1405" t="s">
        <v>1250</v>
      </c>
      <c r="C39" s="1727">
        <f>C35+7</f>
        <v>45703</v>
      </c>
      <c r="D39" s="1633" t="s">
        <v>376</v>
      </c>
      <c r="E39" s="1624">
        <f>C39+1</f>
        <v>45704</v>
      </c>
      <c r="F39" s="2380"/>
      <c r="G39" s="1633"/>
      <c r="H39" s="1377"/>
      <c r="I39" s="2192">
        <f>C39-5</f>
        <v>45698</v>
      </c>
      <c r="J39" s="2193">
        <f>C39-4-1</f>
        <v>45698</v>
      </c>
      <c r="K39" s="1378">
        <f>C39-3</f>
        <v>45700</v>
      </c>
      <c r="L39" s="2052"/>
      <c r="M39" s="1379"/>
      <c r="N39" s="2053"/>
      <c r="O39" s="1380"/>
      <c r="P39" s="1381"/>
      <c r="Q39" s="1379"/>
      <c r="R39" s="2053"/>
      <c r="S39" s="1382"/>
      <c r="T39" s="1383"/>
      <c r="U39" s="1384">
        <f>E39+7</f>
        <v>45711</v>
      </c>
    </row>
    <row r="40" spans="1:21" s="504" customFormat="1" ht="24" customHeight="1">
      <c r="A40" s="1404" t="s">
        <v>1207</v>
      </c>
      <c r="B40" s="1405" t="s">
        <v>1395</v>
      </c>
      <c r="C40" s="1396"/>
      <c r="D40" s="1397"/>
      <c r="E40" s="1398"/>
      <c r="F40" s="2373"/>
      <c r="G40" s="1397"/>
      <c r="H40" s="1399"/>
      <c r="I40" s="2191"/>
      <c r="J40" s="1400"/>
      <c r="K40" s="1401"/>
      <c r="L40" s="1402"/>
      <c r="M40" s="1397"/>
      <c r="N40" s="1399"/>
      <c r="O40" s="1403"/>
      <c r="P40" s="1381">
        <f>P36+7</f>
        <v>45706</v>
      </c>
      <c r="Q40" s="1379" t="s">
        <v>376</v>
      </c>
      <c r="R40" s="2053">
        <f>P40</f>
        <v>45706</v>
      </c>
      <c r="S40" s="2374">
        <f>P40-5</f>
        <v>45701</v>
      </c>
      <c r="T40" s="1385">
        <f>P40-2</f>
        <v>45704</v>
      </c>
      <c r="U40" s="1384">
        <f>R40+7</f>
        <v>45713</v>
      </c>
    </row>
    <row r="41" spans="1:21" s="505" customFormat="1" ht="24" customHeight="1">
      <c r="A41" s="1027" t="s">
        <v>1184</v>
      </c>
      <c r="B41" s="2188"/>
      <c r="C41" s="1386"/>
      <c r="D41" s="820"/>
      <c r="E41" s="2055"/>
      <c r="F41" s="2189" t="e">
        <f>F37+7</f>
        <v>#VALUE!</v>
      </c>
      <c r="G41" s="821" t="s">
        <v>376</v>
      </c>
      <c r="H41" s="2056" t="e">
        <f>F41+1</f>
        <v>#VALUE!</v>
      </c>
      <c r="I41" s="2375" t="e">
        <f>F41-5</f>
        <v>#VALUE!</v>
      </c>
      <c r="J41" s="680" t="e">
        <f>F41-4</f>
        <v>#VALUE!</v>
      </c>
      <c r="K41" s="681" t="e">
        <f>J41</f>
        <v>#VALUE!</v>
      </c>
      <c r="L41" s="2058"/>
      <c r="M41" s="821"/>
      <c r="N41" s="2056"/>
      <c r="O41" s="822"/>
      <c r="P41" s="1387"/>
      <c r="Q41" s="821"/>
      <c r="R41" s="2056"/>
      <c r="S41" s="2190"/>
      <c r="T41" s="681"/>
      <c r="U41" s="1388" t="e">
        <f>H41+11</f>
        <v>#VALUE!</v>
      </c>
    </row>
    <row r="42" spans="1:21" s="505" customFormat="1" ht="24" customHeight="1">
      <c r="A42" s="2203" t="s">
        <v>1075</v>
      </c>
      <c r="B42" s="2376"/>
      <c r="C42" s="1389"/>
      <c r="D42" s="676"/>
      <c r="E42" s="1390"/>
      <c r="F42" s="2377"/>
      <c r="G42" s="676"/>
      <c r="H42" s="1391"/>
      <c r="I42" s="2378"/>
      <c r="J42" s="677"/>
      <c r="K42" s="678"/>
      <c r="L42" s="1392">
        <f>L38+7</f>
        <v>45707</v>
      </c>
      <c r="M42" s="675" t="s">
        <v>376</v>
      </c>
      <c r="N42" s="1393">
        <f>L42</f>
        <v>45707</v>
      </c>
      <c r="O42" s="823">
        <f>L42-2</f>
        <v>45705</v>
      </c>
      <c r="P42" s="1394">
        <f>P38+7</f>
        <v>45708</v>
      </c>
      <c r="Q42" s="675" t="s">
        <v>376</v>
      </c>
      <c r="R42" s="1393">
        <f>P42</f>
        <v>45708</v>
      </c>
      <c r="S42" s="2379">
        <f>P42-3</f>
        <v>45705</v>
      </c>
      <c r="T42" s="674">
        <f>P42-2</f>
        <v>45706</v>
      </c>
      <c r="U42" s="1395">
        <f>R42+7</f>
        <v>45715</v>
      </c>
    </row>
    <row r="43" spans="1:21" s="504" customFormat="1" ht="24" customHeight="1">
      <c r="A43" s="1404" t="s">
        <v>1337</v>
      </c>
      <c r="B43" s="1405" t="s">
        <v>1407</v>
      </c>
      <c r="C43" s="1727">
        <f>C39+7</f>
        <v>45710</v>
      </c>
      <c r="D43" s="1633" t="s">
        <v>376</v>
      </c>
      <c r="E43" s="1624">
        <f>C43+1</f>
        <v>45711</v>
      </c>
      <c r="F43" s="2380"/>
      <c r="G43" s="1633"/>
      <c r="H43" s="1377"/>
      <c r="I43" s="2192">
        <f>C43-5</f>
        <v>45705</v>
      </c>
      <c r="J43" s="2186">
        <f>C43-4</f>
        <v>45706</v>
      </c>
      <c r="K43" s="1378">
        <f>C43-3</f>
        <v>45707</v>
      </c>
      <c r="L43" s="2052"/>
      <c r="M43" s="1379"/>
      <c r="N43" s="2053"/>
      <c r="O43" s="1380"/>
      <c r="P43" s="1381"/>
      <c r="Q43" s="1379"/>
      <c r="R43" s="2053"/>
      <c r="S43" s="1382"/>
      <c r="T43" s="1383"/>
      <c r="U43" s="1384">
        <f>E43+7</f>
        <v>45718</v>
      </c>
    </row>
    <row r="44" spans="1:21" s="506" customFormat="1" ht="24" customHeight="1">
      <c r="A44" s="1706" t="s">
        <v>1185</v>
      </c>
      <c r="B44" s="1707"/>
      <c r="C44" s="1887"/>
      <c r="D44" s="1888"/>
      <c r="E44" s="1889"/>
      <c r="F44" s="2381"/>
      <c r="G44" s="1888"/>
      <c r="H44" s="1890"/>
      <c r="I44" s="2187"/>
      <c r="J44" s="1891"/>
      <c r="K44" s="1892"/>
      <c r="L44" s="1893"/>
      <c r="M44" s="1888"/>
      <c r="N44" s="1890"/>
      <c r="O44" s="1894"/>
      <c r="P44" s="1895">
        <f>P40+7</f>
        <v>45713</v>
      </c>
      <c r="Q44" s="1896" t="s">
        <v>376</v>
      </c>
      <c r="R44" s="2054">
        <f>P44</f>
        <v>45713</v>
      </c>
      <c r="S44" s="2382">
        <f>P44-5</f>
        <v>45708</v>
      </c>
      <c r="T44" s="1897">
        <f>P44-2</f>
        <v>45711</v>
      </c>
      <c r="U44" s="1898">
        <f>R44+7</f>
        <v>45720</v>
      </c>
    </row>
    <row r="45" spans="1:21" s="494" customFormat="1" ht="23.1" customHeight="1">
      <c r="A45" s="1027" t="s">
        <v>1184</v>
      </c>
      <c r="B45" s="2188"/>
      <c r="C45" s="1386"/>
      <c r="D45" s="820"/>
      <c r="E45" s="2055"/>
      <c r="F45" s="2189" t="e">
        <f>F41+7</f>
        <v>#VALUE!</v>
      </c>
      <c r="G45" s="821" t="s">
        <v>376</v>
      </c>
      <c r="H45" s="2056" t="e">
        <f>F45+1</f>
        <v>#VALUE!</v>
      </c>
      <c r="I45" s="2375" t="e">
        <f>F45-5</f>
        <v>#VALUE!</v>
      </c>
      <c r="J45" s="680" t="e">
        <f>F45-4</f>
        <v>#VALUE!</v>
      </c>
      <c r="K45" s="681" t="e">
        <f>J45</f>
        <v>#VALUE!</v>
      </c>
      <c r="L45" s="2058"/>
      <c r="M45" s="821"/>
      <c r="N45" s="2056"/>
      <c r="O45" s="822"/>
      <c r="P45" s="1387"/>
      <c r="Q45" s="821"/>
      <c r="R45" s="2056"/>
      <c r="S45" s="2190"/>
      <c r="T45" s="681"/>
      <c r="U45" s="1388" t="e">
        <f>H45+11</f>
        <v>#VALUE!</v>
      </c>
    </row>
    <row r="46" spans="1:21" s="494" customFormat="1" ht="23.1" customHeight="1">
      <c r="A46" s="2203" t="s">
        <v>1313</v>
      </c>
      <c r="B46" s="2376" t="s">
        <v>1409</v>
      </c>
      <c r="C46" s="1389"/>
      <c r="D46" s="676"/>
      <c r="E46" s="1390"/>
      <c r="F46" s="2377"/>
      <c r="G46" s="676"/>
      <c r="H46" s="1391"/>
      <c r="I46" s="2378"/>
      <c r="J46" s="677"/>
      <c r="K46" s="678"/>
      <c r="L46" s="1392">
        <f>L42+7</f>
        <v>45714</v>
      </c>
      <c r="M46" s="675" t="s">
        <v>376</v>
      </c>
      <c r="N46" s="1393">
        <f>L46</f>
        <v>45714</v>
      </c>
      <c r="O46" s="823">
        <f>L46-2</f>
        <v>45712</v>
      </c>
      <c r="P46" s="1394">
        <f>P42+7</f>
        <v>45715</v>
      </c>
      <c r="Q46" s="675" t="s">
        <v>376</v>
      </c>
      <c r="R46" s="1393">
        <f>P46</f>
        <v>45715</v>
      </c>
      <c r="S46" s="2379">
        <f>P46-3</f>
        <v>45712</v>
      </c>
      <c r="T46" s="674">
        <f>P46-2</f>
        <v>45713</v>
      </c>
      <c r="U46" s="1395">
        <f>R46+7</f>
        <v>45722</v>
      </c>
    </row>
    <row r="47" spans="1:21" ht="24" customHeight="1">
      <c r="A47" s="1404" t="s">
        <v>1339</v>
      </c>
      <c r="B47" s="1405" t="s">
        <v>1408</v>
      </c>
      <c r="C47" s="1727">
        <f>C43+7</f>
        <v>45717</v>
      </c>
      <c r="D47" s="1633" t="s">
        <v>376</v>
      </c>
      <c r="E47" s="1624">
        <f>C47+1</f>
        <v>45718</v>
      </c>
      <c r="F47" s="2380"/>
      <c r="G47" s="1633"/>
      <c r="H47" s="1377"/>
      <c r="I47" s="2204">
        <f>C47-5</f>
        <v>45712</v>
      </c>
      <c r="J47" s="2386">
        <f>C47-4</f>
        <v>45713</v>
      </c>
      <c r="K47" s="1523">
        <f>C47-3</f>
        <v>45714</v>
      </c>
      <c r="L47" s="1726"/>
      <c r="M47" s="1633"/>
      <c r="N47" s="1377"/>
      <c r="O47" s="1627"/>
      <c r="P47" s="1727"/>
      <c r="Q47" s="1633"/>
      <c r="R47" s="1377"/>
      <c r="S47" s="1382"/>
      <c r="T47" s="1406"/>
      <c r="U47" s="1384">
        <f>E47+7</f>
        <v>45725</v>
      </c>
    </row>
    <row r="48" spans="1:21" ht="18" customHeight="1">
      <c r="A48" s="2589" t="s">
        <v>378</v>
      </c>
      <c r="B48" s="2589"/>
      <c r="C48" s="2589"/>
      <c r="D48" s="2589"/>
      <c r="E48" s="2589"/>
      <c r="F48" s="2589"/>
      <c r="G48" s="2589"/>
      <c r="H48" s="2589"/>
      <c r="I48" s="2589"/>
      <c r="J48" s="2589"/>
      <c r="K48" s="2589"/>
      <c r="L48" s="2589"/>
      <c r="M48" s="2589"/>
      <c r="N48" s="2589"/>
      <c r="O48" s="2589"/>
      <c r="P48" s="2589"/>
      <c r="Q48" s="2589"/>
      <c r="R48" s="2589"/>
      <c r="S48" s="2589"/>
      <c r="T48" s="2589"/>
      <c r="U48" s="2589"/>
    </row>
    <row r="49" spans="1:28" s="13" customFormat="1" ht="15" customHeight="1">
      <c r="A49" s="21" t="s">
        <v>379</v>
      </c>
      <c r="B49" s="248"/>
      <c r="L49" s="21"/>
      <c r="M49" s="21"/>
      <c r="N49" s="248"/>
      <c r="R49" s="275"/>
      <c r="S49" s="275"/>
    </row>
    <row r="50" spans="1:28" s="13" customFormat="1" ht="17.25" customHeight="1">
      <c r="A50" s="2021" t="s">
        <v>380</v>
      </c>
      <c r="B50" s="2678" t="s">
        <v>381</v>
      </c>
      <c r="C50" s="2688"/>
      <c r="D50" s="2688"/>
      <c r="E50" s="2688"/>
      <c r="F50" s="2688"/>
      <c r="G50" s="2688"/>
      <c r="H50" s="2688"/>
      <c r="I50" s="2688"/>
      <c r="J50" s="2688"/>
      <c r="K50" s="2689"/>
      <c r="L50" s="149"/>
      <c r="M50" s="149"/>
      <c r="N50" s="580" t="s">
        <v>382</v>
      </c>
      <c r="O50" s="16"/>
      <c r="P50" s="8"/>
      <c r="Q50" s="8"/>
      <c r="R50" s="8"/>
      <c r="S50" s="8"/>
      <c r="T50" s="8"/>
      <c r="U50" s="8"/>
    </row>
    <row r="51" spans="1:28" s="13" customFormat="1" ht="17.25" customHeight="1">
      <c r="A51" s="2022"/>
      <c r="B51" s="2693" t="s">
        <v>383</v>
      </c>
      <c r="C51" s="2694"/>
      <c r="D51" s="2694"/>
      <c r="E51" s="2694"/>
      <c r="F51" s="2694"/>
      <c r="G51" s="2694"/>
      <c r="H51" s="2694"/>
      <c r="I51" s="2694"/>
      <c r="J51" s="2694"/>
      <c r="K51" s="2695"/>
      <c r="L51" s="204"/>
      <c r="M51" s="204"/>
      <c r="N51" s="18" t="s">
        <v>384</v>
      </c>
      <c r="O51" s="16"/>
      <c r="P51" s="8"/>
      <c r="Q51" s="8"/>
      <c r="R51" s="8"/>
      <c r="S51" s="8"/>
      <c r="T51" s="8"/>
      <c r="U51" s="8"/>
    </row>
    <row r="52" spans="1:28" s="13" customFormat="1" ht="17.25" customHeight="1">
      <c r="A52" s="2021" t="s">
        <v>385</v>
      </c>
      <c r="B52" s="2678" t="s">
        <v>386</v>
      </c>
      <c r="C52" s="2688"/>
      <c r="D52" s="2688"/>
      <c r="E52" s="2688"/>
      <c r="F52" s="2688"/>
      <c r="G52" s="2688"/>
      <c r="H52" s="2688"/>
      <c r="I52" s="2688"/>
      <c r="J52" s="2688"/>
      <c r="K52" s="2689"/>
      <c r="L52" s="204"/>
      <c r="M52" s="204"/>
      <c r="N52" s="18" t="s">
        <v>387</v>
      </c>
      <c r="O52" s="16"/>
      <c r="P52" s="8"/>
      <c r="Q52" s="8"/>
      <c r="R52" s="8"/>
      <c r="S52" s="8"/>
      <c r="T52" s="8"/>
      <c r="U52" s="8"/>
      <c r="V52" s="36"/>
      <c r="W52" s="36"/>
      <c r="X52" s="36"/>
      <c r="Y52" s="36"/>
      <c r="Z52" s="36"/>
      <c r="AA52" s="36"/>
      <c r="AB52" s="36"/>
    </row>
    <row r="53" spans="1:28" s="13" customFormat="1" ht="17.25" customHeight="1">
      <c r="A53" s="2023"/>
      <c r="B53" s="2693" t="s">
        <v>388</v>
      </c>
      <c r="C53" s="2694"/>
      <c r="D53" s="2694"/>
      <c r="E53" s="2694"/>
      <c r="F53" s="2694"/>
      <c r="G53" s="2694"/>
      <c r="H53" s="2694"/>
      <c r="I53" s="2694"/>
      <c r="J53" s="2694"/>
      <c r="K53" s="2695"/>
      <c r="L53" s="28"/>
      <c r="M53" s="28"/>
      <c r="N53" s="21" t="s">
        <v>389</v>
      </c>
      <c r="O53" s="16"/>
      <c r="P53" s="8"/>
      <c r="Q53" s="8"/>
      <c r="R53" s="8"/>
      <c r="S53" s="8"/>
      <c r="T53" s="8"/>
      <c r="U53" s="8"/>
    </row>
    <row r="54" spans="1:28" s="13" customFormat="1" ht="17.25" customHeight="1">
      <c r="A54" s="2022" t="s">
        <v>362</v>
      </c>
      <c r="B54" s="2678" t="s">
        <v>390</v>
      </c>
      <c r="C54" s="2688"/>
      <c r="D54" s="2688"/>
      <c r="E54" s="2688"/>
      <c r="F54" s="2688"/>
      <c r="G54" s="2688"/>
      <c r="H54" s="2688"/>
      <c r="I54" s="2688"/>
      <c r="J54" s="2688"/>
      <c r="K54" s="2689"/>
      <c r="L54" s="10"/>
      <c r="M54" s="10"/>
      <c r="N54" s="18" t="s">
        <v>229</v>
      </c>
      <c r="P54" s="10"/>
      <c r="Q54" s="10"/>
      <c r="R54" s="11"/>
      <c r="T54" s="25"/>
      <c r="U54" s="11"/>
    </row>
    <row r="55" spans="1:28" s="13" customFormat="1" ht="17.25" customHeight="1">
      <c r="A55" s="2022"/>
      <c r="B55" s="2696" t="s">
        <v>391</v>
      </c>
      <c r="C55" s="2717"/>
      <c r="D55" s="2717"/>
      <c r="E55" s="2717"/>
      <c r="F55" s="2717"/>
      <c r="G55" s="2717"/>
      <c r="H55" s="2717"/>
      <c r="I55" s="2717"/>
      <c r="J55" s="2717"/>
      <c r="K55" s="2718"/>
      <c r="L55" s="10"/>
      <c r="M55" s="10"/>
      <c r="N55" s="18"/>
      <c r="P55" s="11"/>
      <c r="R55" s="11"/>
      <c r="T55" s="25"/>
      <c r="U55" s="10"/>
    </row>
    <row r="56" spans="1:28" s="13" customFormat="1" ht="17.25" customHeight="1">
      <c r="A56" s="2021" t="s">
        <v>364</v>
      </c>
      <c r="B56" s="2678" t="s">
        <v>392</v>
      </c>
      <c r="C56" s="2679"/>
      <c r="D56" s="2679"/>
      <c r="E56" s="2679"/>
      <c r="F56" s="2679"/>
      <c r="G56" s="2679"/>
      <c r="H56" s="2679"/>
      <c r="I56" s="2680"/>
      <c r="J56" s="2680"/>
      <c r="K56" s="2681"/>
      <c r="L56" s="10"/>
      <c r="M56" s="25"/>
      <c r="P56" s="18"/>
      <c r="Q56" s="18"/>
      <c r="R56" s="18"/>
      <c r="T56" s="25"/>
      <c r="U56" s="10"/>
    </row>
    <row r="57" spans="1:28" s="13" customFormat="1" ht="17.25" customHeight="1">
      <c r="A57" s="2024"/>
      <c r="B57" s="2682" t="s">
        <v>393</v>
      </c>
      <c r="C57" s="2683"/>
      <c r="D57" s="2683"/>
      <c r="E57" s="2683"/>
      <c r="F57" s="2683"/>
      <c r="G57" s="2683"/>
      <c r="H57" s="2683"/>
      <c r="I57" s="2683"/>
      <c r="J57" s="2683"/>
      <c r="K57" s="2684"/>
      <c r="L57" s="10"/>
      <c r="M57" s="25"/>
      <c r="N57" s="415"/>
      <c r="O57" s="11"/>
      <c r="P57" s="18"/>
      <c r="R57" s="18"/>
      <c r="T57" s="25"/>
      <c r="U57" s="10"/>
    </row>
    <row r="58" spans="1:28" s="13" customFormat="1" ht="17.25" customHeight="1">
      <c r="A58" s="2022" t="s">
        <v>394</v>
      </c>
      <c r="B58" s="2696" t="s">
        <v>395</v>
      </c>
      <c r="C58" s="2589"/>
      <c r="D58" s="2589"/>
      <c r="E58" s="2589"/>
      <c r="F58" s="2589"/>
      <c r="G58" s="2589"/>
      <c r="H58" s="2589"/>
      <c r="I58" s="2697"/>
      <c r="J58" s="2697"/>
      <c r="K58" s="2698"/>
      <c r="L58" s="10"/>
      <c r="N58" s="21"/>
      <c r="O58" s="2685"/>
      <c r="P58" s="2686"/>
      <c r="Q58" s="2686"/>
      <c r="R58" s="2686"/>
      <c r="S58" s="2686"/>
      <c r="T58" s="2686"/>
      <c r="U58" s="2686"/>
    </row>
    <row r="59" spans="1:28" s="13" customFormat="1" ht="17.25" customHeight="1">
      <c r="A59" s="2024"/>
      <c r="B59" s="2693" t="s">
        <v>396</v>
      </c>
      <c r="C59" s="2699"/>
      <c r="D59" s="2699"/>
      <c r="E59" s="2699"/>
      <c r="F59" s="2699"/>
      <c r="G59" s="2699"/>
      <c r="H59" s="2699"/>
      <c r="I59" s="2700"/>
      <c r="J59" s="2700"/>
      <c r="K59" s="2701"/>
      <c r="L59" s="16"/>
      <c r="N59" s="21"/>
      <c r="O59" s="2687"/>
      <c r="P59" s="2686"/>
      <c r="Q59" s="2686"/>
      <c r="R59" s="2686"/>
      <c r="S59" s="2686"/>
      <c r="T59" s="2686"/>
      <c r="U59" s="2686"/>
    </row>
    <row r="60" spans="1:28" s="13" customFormat="1" ht="17.25" customHeight="1">
      <c r="A60" s="2225" t="s">
        <v>1246</v>
      </c>
      <c r="B60" s="2719" t="s">
        <v>1206</v>
      </c>
      <c r="C60" s="2720"/>
      <c r="D60" s="2720"/>
      <c r="E60" s="2720"/>
      <c r="F60" s="2720"/>
      <c r="G60" s="2720"/>
      <c r="H60" s="2720"/>
      <c r="I60" s="2721"/>
      <c r="J60" s="2721"/>
      <c r="K60" s="2722"/>
      <c r="L60" s="10"/>
      <c r="N60" s="21"/>
      <c r="O60" s="2687"/>
      <c r="P60" s="2686"/>
      <c r="Q60" s="2686"/>
      <c r="R60" s="2686"/>
      <c r="S60" s="2686"/>
      <c r="T60" s="2686"/>
      <c r="U60" s="2686"/>
    </row>
    <row r="61" spans="1:28" s="13" customFormat="1" ht="17.25" customHeight="1">
      <c r="A61" s="2226"/>
      <c r="B61" s="2723" t="s">
        <v>1252</v>
      </c>
      <c r="C61" s="2724"/>
      <c r="D61" s="2725" t="s">
        <v>1253</v>
      </c>
      <c r="E61" s="2725"/>
      <c r="F61" s="2725"/>
      <c r="G61" s="2726" t="s">
        <v>1254</v>
      </c>
      <c r="H61" s="2726"/>
      <c r="I61" s="2726"/>
      <c r="J61" s="2727" t="s">
        <v>1251</v>
      </c>
      <c r="K61" s="2728"/>
      <c r="L61" s="10"/>
      <c r="N61" s="21"/>
      <c r="O61" s="2687"/>
      <c r="P61" s="2686"/>
      <c r="Q61" s="2686"/>
      <c r="R61" s="2686"/>
      <c r="S61" s="2686"/>
      <c r="T61" s="2686"/>
      <c r="U61" s="2686"/>
    </row>
    <row r="62" spans="1:28" s="13" customFormat="1" ht="17.25" customHeight="1">
      <c r="A62" s="2183"/>
      <c r="B62" s="2690"/>
      <c r="C62" s="2690"/>
      <c r="D62" s="2690"/>
      <c r="E62" s="2690"/>
      <c r="F62" s="2690"/>
      <c r="G62" s="2690"/>
      <c r="H62" s="2690"/>
      <c r="I62" s="2691"/>
      <c r="J62" s="2691"/>
      <c r="K62" s="2692"/>
      <c r="L62" s="10"/>
      <c r="N62" s="21"/>
      <c r="O62" s="2687"/>
      <c r="P62" s="2686"/>
      <c r="Q62" s="2686"/>
      <c r="R62" s="2686"/>
      <c r="S62" s="2686"/>
      <c r="T62" s="2686"/>
      <c r="U62" s="2686"/>
    </row>
    <row r="63" spans="1:28" s="13" customFormat="1" ht="17.25" customHeight="1">
      <c r="A63" s="2184"/>
      <c r="B63" s="2675"/>
      <c r="C63" s="2675"/>
      <c r="D63" s="2676"/>
      <c r="E63" s="2676"/>
      <c r="F63" s="2676"/>
      <c r="G63" s="2677"/>
      <c r="H63" s="2677"/>
      <c r="I63" s="2677"/>
      <c r="J63" s="2674"/>
      <c r="K63" s="2675"/>
      <c r="L63" s="10"/>
      <c r="N63" s="21"/>
      <c r="O63" s="2687"/>
      <c r="P63" s="2686"/>
      <c r="Q63" s="2686"/>
      <c r="R63" s="2686"/>
      <c r="S63" s="2686"/>
      <c r="T63" s="2686"/>
      <c r="U63" s="2686"/>
    </row>
    <row r="64" spans="1:28" s="8" customFormat="1" ht="13.2">
      <c r="B64" s="13"/>
      <c r="C64" s="13"/>
      <c r="D64" s="13"/>
      <c r="E64" s="13"/>
      <c r="F64" s="13"/>
      <c r="G64" s="13"/>
      <c r="H64" s="13"/>
      <c r="I64" s="13"/>
      <c r="J64" s="13"/>
      <c r="K64" s="13"/>
      <c r="L64" s="10"/>
      <c r="M64" s="10"/>
      <c r="N64" s="10"/>
      <c r="O64" s="10"/>
      <c r="P64" s="10"/>
      <c r="Q64" s="10"/>
      <c r="R64" s="13"/>
      <c r="S64" s="13"/>
      <c r="T64" s="13"/>
    </row>
    <row r="65" spans="1:21" s="8" customFormat="1" ht="13.2">
      <c r="A65" s="24"/>
      <c r="B65" s="13"/>
      <c r="C65" s="13"/>
      <c r="D65" s="13"/>
      <c r="E65" s="13"/>
      <c r="F65" s="13"/>
      <c r="G65" s="13"/>
      <c r="H65" s="13"/>
      <c r="I65" s="13"/>
      <c r="J65" s="13"/>
      <c r="K65" s="13"/>
      <c r="L65" s="10"/>
      <c r="M65" s="10"/>
      <c r="N65" s="10"/>
      <c r="O65" s="10"/>
      <c r="P65" s="10"/>
      <c r="Q65" s="10"/>
      <c r="R65" s="13"/>
      <c r="S65" s="13"/>
      <c r="T65" s="13"/>
    </row>
    <row r="66" spans="1:21" s="8" customFormat="1" ht="15.6">
      <c r="B66" s="13"/>
      <c r="C66" s="13"/>
      <c r="D66" s="13"/>
      <c r="E66" s="13"/>
      <c r="F66" s="13"/>
      <c r="G66" s="13"/>
      <c r="H66" s="13"/>
      <c r="I66" s="13"/>
      <c r="J66" s="13"/>
      <c r="K66" s="13"/>
      <c r="L66" s="10"/>
      <c r="M66" s="10"/>
      <c r="N66" s="10"/>
      <c r="O66" s="10"/>
      <c r="P66" s="10"/>
      <c r="Q66" s="10"/>
      <c r="R66" s="13"/>
      <c r="S66" s="13"/>
      <c r="T66" s="14"/>
      <c r="U66" s="9"/>
    </row>
    <row r="68" spans="1:21" ht="15" customHeight="1">
      <c r="I68" s="5"/>
      <c r="J68" s="5"/>
    </row>
    <row r="69" spans="1:21" ht="15" customHeight="1">
      <c r="I69" s="5"/>
      <c r="J69" s="5"/>
    </row>
    <row r="70" spans="1:21" ht="15" customHeight="1">
      <c r="I70" s="5"/>
      <c r="J70" s="5"/>
    </row>
    <row r="72" spans="1:21" ht="15" customHeight="1">
      <c r="A72" s="20"/>
      <c r="I72" s="2"/>
      <c r="J72" s="2"/>
    </row>
    <row r="73" spans="1:21" ht="15" customHeight="1">
      <c r="A73" s="19"/>
      <c r="I73" s="5"/>
      <c r="J73" s="5"/>
    </row>
    <row r="74" spans="1:21" ht="15" customHeight="1">
      <c r="A74" s="19"/>
      <c r="I74" s="5"/>
      <c r="J74" s="5"/>
    </row>
  </sheetData>
  <sheetProtection selectLockedCells="1" selectUnlockedCells="1"/>
  <mergeCells count="37">
    <mergeCell ref="B52:K52"/>
    <mergeCell ref="B53:K53"/>
    <mergeCell ref="O60:U60"/>
    <mergeCell ref="O61:U61"/>
    <mergeCell ref="B54:K54"/>
    <mergeCell ref="B55:K55"/>
    <mergeCell ref="B60:K60"/>
    <mergeCell ref="B61:C61"/>
    <mergeCell ref="D61:F61"/>
    <mergeCell ref="G61:I61"/>
    <mergeCell ref="J61:K61"/>
    <mergeCell ref="A7:U7"/>
    <mergeCell ref="A9:U9"/>
    <mergeCell ref="U13:U14"/>
    <mergeCell ref="P13:R14"/>
    <mergeCell ref="L13:N14"/>
    <mergeCell ref="B13:B14"/>
    <mergeCell ref="C13:E14"/>
    <mergeCell ref="F13:H14"/>
    <mergeCell ref="I13:K13"/>
    <mergeCell ref="A10:U10"/>
    <mergeCell ref="J63:K63"/>
    <mergeCell ref="B63:C63"/>
    <mergeCell ref="D63:F63"/>
    <mergeCell ref="G63:I63"/>
    <mergeCell ref="A48:U48"/>
    <mergeCell ref="B56:K56"/>
    <mergeCell ref="B57:K57"/>
    <mergeCell ref="O58:U58"/>
    <mergeCell ref="O59:U59"/>
    <mergeCell ref="B50:K50"/>
    <mergeCell ref="B62:K62"/>
    <mergeCell ref="O62:U62"/>
    <mergeCell ref="O63:U63"/>
    <mergeCell ref="B51:K51"/>
    <mergeCell ref="B58:K58"/>
    <mergeCell ref="B59:K59"/>
  </mergeCells>
  <phoneticPr fontId="38"/>
  <hyperlinks>
    <hyperlink ref="J61" display="kbsouko-dr@nitto-ntl.co.jp"/>
  </hyperlinks>
  <printOptions horizontalCentered="1" verticalCentered="1"/>
  <pageMargins left="0.23622047244094491" right="0.23622047244094491" top="0.35433070866141736" bottom="0.35433070866141736" header="0.31496062992125984" footer="0.31496062992125984"/>
  <pageSetup paperSize="9" scale="44"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00"/>
    <pageSetUpPr fitToPage="1"/>
  </sheetPr>
  <dimension ref="A1:AC77"/>
  <sheetViews>
    <sheetView view="pageBreakPreview" zoomScale="80" zoomScaleNormal="75" zoomScaleSheetLayoutView="80" workbookViewId="0">
      <selection activeCell="F27" sqref="F27"/>
    </sheetView>
  </sheetViews>
  <sheetFormatPr defaultColWidth="9" defaultRowHeight="15" customHeight="1"/>
  <cols>
    <col min="1" max="1" width="30.6640625" style="1" customWidth="1"/>
    <col min="2" max="2" width="13.33203125" style="1" customWidth="1"/>
    <col min="3" max="3" width="10.88671875" style="1" customWidth="1"/>
    <col min="4" max="4" width="5.6640625" style="1" customWidth="1"/>
    <col min="5" max="8" width="10.88671875" style="1" customWidth="1"/>
    <col min="9" max="11" width="17.6640625" style="1" customWidth="1"/>
    <col min="12" max="12" width="41.88671875" style="1" customWidth="1"/>
    <col min="13" max="13" width="10.88671875" style="377" customWidth="1"/>
    <col min="14" max="18" width="10.88671875" style="1" customWidth="1"/>
    <col min="19" max="19" width="9.6640625" style="1" customWidth="1"/>
    <col min="20" max="20" width="7.6640625" style="1" customWidth="1"/>
    <col min="21" max="21" width="10.88671875" style="1" customWidth="1"/>
    <col min="22" max="22" width="14.109375" style="1" customWidth="1"/>
    <col min="23" max="16384" width="9" style="1"/>
  </cols>
  <sheetData>
    <row r="1" spans="1:23" ht="15" customHeight="1">
      <c r="A1" s="29"/>
      <c r="B1" s="29"/>
      <c r="C1" s="29"/>
      <c r="D1" s="29"/>
      <c r="E1" s="29"/>
      <c r="F1" s="29"/>
      <c r="G1" s="29"/>
      <c r="H1" s="29"/>
      <c r="I1" s="29"/>
      <c r="J1" s="29"/>
      <c r="K1" s="16"/>
      <c r="L1" s="29"/>
      <c r="M1" s="375"/>
      <c r="N1" s="29"/>
      <c r="O1" s="29"/>
      <c r="P1" s="29"/>
      <c r="Q1" s="29"/>
      <c r="R1" s="29"/>
      <c r="S1" s="29"/>
      <c r="T1" s="29"/>
      <c r="U1" s="29"/>
      <c r="V1" s="29"/>
      <c r="W1" s="2"/>
    </row>
    <row r="2" spans="1:23" ht="15" customHeight="1">
      <c r="A2" s="29"/>
      <c r="B2" s="29"/>
      <c r="E2" s="5" t="s">
        <v>231</v>
      </c>
      <c r="I2" s="804" t="s">
        <v>1</v>
      </c>
      <c r="K2" s="94"/>
      <c r="M2" s="375"/>
      <c r="N2" s="2"/>
      <c r="O2" s="2"/>
      <c r="P2" s="2"/>
      <c r="Q2" s="2"/>
      <c r="R2" s="2"/>
      <c r="S2" s="2"/>
      <c r="T2" s="29"/>
      <c r="U2" s="29"/>
      <c r="V2" s="29"/>
      <c r="W2" s="2"/>
    </row>
    <row r="3" spans="1:23" ht="15" customHeight="1">
      <c r="A3" s="29"/>
      <c r="B3" s="29"/>
      <c r="E3" s="5" t="s">
        <v>232</v>
      </c>
      <c r="I3" s="804" t="s">
        <v>3</v>
      </c>
      <c r="K3" s="94"/>
      <c r="M3" s="375"/>
      <c r="N3" s="2"/>
      <c r="O3" s="2"/>
      <c r="P3" s="2"/>
      <c r="Q3" s="2"/>
      <c r="R3" s="2"/>
      <c r="S3" s="2"/>
      <c r="T3" s="29"/>
      <c r="U3" s="29"/>
      <c r="V3" s="29"/>
      <c r="W3" s="2"/>
    </row>
    <row r="4" spans="1:23" ht="15" customHeight="1">
      <c r="A4" s="29"/>
      <c r="B4" s="29"/>
      <c r="E4" s="516" t="s">
        <v>233</v>
      </c>
      <c r="I4" s="804" t="s">
        <v>5</v>
      </c>
      <c r="K4" s="94"/>
      <c r="M4" s="375"/>
      <c r="N4" s="2"/>
      <c r="O4" s="2"/>
      <c r="P4" s="2"/>
      <c r="Q4" s="2"/>
      <c r="R4" s="2"/>
      <c r="S4" s="2"/>
      <c r="T4" s="29"/>
      <c r="U4" s="29"/>
      <c r="V4" s="29"/>
      <c r="W4" s="2"/>
    </row>
    <row r="5" spans="1:23" ht="15" customHeight="1">
      <c r="A5" s="29"/>
      <c r="B5" s="29"/>
      <c r="E5" s="5" t="s">
        <v>234</v>
      </c>
      <c r="I5" s="804" t="s">
        <v>7</v>
      </c>
      <c r="K5" s="94"/>
      <c r="M5" s="375"/>
      <c r="N5" s="2"/>
      <c r="O5" s="2"/>
      <c r="P5" s="2"/>
      <c r="Q5" s="2"/>
      <c r="R5" s="2"/>
      <c r="S5" s="2"/>
      <c r="T5" s="29"/>
      <c r="U5" s="29"/>
      <c r="V5" s="29"/>
      <c r="W5" s="2"/>
    </row>
    <row r="6" spans="1:23" ht="15" customHeight="1">
      <c r="A6" s="29"/>
      <c r="B6" s="29"/>
      <c r="C6" s="29"/>
      <c r="D6" s="29"/>
      <c r="E6" s="29"/>
      <c r="F6" s="29"/>
      <c r="G6" s="29"/>
      <c r="H6" s="29"/>
      <c r="I6" s="29"/>
      <c r="J6" s="29"/>
      <c r="K6" s="29"/>
      <c r="L6" s="29"/>
      <c r="M6" s="375"/>
      <c r="N6" s="29"/>
      <c r="O6" s="29"/>
      <c r="P6" s="29"/>
      <c r="Q6" s="29"/>
      <c r="R6" s="29"/>
      <c r="S6" s="29"/>
      <c r="T6" s="29"/>
      <c r="U6" s="29"/>
      <c r="V6" s="29"/>
    </row>
    <row r="7" spans="1:23" ht="24.6" customHeight="1">
      <c r="A7" s="2702" t="s">
        <v>1123</v>
      </c>
      <c r="B7" s="2702"/>
      <c r="C7" s="2702"/>
      <c r="D7" s="2702"/>
      <c r="E7" s="2702"/>
      <c r="F7" s="2702"/>
      <c r="G7" s="2702"/>
      <c r="H7" s="2702"/>
      <c r="I7" s="2702"/>
      <c r="J7" s="2702"/>
      <c r="K7" s="2702"/>
      <c r="L7" s="2702"/>
      <c r="M7" s="378"/>
      <c r="N7" s="2"/>
      <c r="O7" s="2"/>
      <c r="P7" s="2"/>
      <c r="Q7" s="2"/>
      <c r="R7" s="77"/>
      <c r="S7" s="77"/>
      <c r="T7" s="29"/>
      <c r="U7" s="29"/>
      <c r="V7" s="29"/>
    </row>
    <row r="8" spans="1:23" ht="14.25" customHeight="1">
      <c r="A8" s="1374"/>
      <c r="B8" s="1374"/>
      <c r="C8" s="1374"/>
      <c r="D8" s="1374"/>
      <c r="E8" s="1374"/>
      <c r="F8" s="1374"/>
      <c r="G8" s="1374"/>
      <c r="H8" s="1374"/>
      <c r="I8" s="1374"/>
      <c r="J8" s="1375"/>
      <c r="K8" s="1375"/>
      <c r="L8" s="1375"/>
      <c r="M8" s="378"/>
      <c r="N8" s="2"/>
      <c r="O8" s="2"/>
      <c r="P8" s="2"/>
      <c r="Q8" s="2"/>
      <c r="R8" s="77"/>
      <c r="S8" s="77"/>
      <c r="T8" s="29"/>
      <c r="U8" s="29"/>
      <c r="V8" s="29"/>
    </row>
    <row r="9" spans="1:23" ht="24.6" customHeight="1">
      <c r="A9" s="2656" t="s">
        <v>302</v>
      </c>
      <c r="B9" s="2656"/>
      <c r="C9" s="2656"/>
      <c r="D9" s="2656"/>
      <c r="E9" s="2656"/>
      <c r="F9" s="2656"/>
      <c r="G9" s="2656"/>
      <c r="H9" s="2656"/>
      <c r="I9" s="2656"/>
      <c r="J9" s="2656"/>
      <c r="K9" s="2656"/>
      <c r="L9" s="2656"/>
      <c r="M9" s="378"/>
      <c r="N9" s="2"/>
      <c r="O9" s="2"/>
      <c r="P9" s="2"/>
      <c r="Q9" s="2"/>
      <c r="R9" s="77"/>
      <c r="S9" s="77"/>
      <c r="T9" s="2"/>
      <c r="U9" s="2"/>
      <c r="V9" s="29"/>
    </row>
    <row r="10" spans="1:23" ht="24.6" customHeight="1">
      <c r="A10" s="659" t="s">
        <v>1124</v>
      </c>
      <c r="B10" s="166"/>
      <c r="C10" s="63"/>
      <c r="D10" s="63"/>
      <c r="E10" s="63"/>
      <c r="F10" s="63"/>
      <c r="G10" s="63"/>
      <c r="H10" s="63"/>
      <c r="I10" s="2"/>
      <c r="J10" s="3"/>
      <c r="K10" s="3"/>
      <c r="L10" s="3"/>
      <c r="M10" s="378"/>
      <c r="N10" s="2"/>
      <c r="O10" s="2"/>
      <c r="P10" s="2"/>
      <c r="Q10" s="2"/>
      <c r="R10" s="77"/>
      <c r="S10" s="77"/>
      <c r="T10" s="2"/>
      <c r="U10" s="2"/>
      <c r="V10" s="29"/>
    </row>
    <row r="11" spans="1:23" ht="11.25" customHeight="1">
      <c r="A11" s="60"/>
      <c r="B11" s="166"/>
      <c r="C11" s="63"/>
      <c r="D11" s="63"/>
      <c r="E11" s="63"/>
      <c r="F11" s="63"/>
      <c r="G11" s="63"/>
      <c r="H11" s="63"/>
      <c r="I11" s="61"/>
      <c r="J11" s="95"/>
      <c r="K11" s="95"/>
      <c r="L11" s="95"/>
      <c r="M11" s="378"/>
      <c r="N11" s="2"/>
      <c r="O11" s="2"/>
      <c r="P11" s="2"/>
      <c r="Q11" s="2"/>
      <c r="R11" s="77"/>
      <c r="S11" s="77"/>
      <c r="T11" s="2"/>
      <c r="U11" s="2"/>
      <c r="V11" s="29"/>
    </row>
    <row r="12" spans="1:23" ht="24.6" customHeight="1">
      <c r="A12" s="4004" t="s">
        <v>1142</v>
      </c>
      <c r="B12" s="4014" t="s">
        <v>1143</v>
      </c>
      <c r="C12" s="4006" t="s">
        <v>1144</v>
      </c>
      <c r="D12" s="4007"/>
      <c r="E12" s="4008"/>
      <c r="F12" s="4016" t="s">
        <v>1145</v>
      </c>
      <c r="G12" s="4017"/>
      <c r="H12" s="4018"/>
      <c r="I12" s="1011" t="s">
        <v>1146</v>
      </c>
      <c r="J12" s="1459"/>
      <c r="K12" s="77"/>
      <c r="L12" s="77"/>
      <c r="M12" s="379"/>
      <c r="N12" s="77"/>
      <c r="O12" s="29"/>
      <c r="P12" s="29"/>
      <c r="Q12" s="29"/>
      <c r="R12" s="29"/>
      <c r="S12" s="29"/>
      <c r="T12" s="29"/>
      <c r="U12" s="29"/>
      <c r="V12" s="29"/>
    </row>
    <row r="13" spans="1:23" ht="24.6" customHeight="1">
      <c r="A13" s="4005"/>
      <c r="B13" s="4015"/>
      <c r="C13" s="4009"/>
      <c r="D13" s="4010"/>
      <c r="E13" s="4011"/>
      <c r="F13" s="1540" t="s">
        <v>1147</v>
      </c>
      <c r="G13" s="1078" t="s">
        <v>1148</v>
      </c>
      <c r="H13" s="1487" t="s">
        <v>1149</v>
      </c>
      <c r="I13" s="1011" t="s">
        <v>1150</v>
      </c>
      <c r="J13" s="1459"/>
      <c r="K13" s="77"/>
      <c r="L13" s="77"/>
      <c r="M13" s="379"/>
      <c r="N13" s="77"/>
      <c r="O13" s="29"/>
      <c r="P13" s="29"/>
      <c r="Q13" s="29"/>
      <c r="R13" s="29"/>
      <c r="S13" s="29"/>
      <c r="T13" s="29"/>
      <c r="U13" s="29"/>
      <c r="V13" s="29"/>
    </row>
    <row r="14" spans="1:23" ht="24.6" customHeight="1" thickBot="1">
      <c r="A14" s="4012" t="s">
        <v>1151</v>
      </c>
      <c r="B14" s="4013"/>
      <c r="C14" s="4001" t="s">
        <v>1152</v>
      </c>
      <c r="D14" s="4002"/>
      <c r="E14" s="4003"/>
      <c r="F14" s="357" t="s">
        <v>1153</v>
      </c>
      <c r="G14" s="358" t="s">
        <v>1153</v>
      </c>
      <c r="H14" s="860" t="s">
        <v>1154</v>
      </c>
      <c r="I14" s="359">
        <v>16</v>
      </c>
      <c r="J14" s="1459"/>
      <c r="K14" s="367"/>
      <c r="M14" s="379"/>
      <c r="N14" s="77"/>
      <c r="O14" s="29"/>
      <c r="P14" s="29"/>
      <c r="Q14" s="29"/>
      <c r="R14" s="29"/>
      <c r="S14" s="29"/>
      <c r="T14" s="29"/>
      <c r="U14" s="29"/>
      <c r="V14" s="29"/>
    </row>
    <row r="15" spans="1:23" ht="24.6" customHeight="1" thickTop="1">
      <c r="A15" s="1823" t="s">
        <v>1379</v>
      </c>
      <c r="B15" s="1824" t="s">
        <v>1545</v>
      </c>
      <c r="C15" s="3989">
        <v>46030</v>
      </c>
      <c r="D15" s="3990"/>
      <c r="E15" s="3991"/>
      <c r="F15" s="2465">
        <v>46382</v>
      </c>
      <c r="G15" s="2465">
        <f t="shared" ref="G15:G16" si="0">F15</f>
        <v>46382</v>
      </c>
      <c r="H15" s="2466" t="s">
        <v>1546</v>
      </c>
      <c r="I15" s="1859">
        <f t="shared" ref="I15:I16" si="1">C15+16</f>
        <v>46046</v>
      </c>
      <c r="J15" s="1460"/>
      <c r="K15" s="367"/>
      <c r="M15" s="380"/>
      <c r="N15" s="360"/>
      <c r="O15" s="29"/>
      <c r="P15" s="29"/>
      <c r="Q15" s="29"/>
      <c r="R15" s="29"/>
      <c r="S15" s="29"/>
      <c r="T15" s="29"/>
      <c r="U15" s="29"/>
      <c r="V15" s="29"/>
    </row>
    <row r="16" spans="1:23" ht="24.6" customHeight="1">
      <c r="A16" s="2308" t="s">
        <v>1547</v>
      </c>
      <c r="B16" s="2309"/>
      <c r="C16" s="3995">
        <f t="shared" ref="C16:C23" si="2">C15+7</f>
        <v>46037</v>
      </c>
      <c r="D16" s="3996"/>
      <c r="E16" s="3997"/>
      <c r="F16" s="2310">
        <f>C16-6</f>
        <v>46031</v>
      </c>
      <c r="G16" s="2310">
        <f t="shared" si="0"/>
        <v>46031</v>
      </c>
      <c r="H16" s="2467">
        <f>C16-9</f>
        <v>46028</v>
      </c>
      <c r="I16" s="2311">
        <f t="shared" si="1"/>
        <v>46053</v>
      </c>
      <c r="J16" s="1461"/>
      <c r="K16" s="155"/>
      <c r="L16" s="155"/>
      <c r="M16" s="380"/>
      <c r="N16" s="360"/>
      <c r="O16" s="29"/>
      <c r="P16" s="29"/>
      <c r="Q16" s="29"/>
      <c r="R16" s="29"/>
      <c r="S16" s="29"/>
      <c r="T16" s="29"/>
      <c r="U16" s="29"/>
      <c r="V16" s="29"/>
    </row>
    <row r="17" spans="1:22" ht="24.6" customHeight="1">
      <c r="A17" s="1732" t="s">
        <v>1548</v>
      </c>
      <c r="B17" s="1824" t="s">
        <v>1551</v>
      </c>
      <c r="C17" s="3989">
        <f t="shared" si="2"/>
        <v>46044</v>
      </c>
      <c r="D17" s="3990"/>
      <c r="E17" s="3991"/>
      <c r="F17" s="1527">
        <f>C17-6</f>
        <v>46038</v>
      </c>
      <c r="G17" s="1527">
        <f>F17</f>
        <v>46038</v>
      </c>
      <c r="H17" s="2084">
        <f>C17-9</f>
        <v>46035</v>
      </c>
      <c r="I17" s="2085">
        <f>C17+16</f>
        <v>46060</v>
      </c>
      <c r="J17" s="1461"/>
      <c r="K17" s="155"/>
      <c r="L17" s="155"/>
      <c r="M17" s="380"/>
      <c r="N17" s="360"/>
      <c r="O17" s="29"/>
      <c r="P17" s="29"/>
      <c r="Q17" s="29"/>
      <c r="R17" s="29"/>
      <c r="S17" s="29"/>
      <c r="T17" s="29"/>
      <c r="U17" s="29"/>
      <c r="V17" s="29"/>
    </row>
    <row r="18" spans="1:22" ht="24.6" customHeight="1">
      <c r="A18" s="2308" t="s">
        <v>1547</v>
      </c>
      <c r="B18" s="2309"/>
      <c r="C18" s="3995">
        <f t="shared" si="2"/>
        <v>46051</v>
      </c>
      <c r="D18" s="3996"/>
      <c r="E18" s="3997"/>
      <c r="F18" s="2310">
        <f>C18-6</f>
        <v>46045</v>
      </c>
      <c r="G18" s="2310">
        <f>F18</f>
        <v>46045</v>
      </c>
      <c r="H18" s="2477">
        <f>C18-9</f>
        <v>46042</v>
      </c>
      <c r="I18" s="2311">
        <f t="shared" ref="I18:I23" si="3">C18+16</f>
        <v>46067</v>
      </c>
      <c r="J18" s="1460"/>
      <c r="K18" s="155"/>
      <c r="L18" s="155"/>
      <c r="M18" s="380"/>
      <c r="N18" s="360"/>
      <c r="O18" s="29"/>
      <c r="P18" s="29"/>
      <c r="Q18" s="29"/>
      <c r="R18" s="29"/>
      <c r="S18" s="29"/>
      <c r="T18" s="29"/>
      <c r="U18" s="29"/>
      <c r="V18" s="29"/>
    </row>
    <row r="19" spans="1:22" ht="24.6" customHeight="1">
      <c r="A19" s="1732" t="s">
        <v>1380</v>
      </c>
      <c r="B19" s="60" t="s">
        <v>1549</v>
      </c>
      <c r="C19" s="3992">
        <f t="shared" si="2"/>
        <v>46058</v>
      </c>
      <c r="D19" s="3993"/>
      <c r="E19" s="3994"/>
      <c r="F19" s="1484">
        <f>C19-6</f>
        <v>46052</v>
      </c>
      <c r="G19" s="1484">
        <f>F19</f>
        <v>46052</v>
      </c>
      <c r="H19" s="1734">
        <f>C19-9</f>
        <v>46049</v>
      </c>
      <c r="I19" s="1085">
        <f t="shared" si="3"/>
        <v>46074</v>
      </c>
      <c r="J19" s="1462"/>
      <c r="K19" s="155"/>
      <c r="L19" s="155"/>
      <c r="M19" s="380"/>
      <c r="N19" s="360"/>
      <c r="O19" s="29"/>
      <c r="P19" s="29"/>
      <c r="Q19" s="29"/>
      <c r="R19" s="29"/>
      <c r="S19" s="29"/>
      <c r="T19" s="29"/>
      <c r="U19" s="29"/>
      <c r="V19" s="29"/>
    </row>
    <row r="20" spans="1:22" ht="24.6" customHeight="1">
      <c r="A20" s="1732" t="s">
        <v>1520</v>
      </c>
      <c r="B20" s="1824" t="s">
        <v>1521</v>
      </c>
      <c r="C20" s="3989">
        <f t="shared" si="2"/>
        <v>46065</v>
      </c>
      <c r="D20" s="3990"/>
      <c r="E20" s="3991"/>
      <c r="F20" s="2465">
        <f>C20-6-1</f>
        <v>46058</v>
      </c>
      <c r="G20" s="2465">
        <f>F20</f>
        <v>46058</v>
      </c>
      <c r="H20" s="2084">
        <f t="shared" ref="H20:H23" si="4">C20-9</f>
        <v>46056</v>
      </c>
      <c r="I20" s="1859">
        <f t="shared" si="3"/>
        <v>46081</v>
      </c>
      <c r="J20" s="1461"/>
      <c r="K20" s="155"/>
      <c r="L20" s="155"/>
      <c r="M20" s="380"/>
      <c r="N20" s="360"/>
      <c r="O20" s="29"/>
      <c r="P20" s="29"/>
      <c r="Q20" s="29"/>
      <c r="R20" s="29"/>
      <c r="S20" s="29"/>
      <c r="T20" s="29"/>
      <c r="U20" s="29"/>
      <c r="V20" s="29"/>
    </row>
    <row r="21" spans="1:22" ht="24.6" customHeight="1">
      <c r="A21" s="1823" t="s">
        <v>1522</v>
      </c>
      <c r="B21" s="1824" t="s">
        <v>1523</v>
      </c>
      <c r="C21" s="3992">
        <f t="shared" si="2"/>
        <v>46072</v>
      </c>
      <c r="D21" s="3993"/>
      <c r="E21" s="3994"/>
      <c r="F21" s="1527">
        <f>C21-6</f>
        <v>46066</v>
      </c>
      <c r="G21" s="1527">
        <f t="shared" ref="G21:G23" si="5">F21</f>
        <v>46066</v>
      </c>
      <c r="H21" s="1734">
        <f t="shared" si="4"/>
        <v>46063</v>
      </c>
      <c r="I21" s="1085">
        <f t="shared" si="3"/>
        <v>46088</v>
      </c>
      <c r="J21" s="1425"/>
      <c r="L21" s="155"/>
      <c r="M21" s="380"/>
      <c r="N21" s="360"/>
      <c r="O21" s="29"/>
      <c r="P21" s="29"/>
      <c r="Q21" s="29"/>
      <c r="R21" s="29"/>
      <c r="S21" s="29"/>
      <c r="T21" s="29"/>
      <c r="U21" s="29"/>
      <c r="V21" s="29"/>
    </row>
    <row r="22" spans="1:22" ht="24.6" customHeight="1">
      <c r="A22" s="1732" t="s">
        <v>1550</v>
      </c>
      <c r="B22" s="1824" t="s">
        <v>1524</v>
      </c>
      <c r="C22" s="3992">
        <f t="shared" si="2"/>
        <v>46079</v>
      </c>
      <c r="D22" s="3993"/>
      <c r="E22" s="3994"/>
      <c r="F22" s="2465">
        <f>C22-6-1</f>
        <v>46072</v>
      </c>
      <c r="G22" s="2465">
        <f t="shared" si="5"/>
        <v>46072</v>
      </c>
      <c r="H22" s="1734">
        <f t="shared" si="4"/>
        <v>46070</v>
      </c>
      <c r="I22" s="1085">
        <f t="shared" si="3"/>
        <v>46095</v>
      </c>
      <c r="J22" s="1463"/>
      <c r="L22" s="155"/>
      <c r="M22" s="380"/>
      <c r="N22" s="360"/>
      <c r="O22" s="29"/>
      <c r="P22" s="29"/>
      <c r="Q22" s="29"/>
      <c r="R22" s="29"/>
      <c r="S22" s="29"/>
      <c r="T22" s="29"/>
      <c r="U22" s="29"/>
      <c r="V22" s="29"/>
    </row>
    <row r="23" spans="1:22" ht="24.6" customHeight="1">
      <c r="A23" s="1823" t="s">
        <v>1525</v>
      </c>
      <c r="B23" s="1733" t="s">
        <v>1526</v>
      </c>
      <c r="C23" s="3992">
        <f t="shared" si="2"/>
        <v>46086</v>
      </c>
      <c r="D23" s="3993"/>
      <c r="E23" s="3994"/>
      <c r="F23" s="1527">
        <f>C23-6</f>
        <v>46080</v>
      </c>
      <c r="G23" s="1527">
        <f t="shared" si="5"/>
        <v>46080</v>
      </c>
      <c r="H23" s="1734">
        <f t="shared" si="4"/>
        <v>46077</v>
      </c>
      <c r="I23" s="1085">
        <f t="shared" si="3"/>
        <v>46102</v>
      </c>
      <c r="J23" s="1463"/>
      <c r="L23" s="155"/>
      <c r="M23" s="380"/>
      <c r="N23" s="360"/>
      <c r="O23" s="29"/>
      <c r="P23" s="29"/>
      <c r="Q23" s="29"/>
      <c r="R23" s="29"/>
      <c r="S23" s="29"/>
      <c r="T23" s="29"/>
      <c r="U23" s="29"/>
      <c r="V23" s="29"/>
    </row>
    <row r="24" spans="1:22" ht="24.6" customHeight="1">
      <c r="A24" s="1732"/>
      <c r="B24" s="1733"/>
      <c r="C24" s="3992"/>
      <c r="D24" s="3993"/>
      <c r="E24" s="3994"/>
      <c r="F24" s="1484"/>
      <c r="G24" s="1484"/>
      <c r="H24" s="1734"/>
      <c r="I24" s="1085"/>
      <c r="J24" s="1463"/>
      <c r="L24" s="155"/>
      <c r="M24" s="380"/>
      <c r="N24" s="360"/>
      <c r="O24" s="29"/>
      <c r="P24" s="29"/>
      <c r="Q24" s="29"/>
      <c r="R24" s="29"/>
      <c r="S24" s="29"/>
      <c r="T24" s="29"/>
      <c r="U24" s="29"/>
      <c r="V24" s="29"/>
    </row>
    <row r="25" spans="1:22" ht="24.6" customHeight="1">
      <c r="A25" s="4000"/>
      <c r="B25" s="4000"/>
      <c r="C25" s="4000"/>
      <c r="D25" s="4000"/>
      <c r="E25" s="4000"/>
      <c r="F25" s="4000"/>
      <c r="G25" s="4000"/>
      <c r="H25" s="996"/>
      <c r="I25" s="995"/>
      <c r="J25" s="1463"/>
      <c r="L25" s="155"/>
      <c r="M25" s="380"/>
      <c r="N25" s="360"/>
      <c r="O25" s="29"/>
      <c r="P25" s="29"/>
      <c r="Q25" s="29"/>
      <c r="R25" s="29"/>
      <c r="S25" s="29"/>
      <c r="T25" s="29"/>
      <c r="U25" s="29"/>
      <c r="V25" s="29"/>
    </row>
    <row r="26" spans="1:22" ht="24.6" customHeight="1">
      <c r="A26" s="3998"/>
      <c r="B26" s="3998"/>
      <c r="C26" s="3998"/>
      <c r="D26" s="3998"/>
      <c r="E26" s="3998"/>
      <c r="F26" s="996"/>
      <c r="G26" s="1737"/>
      <c r="H26" s="996"/>
      <c r="I26" s="995"/>
      <c r="J26" s="1463"/>
      <c r="L26" s="155"/>
      <c r="M26" s="380"/>
      <c r="N26" s="360"/>
      <c r="O26" s="29"/>
      <c r="P26" s="29"/>
      <c r="Q26" s="29"/>
      <c r="R26" s="29"/>
      <c r="S26" s="29"/>
      <c r="T26" s="29"/>
      <c r="U26" s="29"/>
      <c r="V26" s="29"/>
    </row>
    <row r="27" spans="1:22" ht="24.6" customHeight="1">
      <c r="A27" s="3999"/>
      <c r="B27" s="3999"/>
      <c r="C27" s="3999"/>
      <c r="D27" s="3999"/>
      <c r="E27" s="3999"/>
      <c r="F27" s="996"/>
      <c r="G27" s="1738"/>
      <c r="H27" s="996"/>
      <c r="I27" s="995"/>
      <c r="J27" s="1463"/>
      <c r="L27" s="155"/>
      <c r="M27" s="380"/>
      <c r="N27" s="360"/>
      <c r="O27" s="29"/>
      <c r="P27" s="29"/>
      <c r="Q27" s="29"/>
      <c r="R27" s="29"/>
      <c r="S27" s="29"/>
      <c r="T27" s="29"/>
      <c r="U27" s="29"/>
      <c r="V27" s="29"/>
    </row>
    <row r="28" spans="1:22" ht="24.6" customHeight="1">
      <c r="A28" s="997" t="s">
        <v>1125</v>
      </c>
      <c r="B28" s="995"/>
      <c r="C28" s="995"/>
      <c r="D28" s="995"/>
      <c r="E28" s="996"/>
      <c r="F28" s="996"/>
      <c r="G28" s="996"/>
      <c r="H28" s="996"/>
      <c r="I28" s="995"/>
      <c r="J28" s="367"/>
      <c r="L28" s="155"/>
      <c r="M28" s="380"/>
      <c r="N28" s="360"/>
      <c r="O28" s="29"/>
      <c r="P28" s="29"/>
      <c r="Q28" s="29"/>
      <c r="R28" s="29"/>
      <c r="S28" s="29"/>
      <c r="T28" s="29"/>
      <c r="U28" s="29"/>
      <c r="V28" s="29"/>
    </row>
    <row r="29" spans="1:22" ht="24.6" customHeight="1">
      <c r="A29" s="411" t="s">
        <v>1126</v>
      </c>
      <c r="B29" s="366"/>
      <c r="C29" s="366"/>
      <c r="D29" s="366"/>
      <c r="E29" s="366"/>
      <c r="F29" s="485"/>
      <c r="H29" s="155"/>
      <c r="I29" s="691"/>
      <c r="J29" s="361"/>
      <c r="K29" s="361"/>
      <c r="L29" s="361"/>
      <c r="M29" s="380"/>
      <c r="N29" s="360"/>
      <c r="O29" s="29"/>
      <c r="P29" s="29"/>
      <c r="Q29" s="29"/>
      <c r="R29" s="29"/>
      <c r="S29" s="29"/>
      <c r="T29" s="29"/>
      <c r="U29" s="29"/>
      <c r="V29" s="29"/>
    </row>
    <row r="30" spans="1:22" ht="24.6" customHeight="1">
      <c r="A30" s="411" t="s">
        <v>1127</v>
      </c>
      <c r="B30" s="362"/>
      <c r="C30" s="362"/>
      <c r="D30" s="362"/>
      <c r="E30" s="362"/>
      <c r="F30" s="200"/>
      <c r="G30" s="165"/>
      <c r="H30" s="94"/>
      <c r="I30" s="2" t="s">
        <v>1128</v>
      </c>
      <c r="J30" s="152"/>
      <c r="K30" s="152"/>
      <c r="L30" s="152"/>
      <c r="M30" s="381"/>
      <c r="N30" s="155"/>
      <c r="O30" s="155"/>
      <c r="P30" s="155"/>
      <c r="Q30" s="155"/>
      <c r="R30" s="155"/>
      <c r="S30" s="155"/>
      <c r="T30" s="29"/>
      <c r="U30" s="29"/>
      <c r="V30" s="29"/>
    </row>
    <row r="31" spans="1:22" ht="24.6" customHeight="1">
      <c r="A31" s="411" t="s">
        <v>1129</v>
      </c>
      <c r="B31" s="362"/>
      <c r="C31" s="362"/>
      <c r="D31" s="362"/>
      <c r="E31" s="362"/>
      <c r="F31" s="200"/>
      <c r="G31" s="165"/>
      <c r="H31" s="94"/>
      <c r="I31" s="2" t="s">
        <v>228</v>
      </c>
      <c r="J31" s="152"/>
      <c r="K31" s="152"/>
      <c r="L31" s="152"/>
      <c r="M31" s="375"/>
      <c r="N31" s="29"/>
      <c r="O31" s="29"/>
      <c r="P31" s="29"/>
      <c r="Q31" s="29"/>
      <c r="R31" s="29"/>
      <c r="S31" s="29"/>
      <c r="T31" s="60"/>
      <c r="U31" s="60"/>
      <c r="V31" s="60"/>
    </row>
    <row r="32" spans="1:22" ht="24.6" customHeight="1">
      <c r="A32" s="363" t="s">
        <v>1130</v>
      </c>
      <c r="C32" s="29"/>
      <c r="D32" s="364"/>
      <c r="E32" s="365"/>
      <c r="F32" s="365"/>
      <c r="G32" s="165"/>
      <c r="H32" s="94"/>
      <c r="I32" s="165" t="s">
        <v>1131</v>
      </c>
      <c r="J32" s="94"/>
      <c r="K32" s="94"/>
      <c r="L32" s="94"/>
      <c r="M32" s="375"/>
      <c r="N32" s="29"/>
      <c r="O32" s="29"/>
      <c r="P32" s="29"/>
      <c r="Q32" s="29"/>
      <c r="R32" s="29"/>
      <c r="S32" s="29"/>
      <c r="T32" s="60"/>
      <c r="U32" s="60"/>
      <c r="V32" s="60"/>
    </row>
    <row r="33" spans="1:29" s="81" customFormat="1" ht="24.6" customHeight="1">
      <c r="A33" s="3984" t="s">
        <v>874</v>
      </c>
      <c r="B33" s="3986" t="s">
        <v>1132</v>
      </c>
      <c r="C33" s="3987"/>
      <c r="D33" s="3987"/>
      <c r="E33" s="3987"/>
      <c r="F33" s="3987"/>
      <c r="G33" s="3987"/>
      <c r="H33" s="3988"/>
      <c r="I33" s="2"/>
      <c r="J33" s="94"/>
      <c r="K33" s="94"/>
      <c r="L33" s="94"/>
      <c r="M33" s="375"/>
      <c r="N33" s="29"/>
      <c r="O33" s="29"/>
      <c r="P33" s="61"/>
      <c r="Q33" s="29"/>
      <c r="R33" s="29"/>
      <c r="S33" s="29"/>
      <c r="T33" s="60"/>
      <c r="U33" s="60"/>
      <c r="V33" s="60"/>
      <c r="W33" s="194"/>
      <c r="X33" s="194"/>
      <c r="Y33" s="194"/>
      <c r="Z33" s="194"/>
      <c r="AA33" s="194"/>
      <c r="AB33" s="143"/>
      <c r="AC33" s="143"/>
    </row>
    <row r="34" spans="1:29" ht="24.6" customHeight="1">
      <c r="A34" s="3985"/>
      <c r="B34" s="3981" t="s">
        <v>1133</v>
      </c>
      <c r="C34" s="3982"/>
      <c r="D34" s="3982"/>
      <c r="E34" s="3982"/>
      <c r="F34" s="3982"/>
      <c r="G34" s="3982"/>
      <c r="H34" s="3983"/>
      <c r="J34" s="367"/>
      <c r="K34" s="367"/>
      <c r="L34" s="367"/>
      <c r="M34" s="375"/>
      <c r="N34" s="62"/>
      <c r="O34" s="62"/>
      <c r="P34" s="29"/>
      <c r="Q34" s="29"/>
      <c r="R34" s="29"/>
      <c r="S34" s="29"/>
      <c r="T34" s="29"/>
      <c r="U34" s="29"/>
      <c r="V34" s="29"/>
      <c r="W34" s="74"/>
      <c r="X34" s="74"/>
      <c r="Y34" s="72"/>
      <c r="Z34" s="73"/>
      <c r="AA34" s="74"/>
      <c r="AB34" s="75"/>
      <c r="AC34" s="75"/>
    </row>
    <row r="35" spans="1:29" ht="24.6" customHeight="1">
      <c r="A35" s="3984" t="s">
        <v>882</v>
      </c>
      <c r="B35" s="3986" t="s">
        <v>1134</v>
      </c>
      <c r="C35" s="3987"/>
      <c r="D35" s="3987"/>
      <c r="E35" s="3987"/>
      <c r="F35" s="3987"/>
      <c r="G35" s="3987"/>
      <c r="H35" s="3988"/>
      <c r="I35" s="742" t="s">
        <v>1135</v>
      </c>
      <c r="K35" s="29"/>
      <c r="L35" s="29"/>
      <c r="N35" s="29"/>
      <c r="O35" s="29"/>
      <c r="P35" s="166"/>
      <c r="Q35" s="166"/>
      <c r="R35" s="29"/>
      <c r="S35" s="20"/>
      <c r="T35" s="20"/>
      <c r="U35" s="20"/>
      <c r="V35" s="20"/>
      <c r="W35" s="74"/>
      <c r="X35" s="72"/>
      <c r="Y35" s="72"/>
      <c r="Z35" s="73"/>
      <c r="AA35" s="74"/>
      <c r="AB35" s="75"/>
      <c r="AC35" s="75"/>
    </row>
    <row r="36" spans="1:29" ht="24.6" customHeight="1">
      <c r="A36" s="3985"/>
      <c r="B36" s="3981" t="s">
        <v>1136</v>
      </c>
      <c r="C36" s="3982"/>
      <c r="D36" s="3982"/>
      <c r="E36" s="3982"/>
      <c r="F36" s="3982"/>
      <c r="G36" s="3982"/>
      <c r="H36" s="3983"/>
      <c r="I36" s="735" t="s">
        <v>1137</v>
      </c>
      <c r="K36" s="367"/>
      <c r="L36" s="367"/>
      <c r="N36" s="29"/>
      <c r="O36" s="29"/>
      <c r="P36" s="29"/>
      <c r="Q36" s="29"/>
      <c r="R36" s="29"/>
      <c r="S36" s="20"/>
      <c r="T36" s="20"/>
      <c r="U36" s="20"/>
      <c r="V36" s="20"/>
      <c r="W36" s="74"/>
      <c r="X36" s="72"/>
      <c r="Y36" s="72"/>
      <c r="Z36" s="73"/>
      <c r="AA36" s="74"/>
      <c r="AB36" s="72"/>
      <c r="AC36" s="72"/>
    </row>
    <row r="37" spans="1:29" ht="24.6" customHeight="1">
      <c r="A37" s="3984" t="s">
        <v>889</v>
      </c>
      <c r="B37" s="3986" t="s">
        <v>1138</v>
      </c>
      <c r="C37" s="3987"/>
      <c r="D37" s="3987"/>
      <c r="E37" s="3987"/>
      <c r="F37" s="3987"/>
      <c r="G37" s="3987"/>
      <c r="H37" s="3988"/>
      <c r="I37" s="736" t="s">
        <v>556</v>
      </c>
      <c r="K37" s="29"/>
      <c r="L37" s="29"/>
      <c r="N37" s="29"/>
      <c r="O37" s="29"/>
      <c r="P37" s="29"/>
      <c r="Q37" s="29"/>
      <c r="R37" s="29"/>
      <c r="S37" s="20"/>
      <c r="T37" s="20"/>
      <c r="U37" s="20"/>
      <c r="V37" s="77"/>
      <c r="W37" s="74"/>
      <c r="X37" s="72"/>
      <c r="Y37" s="72"/>
      <c r="Z37" s="73"/>
      <c r="AA37" s="74"/>
      <c r="AB37" s="72"/>
      <c r="AC37" s="72"/>
    </row>
    <row r="38" spans="1:29" ht="24.6" customHeight="1">
      <c r="A38" s="3985"/>
      <c r="B38" s="3981" t="s">
        <v>1139</v>
      </c>
      <c r="C38" s="3982"/>
      <c r="D38" s="3982"/>
      <c r="E38" s="3982"/>
      <c r="F38" s="3982"/>
      <c r="G38" s="3982"/>
      <c r="H38" s="3983"/>
      <c r="I38" s="13"/>
      <c r="J38" s="13"/>
      <c r="K38" s="367"/>
      <c r="L38" s="367"/>
      <c r="N38" s="29"/>
      <c r="O38" s="29"/>
      <c r="P38" s="29"/>
      <c r="Q38" s="29"/>
      <c r="R38" s="29"/>
      <c r="S38" s="20"/>
      <c r="T38" s="20"/>
      <c r="U38" s="20"/>
      <c r="V38" s="77"/>
      <c r="W38" s="74"/>
      <c r="X38" s="72"/>
      <c r="Y38" s="72"/>
      <c r="Z38" s="73"/>
      <c r="AA38" s="74"/>
      <c r="AB38" s="72"/>
      <c r="AC38" s="72"/>
    </row>
    <row r="39" spans="1:29" s="13" customFormat="1" ht="24.6" customHeight="1">
      <c r="A39" s="60"/>
      <c r="B39" s="166"/>
      <c r="C39" s="63"/>
      <c r="D39" s="63"/>
      <c r="E39" s="63"/>
      <c r="F39" s="63"/>
      <c r="G39" s="63"/>
      <c r="H39" s="63"/>
      <c r="I39" s="2"/>
      <c r="J39" s="29"/>
      <c r="K39" s="29"/>
      <c r="L39" s="29"/>
      <c r="M39" s="373"/>
      <c r="N39" s="20"/>
      <c r="O39" s="20"/>
      <c r="P39" s="20"/>
      <c r="Q39" s="20"/>
      <c r="R39" s="20"/>
      <c r="S39" s="20"/>
      <c r="T39" s="20"/>
      <c r="U39" s="20"/>
      <c r="V39" s="60"/>
      <c r="W39" s="74"/>
      <c r="X39" s="72"/>
      <c r="Y39" s="72"/>
      <c r="Z39" s="73"/>
      <c r="AA39" s="74"/>
      <c r="AB39" s="72"/>
      <c r="AC39" s="72"/>
    </row>
    <row r="40" spans="1:29" s="13" customFormat="1" ht="24.6" customHeight="1">
      <c r="A40" s="60"/>
      <c r="B40" s="166"/>
      <c r="C40" s="63"/>
      <c r="D40" s="63"/>
      <c r="E40" s="63"/>
      <c r="F40" s="63"/>
      <c r="G40" s="63"/>
      <c r="H40" s="63"/>
      <c r="I40" s="2"/>
      <c r="J40" s="29"/>
      <c r="K40" s="29"/>
      <c r="L40" s="29"/>
      <c r="M40" s="373"/>
      <c r="N40" s="20"/>
      <c r="O40" s="20"/>
      <c r="P40" s="20"/>
      <c r="Q40" s="20"/>
      <c r="R40" s="20"/>
      <c r="S40" s="20"/>
      <c r="T40" s="20"/>
      <c r="U40" s="20"/>
      <c r="V40" s="29"/>
      <c r="W40" s="74"/>
      <c r="X40" s="72"/>
      <c r="Y40" s="72"/>
      <c r="Z40" s="73"/>
      <c r="AA40" s="74"/>
      <c r="AB40" s="72"/>
      <c r="AC40" s="72"/>
    </row>
    <row r="41" spans="1:29" s="13" customFormat="1" ht="24.6" customHeight="1">
      <c r="A41" s="60"/>
      <c r="B41" s="166"/>
      <c r="C41" s="63"/>
      <c r="D41" s="63"/>
      <c r="E41" s="63"/>
      <c r="F41" s="63"/>
      <c r="G41" s="63"/>
      <c r="H41" s="63"/>
      <c r="I41" s="29"/>
      <c r="J41" s="29"/>
      <c r="K41" s="29"/>
      <c r="L41" s="29"/>
      <c r="M41" s="373"/>
      <c r="N41" s="20"/>
      <c r="O41" s="20"/>
      <c r="P41" s="20"/>
      <c r="Q41" s="20"/>
      <c r="R41" s="20"/>
      <c r="S41" s="20"/>
      <c r="T41" s="20"/>
      <c r="U41" s="20"/>
      <c r="V41" s="29"/>
      <c r="W41" s="74"/>
      <c r="X41" s="72"/>
      <c r="Y41" s="72"/>
      <c r="Z41" s="73"/>
      <c r="AA41" s="74"/>
      <c r="AB41" s="72"/>
      <c r="AC41" s="72"/>
    </row>
    <row r="42" spans="1:29" s="13" customFormat="1" ht="24.6" customHeight="1">
      <c r="A42" s="60"/>
      <c r="B42" s="166"/>
      <c r="C42" s="63"/>
      <c r="D42" s="63"/>
      <c r="E42" s="63"/>
      <c r="F42" s="63"/>
      <c r="G42" s="63"/>
      <c r="H42" s="63"/>
      <c r="I42" s="61"/>
      <c r="J42" s="29"/>
      <c r="K42" s="29"/>
      <c r="L42" s="29"/>
      <c r="M42" s="373"/>
      <c r="N42" s="20"/>
      <c r="O42" s="20"/>
      <c r="P42" s="20"/>
      <c r="Q42" s="20"/>
      <c r="R42" s="20"/>
      <c r="S42" s="20"/>
      <c r="T42" s="20"/>
      <c r="U42" s="20"/>
      <c r="V42" s="29"/>
      <c r="W42" s="74"/>
      <c r="X42" s="72"/>
      <c r="Y42" s="72"/>
      <c r="Z42" s="73"/>
      <c r="AA42" s="74"/>
      <c r="AB42" s="72"/>
      <c r="AC42" s="72"/>
    </row>
    <row r="43" spans="1:29" s="13" customFormat="1" ht="24.6" customHeight="1">
      <c r="A43" s="368"/>
      <c r="B43" s="368"/>
      <c r="C43" s="369"/>
      <c r="D43" s="370"/>
      <c r="E43" s="370"/>
      <c r="F43" s="371"/>
      <c r="G43" s="370"/>
      <c r="H43" s="370"/>
      <c r="I43" s="369"/>
      <c r="J43" s="369"/>
      <c r="K43" s="369"/>
      <c r="L43" s="369"/>
      <c r="M43" s="373"/>
      <c r="N43" s="20"/>
      <c r="O43" s="20"/>
      <c r="P43" s="20"/>
      <c r="Q43" s="20"/>
      <c r="R43" s="20"/>
      <c r="S43" s="20"/>
      <c r="T43" s="20"/>
      <c r="U43" s="20"/>
      <c r="V43" s="29"/>
      <c r="W43" s="74"/>
      <c r="X43" s="72"/>
      <c r="Y43" s="72"/>
      <c r="Z43" s="73"/>
      <c r="AA43" s="74"/>
      <c r="AB43" s="72"/>
      <c r="AC43" s="72"/>
    </row>
    <row r="44" spans="1:29" s="373" customFormat="1" ht="20.100000000000001" customHeight="1">
      <c r="A44" s="73"/>
      <c r="B44" s="73"/>
      <c r="C44" s="72"/>
      <c r="D44" s="76"/>
      <c r="E44" s="72"/>
      <c r="F44" s="13"/>
      <c r="G44" s="72"/>
      <c r="H44" s="72"/>
      <c r="I44" s="13"/>
      <c r="J44" s="13"/>
      <c r="K44" s="13"/>
      <c r="L44" s="13"/>
      <c r="M44" s="369"/>
      <c r="N44" s="372"/>
      <c r="P44" s="372"/>
      <c r="Q44" s="374"/>
      <c r="R44" s="374"/>
      <c r="S44" s="372"/>
      <c r="T44" s="372"/>
      <c r="U44" s="375"/>
      <c r="V44" s="376"/>
      <c r="W44" s="376"/>
      <c r="X44" s="377"/>
    </row>
    <row r="45" spans="1:29" s="13" customFormat="1" ht="30" customHeight="1">
      <c r="A45" s="73"/>
      <c r="B45" s="73"/>
      <c r="C45" s="72"/>
      <c r="D45" s="76"/>
      <c r="E45" s="72"/>
      <c r="F45" s="1"/>
      <c r="G45" s="72"/>
      <c r="H45" s="76"/>
      <c r="M45" s="369"/>
      <c r="N45" s="29"/>
      <c r="O45" s="29"/>
      <c r="P45" s="29"/>
      <c r="Q45" s="29"/>
      <c r="R45" s="29"/>
      <c r="S45" s="61"/>
      <c r="T45" s="60"/>
      <c r="U45" s="60"/>
      <c r="V45" s="72"/>
      <c r="W45" s="72"/>
      <c r="X45" s="82"/>
    </row>
    <row r="46" spans="1:29" ht="17.25" customHeight="1">
      <c r="A46" s="73"/>
      <c r="B46" s="73"/>
      <c r="C46" s="72"/>
      <c r="D46" s="76"/>
      <c r="E46" s="72"/>
      <c r="F46" s="72"/>
      <c r="G46" s="72"/>
      <c r="H46" s="76"/>
      <c r="I46" s="13"/>
      <c r="J46" s="13"/>
      <c r="K46" s="13"/>
      <c r="L46" s="13"/>
      <c r="M46" s="373"/>
      <c r="N46" s="13"/>
      <c r="O46" s="13"/>
      <c r="P46" s="13"/>
      <c r="Q46" s="13"/>
      <c r="R46" s="13"/>
      <c r="S46" s="13"/>
      <c r="T46" s="13"/>
      <c r="U46" s="72"/>
    </row>
    <row r="47" spans="1:29" ht="15" customHeight="1">
      <c r="A47" s="73"/>
      <c r="B47" s="73"/>
      <c r="D47" s="13"/>
      <c r="E47" s="16"/>
      <c r="F47" s="13"/>
      <c r="G47" s="16"/>
      <c r="H47" s="76"/>
      <c r="I47" s="13"/>
      <c r="J47" s="13"/>
      <c r="K47" s="13"/>
      <c r="L47" s="13"/>
      <c r="M47" s="373"/>
      <c r="N47" s="13"/>
      <c r="O47" s="13"/>
      <c r="P47" s="13"/>
      <c r="Q47" s="13"/>
      <c r="R47" s="13"/>
      <c r="S47" s="13"/>
      <c r="T47" s="13"/>
      <c r="U47" s="72"/>
    </row>
    <row r="48" spans="1:29" ht="15" customHeight="1">
      <c r="A48" s="73"/>
      <c r="B48" s="73"/>
      <c r="D48" s="13"/>
      <c r="E48" s="10"/>
      <c r="F48" s="10"/>
      <c r="G48" s="11"/>
      <c r="H48" s="76"/>
      <c r="I48" s="13"/>
      <c r="J48" s="13"/>
      <c r="K48" s="13"/>
      <c r="L48" s="13"/>
      <c r="M48" s="373"/>
      <c r="N48" s="13"/>
      <c r="O48" s="13"/>
      <c r="P48" s="13"/>
      <c r="Q48" s="13"/>
      <c r="R48" s="13"/>
      <c r="S48" s="13"/>
      <c r="T48" s="13"/>
      <c r="U48" s="72"/>
    </row>
    <row r="49" spans="1:21" ht="15" customHeight="1">
      <c r="A49" s="73"/>
      <c r="B49" s="73"/>
      <c r="D49" s="13"/>
      <c r="E49" s="16"/>
      <c r="F49" s="13"/>
      <c r="G49" s="13"/>
      <c r="H49" s="76"/>
      <c r="I49" s="13"/>
      <c r="J49" s="13"/>
      <c r="K49" s="13"/>
      <c r="L49" s="13"/>
      <c r="M49" s="373"/>
      <c r="N49" s="13"/>
      <c r="O49" s="13"/>
      <c r="P49" s="13"/>
      <c r="Q49" s="13"/>
      <c r="R49" s="13"/>
      <c r="S49" s="13"/>
      <c r="T49" s="13"/>
      <c r="U49" s="72"/>
    </row>
    <row r="50" spans="1:21" ht="15" customHeight="1">
      <c r="A50" s="81"/>
      <c r="B50" s="64"/>
      <c r="C50" s="65"/>
      <c r="D50" s="66"/>
      <c r="E50" s="67"/>
      <c r="F50" s="68"/>
      <c r="G50" s="67"/>
      <c r="H50" s="69"/>
      <c r="I50" s="13"/>
      <c r="J50" s="13"/>
      <c r="K50" s="13"/>
      <c r="L50" s="13"/>
      <c r="M50" s="373"/>
      <c r="N50" s="13"/>
      <c r="O50" s="13"/>
      <c r="P50" s="13"/>
      <c r="Q50" s="13"/>
      <c r="R50" s="13"/>
      <c r="S50" s="13"/>
      <c r="T50" s="13"/>
      <c r="U50" s="72"/>
    </row>
    <row r="51" spans="1:21" ht="15" customHeight="1">
      <c r="M51" s="373"/>
      <c r="N51" s="13"/>
      <c r="O51" s="13"/>
      <c r="P51" s="13"/>
      <c r="Q51" s="13"/>
      <c r="R51" s="13"/>
      <c r="S51" s="13"/>
      <c r="T51" s="13"/>
      <c r="U51" s="65"/>
    </row>
    <row r="52" spans="1:21" ht="15" customHeight="1">
      <c r="A52" s="70"/>
      <c r="B52" s="13"/>
      <c r="C52" s="13"/>
      <c r="D52" s="13"/>
      <c r="E52" s="13"/>
      <c r="F52" s="13"/>
      <c r="G52" s="13"/>
      <c r="H52" s="13"/>
      <c r="I52" s="20"/>
      <c r="J52" s="20"/>
      <c r="K52" s="20"/>
      <c r="L52" s="20"/>
    </row>
    <row r="53" spans="1:21" ht="15" customHeight="1">
      <c r="A53" s="2625"/>
      <c r="B53" s="29"/>
      <c r="C53" s="29"/>
      <c r="D53" s="29"/>
      <c r="E53" s="29"/>
      <c r="F53" s="29"/>
      <c r="G53" s="29"/>
      <c r="H53" s="29"/>
      <c r="I53" s="60"/>
      <c r="J53" s="60"/>
      <c r="K53" s="60"/>
      <c r="L53" s="60"/>
      <c r="M53" s="382"/>
      <c r="N53" s="20"/>
      <c r="O53" s="20"/>
      <c r="P53" s="13"/>
      <c r="Q53" s="13"/>
      <c r="R53" s="13"/>
      <c r="S53" s="13"/>
      <c r="T53" s="13"/>
    </row>
    <row r="54" spans="1:21" ht="15" customHeight="1">
      <c r="A54" s="2625"/>
      <c r="B54" s="29"/>
      <c r="C54" s="29"/>
      <c r="D54" s="29"/>
      <c r="E54" s="61"/>
      <c r="F54" s="29"/>
      <c r="G54" s="29"/>
      <c r="H54" s="29"/>
      <c r="I54" s="61"/>
      <c r="J54" s="61"/>
      <c r="K54" s="61"/>
      <c r="L54" s="61"/>
      <c r="M54" s="383"/>
      <c r="N54" s="61"/>
      <c r="O54" s="61"/>
      <c r="P54" s="11"/>
      <c r="Q54" s="11"/>
      <c r="R54" s="11"/>
      <c r="S54" s="11"/>
      <c r="T54" s="11"/>
    </row>
    <row r="55" spans="1:21" ht="15" customHeight="1">
      <c r="A55" s="2625"/>
      <c r="B55" s="29"/>
      <c r="C55" s="29"/>
      <c r="D55" s="29"/>
      <c r="E55" s="29"/>
      <c r="F55" s="29"/>
      <c r="G55" s="29"/>
      <c r="H55" s="61"/>
      <c r="I55" s="63"/>
      <c r="J55" s="63"/>
      <c r="K55" s="63"/>
      <c r="L55" s="63"/>
      <c r="M55" s="384"/>
      <c r="N55" s="61"/>
      <c r="O55" s="61"/>
      <c r="P55" s="11"/>
      <c r="Q55" s="11"/>
      <c r="R55" s="11"/>
      <c r="S55" s="11"/>
      <c r="T55" s="11"/>
    </row>
    <row r="56" spans="1:21" ht="15" customHeight="1">
      <c r="A56" s="2625"/>
      <c r="B56" s="29"/>
      <c r="C56" s="29"/>
      <c r="D56" s="29"/>
      <c r="E56" s="61"/>
      <c r="F56" s="29"/>
      <c r="G56" s="29"/>
      <c r="H56" s="29"/>
      <c r="I56" s="61"/>
      <c r="J56" s="61"/>
      <c r="K56" s="61"/>
      <c r="L56" s="61"/>
      <c r="M56" s="385"/>
      <c r="N56" s="63"/>
      <c r="O56" s="63"/>
      <c r="P56" s="36"/>
      <c r="Q56" s="36"/>
      <c r="R56" s="36"/>
      <c r="S56" s="36"/>
      <c r="T56" s="36"/>
    </row>
    <row r="57" spans="1:21" ht="15" customHeight="1">
      <c r="A57" s="137"/>
      <c r="B57" s="29"/>
      <c r="C57" s="29"/>
      <c r="D57" s="29"/>
      <c r="E57" s="29"/>
      <c r="F57" s="29"/>
      <c r="G57" s="29"/>
      <c r="H57" s="61"/>
      <c r="I57" s="10"/>
      <c r="J57" s="10"/>
      <c r="K57" s="10"/>
      <c r="L57" s="10"/>
      <c r="M57" s="384"/>
      <c r="N57" s="29"/>
      <c r="O57" s="29"/>
      <c r="P57" s="16"/>
      <c r="Q57" s="16"/>
      <c r="R57" s="16"/>
      <c r="S57" s="16"/>
      <c r="T57" s="16"/>
    </row>
    <row r="58" spans="1:21" ht="15" customHeight="1">
      <c r="A58" s="137"/>
      <c r="B58" s="29"/>
      <c r="C58" s="29"/>
      <c r="D58" s="29"/>
      <c r="E58" s="61"/>
      <c r="F58" s="29"/>
      <c r="G58" s="29"/>
      <c r="H58" s="29"/>
      <c r="I58" s="11"/>
      <c r="J58" s="11"/>
      <c r="K58" s="11"/>
      <c r="L58" s="11"/>
      <c r="M58" s="373"/>
      <c r="N58" s="25"/>
      <c r="O58" s="25"/>
      <c r="P58" s="25"/>
      <c r="Q58" s="25"/>
      <c r="R58" s="25"/>
      <c r="S58" s="25"/>
      <c r="T58" s="25"/>
    </row>
    <row r="59" spans="1:21" ht="15" customHeight="1">
      <c r="A59" s="2625"/>
      <c r="B59" s="29"/>
      <c r="C59" s="29"/>
      <c r="D59" s="29"/>
      <c r="E59" s="29"/>
      <c r="F59" s="29"/>
      <c r="G59" s="29"/>
      <c r="H59" s="61"/>
      <c r="I59" s="10"/>
      <c r="J59" s="10"/>
      <c r="K59" s="10"/>
      <c r="L59" s="10"/>
      <c r="M59" s="373"/>
      <c r="N59" s="25"/>
      <c r="O59" s="25"/>
      <c r="P59" s="25"/>
      <c r="Q59" s="25"/>
      <c r="R59" s="25"/>
      <c r="S59" s="25"/>
      <c r="T59" s="25"/>
    </row>
    <row r="60" spans="1:21" ht="15" customHeight="1">
      <c r="A60" s="2625"/>
      <c r="B60" s="29"/>
      <c r="C60" s="29"/>
      <c r="D60" s="29"/>
      <c r="E60" s="61"/>
      <c r="F60" s="29"/>
      <c r="G60" s="29"/>
      <c r="H60" s="61"/>
      <c r="I60" s="10"/>
      <c r="J60" s="10"/>
      <c r="K60" s="10"/>
      <c r="L60" s="10"/>
      <c r="M60" s="373"/>
      <c r="N60" s="25"/>
      <c r="O60" s="25"/>
      <c r="P60" s="25"/>
      <c r="Q60" s="25"/>
      <c r="R60" s="25"/>
      <c r="S60" s="25"/>
      <c r="T60" s="25"/>
    </row>
    <row r="61" spans="1:21" ht="15" customHeight="1">
      <c r="A61" s="2625"/>
      <c r="B61" s="29"/>
      <c r="C61" s="29"/>
      <c r="D61" s="29"/>
      <c r="E61" s="29"/>
      <c r="F61" s="29"/>
      <c r="G61" s="29"/>
      <c r="H61" s="61"/>
      <c r="I61" s="10"/>
      <c r="J61" s="10"/>
      <c r="K61" s="10"/>
      <c r="L61" s="10"/>
      <c r="M61" s="373"/>
      <c r="N61" s="25"/>
      <c r="O61" s="25"/>
      <c r="P61" s="25"/>
      <c r="Q61" s="25"/>
      <c r="R61" s="25"/>
      <c r="S61" s="25"/>
      <c r="T61" s="25"/>
    </row>
    <row r="62" spans="1:21" ht="15" customHeight="1">
      <c r="A62" s="2625"/>
      <c r="B62" s="29"/>
      <c r="C62" s="29"/>
      <c r="D62" s="29"/>
      <c r="E62" s="61"/>
      <c r="F62" s="29"/>
      <c r="G62" s="29"/>
      <c r="H62" s="29"/>
      <c r="M62" s="373"/>
      <c r="N62" s="10"/>
      <c r="O62" s="10"/>
      <c r="P62" s="10"/>
      <c r="Q62" s="10"/>
      <c r="R62" s="10"/>
      <c r="S62" s="10"/>
      <c r="T62" s="10"/>
    </row>
    <row r="63" spans="1:21" ht="15" customHeight="1">
      <c r="A63" s="2625"/>
      <c r="B63" s="29"/>
      <c r="C63" s="29"/>
      <c r="D63" s="29"/>
      <c r="E63" s="29"/>
      <c r="F63" s="29"/>
      <c r="G63" s="29"/>
      <c r="H63" s="61"/>
      <c r="M63" s="373"/>
      <c r="N63" s="16"/>
      <c r="O63" s="16"/>
      <c r="P63" s="16"/>
      <c r="Q63" s="16"/>
      <c r="R63" s="16"/>
      <c r="S63" s="16"/>
      <c r="T63" s="16"/>
    </row>
    <row r="64" spans="1:21" ht="15" customHeight="1">
      <c r="A64" s="2625"/>
      <c r="B64" s="29"/>
      <c r="C64" s="29"/>
      <c r="D64" s="29"/>
      <c r="E64" s="29"/>
      <c r="F64" s="29"/>
      <c r="G64" s="29"/>
      <c r="H64" s="29"/>
      <c r="I64" s="20"/>
      <c r="J64" s="20"/>
      <c r="K64" s="20"/>
      <c r="L64" s="20"/>
      <c r="M64" s="373"/>
      <c r="N64" s="11"/>
      <c r="O64" s="11"/>
      <c r="P64" s="11"/>
      <c r="Q64" s="11"/>
      <c r="R64" s="11"/>
      <c r="S64" s="11"/>
      <c r="T64" s="11"/>
    </row>
    <row r="65" spans="1:20" ht="15" customHeight="1">
      <c r="A65" s="21"/>
      <c r="B65" s="12"/>
      <c r="C65" s="12"/>
      <c r="D65" s="12"/>
      <c r="E65" s="12"/>
      <c r="F65" s="12"/>
      <c r="G65" s="12"/>
      <c r="H65" s="12"/>
      <c r="I65" s="12"/>
      <c r="J65" s="12"/>
      <c r="K65" s="12"/>
      <c r="L65" s="12"/>
      <c r="M65" s="373"/>
      <c r="N65" s="11"/>
      <c r="O65" s="11"/>
      <c r="P65" s="11"/>
      <c r="Q65" s="11"/>
      <c r="R65" s="11"/>
      <c r="S65" s="11"/>
      <c r="T65" s="11"/>
    </row>
    <row r="66" spans="1:20" ht="15" customHeight="1">
      <c r="A66" s="8"/>
      <c r="B66" s="8"/>
      <c r="C66" s="8"/>
      <c r="D66" s="8"/>
      <c r="E66" s="8"/>
      <c r="F66" s="8"/>
      <c r="G66" s="8"/>
      <c r="H66" s="8"/>
      <c r="I66" s="8"/>
      <c r="J66" s="8"/>
      <c r="K66" s="8"/>
      <c r="L66" s="8"/>
      <c r="M66" s="386"/>
      <c r="N66" s="12"/>
      <c r="O66" s="12"/>
      <c r="P66" s="12"/>
      <c r="Q66" s="12"/>
      <c r="R66" s="12"/>
      <c r="S66" s="12"/>
      <c r="T66" s="12"/>
    </row>
    <row r="67" spans="1:20" ht="15" customHeight="1">
      <c r="A67" s="8"/>
      <c r="B67" s="13"/>
      <c r="C67" s="13"/>
      <c r="D67" s="13"/>
      <c r="E67" s="13"/>
      <c r="F67" s="13"/>
      <c r="G67" s="13"/>
      <c r="H67" s="13"/>
      <c r="I67" s="10"/>
      <c r="J67" s="10"/>
      <c r="K67" s="10"/>
      <c r="L67" s="10"/>
      <c r="M67" s="387"/>
      <c r="N67" s="8"/>
      <c r="O67" s="8"/>
      <c r="P67" s="8"/>
      <c r="Q67" s="8"/>
      <c r="R67" s="8"/>
      <c r="S67" s="8"/>
      <c r="T67" s="8"/>
    </row>
    <row r="68" spans="1:20" ht="15" customHeight="1">
      <c r="A68" s="24"/>
      <c r="B68" s="13"/>
      <c r="C68" s="13"/>
      <c r="D68" s="13"/>
      <c r="E68" s="13"/>
      <c r="F68" s="13"/>
      <c r="G68" s="13"/>
      <c r="H68" s="13"/>
      <c r="I68" s="10"/>
      <c r="J68" s="10"/>
      <c r="K68" s="10"/>
      <c r="L68" s="10"/>
      <c r="M68" s="373"/>
      <c r="N68" s="13"/>
      <c r="O68" s="13"/>
      <c r="P68" s="13"/>
      <c r="Q68" s="13"/>
      <c r="R68" s="13"/>
      <c r="S68" s="13"/>
      <c r="T68" s="8"/>
    </row>
    <row r="69" spans="1:20" ht="15" customHeight="1">
      <c r="A69" s="8"/>
      <c r="B69" s="13"/>
      <c r="C69" s="13"/>
      <c r="D69" s="13"/>
      <c r="E69" s="13"/>
      <c r="F69" s="13"/>
      <c r="G69" s="13"/>
      <c r="H69" s="13"/>
      <c r="I69" s="10"/>
      <c r="J69" s="10"/>
      <c r="K69" s="10"/>
      <c r="L69" s="10"/>
      <c r="M69" s="373"/>
      <c r="N69" s="13"/>
      <c r="O69" s="13"/>
      <c r="P69" s="13"/>
      <c r="Q69" s="13"/>
      <c r="R69" s="13"/>
      <c r="S69" s="13"/>
      <c r="T69" s="8"/>
    </row>
    <row r="70" spans="1:20" ht="15" customHeight="1">
      <c r="M70" s="373"/>
      <c r="N70" s="14"/>
      <c r="O70" s="14"/>
      <c r="P70" s="14"/>
      <c r="Q70" s="14"/>
      <c r="R70" s="14"/>
      <c r="S70" s="14"/>
      <c r="T70" s="8"/>
    </row>
    <row r="75" spans="1:20" ht="15" customHeight="1">
      <c r="A75" s="20"/>
    </row>
    <row r="76" spans="1:20" ht="15" customHeight="1">
      <c r="A76" s="19"/>
    </row>
    <row r="77" spans="1:20" ht="15" customHeight="1">
      <c r="A77" s="19"/>
    </row>
  </sheetData>
  <sheetProtection selectLockedCells="1" selectUnlockedCells="1"/>
  <mergeCells count="35">
    <mergeCell ref="A7:L7"/>
    <mergeCell ref="A9:L9"/>
    <mergeCell ref="C14:E14"/>
    <mergeCell ref="A12:A13"/>
    <mergeCell ref="C12:E13"/>
    <mergeCell ref="A14:B14"/>
    <mergeCell ref="B12:B13"/>
    <mergeCell ref="F12:H12"/>
    <mergeCell ref="C15:E15"/>
    <mergeCell ref="B33:H33"/>
    <mergeCell ref="B35:H35"/>
    <mergeCell ref="B34:H34"/>
    <mergeCell ref="C21:E21"/>
    <mergeCell ref="C16:E16"/>
    <mergeCell ref="C17:E17"/>
    <mergeCell ref="C18:E18"/>
    <mergeCell ref="C19:E19"/>
    <mergeCell ref="C20:E20"/>
    <mergeCell ref="C23:E23"/>
    <mergeCell ref="C22:E22"/>
    <mergeCell ref="C24:E24"/>
    <mergeCell ref="A26:E26"/>
    <mergeCell ref="A27:E27"/>
    <mergeCell ref="A25:G25"/>
    <mergeCell ref="A59:A60"/>
    <mergeCell ref="B38:H38"/>
    <mergeCell ref="A63:A64"/>
    <mergeCell ref="A33:A34"/>
    <mergeCell ref="A61:A62"/>
    <mergeCell ref="B36:H36"/>
    <mergeCell ref="A55:A56"/>
    <mergeCell ref="A53:A54"/>
    <mergeCell ref="A35:A36"/>
    <mergeCell ref="A37:A38"/>
    <mergeCell ref="B37:H37"/>
  </mergeCells>
  <phoneticPr fontId="38"/>
  <pageMargins left="0.7" right="0.7" top="0.75" bottom="0.75" header="0.3" footer="0.3"/>
  <pageSetup paperSize="9" scale="5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9" sqref="A9:H9"/>
    </sheetView>
  </sheetViews>
  <sheetFormatPr defaultRowHeight="13.2"/>
  <sheetData/>
  <phoneticPr fontId="38"/>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2:AC73"/>
  <sheetViews>
    <sheetView showZeros="0" view="pageBreakPreview" zoomScale="61" zoomScaleNormal="60" zoomScaleSheetLayoutView="61" workbookViewId="0">
      <selection activeCell="A7" sqref="A7:AB7"/>
    </sheetView>
  </sheetViews>
  <sheetFormatPr defaultColWidth="9" defaultRowHeight="15" customHeight="1"/>
  <cols>
    <col min="1" max="1" width="25.6640625" style="1" customWidth="1"/>
    <col min="2" max="2" width="10.6640625" style="1" customWidth="1"/>
    <col min="3" max="3" width="8.6640625" style="1" customWidth="1"/>
    <col min="4" max="4" width="3.6640625" style="1" customWidth="1"/>
    <col min="5" max="6" width="8.6640625" style="1" customWidth="1"/>
    <col min="7" max="7" width="3.6640625" style="1" customWidth="1"/>
    <col min="8" max="8" width="8.6640625" style="1" customWidth="1"/>
    <col min="9" max="11" width="8.44140625" style="1" customWidth="1"/>
    <col min="12" max="12" width="8.6640625" style="1" customWidth="1"/>
    <col min="13" max="13" width="3.6640625" style="1" customWidth="1"/>
    <col min="14" max="16" width="8.6640625" style="1" customWidth="1"/>
    <col min="17" max="17" width="3.6640625" style="1" customWidth="1"/>
    <col min="18" max="21" width="8.6640625" style="1" customWidth="1"/>
    <col min="22" max="23" width="10.6640625" style="1" customWidth="1"/>
    <col min="24" max="24" width="10.88671875" style="1" customWidth="1"/>
    <col min="25" max="26" width="10.6640625" style="1" customWidth="1"/>
    <col min="27" max="27" width="12.88671875" style="1" customWidth="1"/>
    <col min="28" max="28" width="15.109375" style="1" customWidth="1"/>
    <col min="29" max="29" width="9" style="231"/>
    <col min="30" max="16384" width="9" style="1"/>
  </cols>
  <sheetData>
    <row r="2" spans="1:28" ht="15" customHeight="1">
      <c r="N2" s="5" t="s">
        <v>231</v>
      </c>
      <c r="Q2" s="15"/>
      <c r="S2" s="804" t="s">
        <v>1</v>
      </c>
    </row>
    <row r="3" spans="1:28" ht="15" customHeight="1">
      <c r="N3" s="5" t="s">
        <v>232</v>
      </c>
      <c r="Q3" s="15"/>
      <c r="S3" s="804" t="s">
        <v>3</v>
      </c>
    </row>
    <row r="4" spans="1:28" ht="15" customHeight="1">
      <c r="N4" s="516" t="s">
        <v>233</v>
      </c>
      <c r="Q4" s="17"/>
      <c r="S4" s="804" t="s">
        <v>5</v>
      </c>
    </row>
    <row r="5" spans="1:28" ht="15" customHeight="1">
      <c r="N5" s="5" t="s">
        <v>234</v>
      </c>
      <c r="Q5" s="15"/>
      <c r="S5" s="804" t="s">
        <v>7</v>
      </c>
    </row>
    <row r="6" spans="1:28" ht="15" customHeight="1">
      <c r="V6" s="2733"/>
      <c r="W6" s="2734"/>
      <c r="Z6" s="6"/>
      <c r="AB6" s="6">
        <f ca="1">TODAY()</f>
        <v>46038</v>
      </c>
    </row>
    <row r="7" spans="1:28" ht="30" customHeight="1">
      <c r="A7" s="2735" t="s">
        <v>397</v>
      </c>
      <c r="B7" s="2736"/>
      <c r="C7" s="2736"/>
      <c r="D7" s="2736"/>
      <c r="E7" s="2736"/>
      <c r="F7" s="2736"/>
      <c r="G7" s="2736"/>
      <c r="H7" s="2736"/>
      <c r="I7" s="2736"/>
      <c r="J7" s="2736"/>
      <c r="K7" s="2736"/>
      <c r="L7" s="2736"/>
      <c r="M7" s="2736"/>
      <c r="N7" s="2736"/>
      <c r="O7" s="2736"/>
      <c r="P7" s="2736"/>
      <c r="Q7" s="2736"/>
      <c r="R7" s="2736"/>
      <c r="S7" s="2736"/>
      <c r="T7" s="2736"/>
      <c r="U7" s="2736"/>
      <c r="V7" s="2736"/>
      <c r="W7" s="2736"/>
      <c r="X7" s="2736"/>
      <c r="Y7" s="2736"/>
      <c r="Z7" s="2736"/>
      <c r="AA7" s="2737"/>
      <c r="AB7" s="2737"/>
    </row>
    <row r="8" spans="1:28" ht="20.100000000000001" customHeight="1">
      <c r="A8" s="31"/>
      <c r="B8" s="31"/>
      <c r="C8" s="31"/>
      <c r="D8" s="31"/>
      <c r="E8" s="31"/>
      <c r="F8" s="31"/>
      <c r="G8" s="31"/>
      <c r="H8" s="31"/>
      <c r="I8" s="31"/>
      <c r="J8" s="31"/>
      <c r="K8" s="31"/>
      <c r="L8" s="31"/>
      <c r="M8" s="31"/>
      <c r="N8" s="31"/>
      <c r="O8" s="31"/>
      <c r="P8" s="31"/>
      <c r="Q8" s="31"/>
      <c r="R8" s="31"/>
      <c r="S8" s="31"/>
      <c r="T8" s="31"/>
      <c r="U8" s="31"/>
      <c r="V8" s="31"/>
      <c r="W8" s="31"/>
      <c r="X8" s="28"/>
      <c r="Y8" s="28"/>
      <c r="Z8" s="28"/>
      <c r="AA8" s="28"/>
      <c r="AB8" s="28"/>
    </row>
    <row r="9" spans="1:28" ht="20.100000000000001" customHeight="1">
      <c r="A9" s="2656" t="s">
        <v>302</v>
      </c>
      <c r="B9" s="2656"/>
      <c r="C9" s="2656"/>
      <c r="D9" s="2656"/>
      <c r="E9" s="2656"/>
      <c r="F9" s="2656"/>
      <c r="G9" s="2656"/>
      <c r="H9" s="2656"/>
      <c r="I9" s="2656"/>
      <c r="J9" s="2656"/>
      <c r="K9" s="2656"/>
      <c r="L9" s="2656"/>
      <c r="M9" s="2656"/>
      <c r="N9" s="2656"/>
      <c r="O9" s="2656"/>
      <c r="P9" s="2656"/>
      <c r="Q9" s="2656"/>
      <c r="R9" s="2656"/>
      <c r="S9" s="2656"/>
      <c r="T9" s="2656"/>
      <c r="U9" s="2656"/>
      <c r="V9" s="2656"/>
      <c r="W9" s="2656"/>
      <c r="X9" s="2738"/>
      <c r="Y9" s="2738"/>
      <c r="Z9" s="2738"/>
      <c r="AA9" s="2738"/>
      <c r="AB9" s="2738"/>
    </row>
    <row r="10" spans="1:28" ht="20.100000000000001" customHeight="1">
      <c r="A10" s="2716" t="s">
        <v>1300</v>
      </c>
      <c r="B10" s="2716"/>
      <c r="C10" s="2716"/>
      <c r="D10" s="2716"/>
      <c r="E10" s="2716"/>
      <c r="F10" s="2716"/>
      <c r="G10" s="2716"/>
      <c r="H10" s="2716"/>
      <c r="I10" s="2716"/>
      <c r="J10" s="2716"/>
      <c r="K10" s="2716"/>
      <c r="L10" s="2716"/>
      <c r="M10" s="2716"/>
      <c r="N10" s="2716"/>
      <c r="O10" s="2716"/>
      <c r="P10" s="2716"/>
      <c r="Q10" s="2716"/>
      <c r="R10" s="2716"/>
      <c r="S10" s="2716"/>
      <c r="T10" s="2716"/>
      <c r="U10" s="2716"/>
      <c r="V10" s="3"/>
      <c r="W10" s="3"/>
      <c r="X10" s="94"/>
      <c r="Y10" s="94"/>
      <c r="Z10" s="94"/>
      <c r="AA10" s="94"/>
      <c r="AB10" s="94"/>
    </row>
    <row r="11" spans="1:28" ht="20.100000000000001" customHeight="1">
      <c r="A11" s="1376" t="s">
        <v>1402</v>
      </c>
      <c r="B11" s="1376"/>
      <c r="C11" s="1376"/>
      <c r="D11" s="1376"/>
      <c r="E11" s="1376"/>
      <c r="F11" s="1376"/>
      <c r="G11" s="1376"/>
      <c r="H11" s="1376"/>
      <c r="I11" s="1376"/>
      <c r="J11" s="1376"/>
      <c r="K11" s="1376"/>
      <c r="L11" s="1376"/>
      <c r="M11" s="1376"/>
      <c r="N11" s="1376"/>
      <c r="O11" s="1376"/>
      <c r="P11" s="1376"/>
      <c r="Q11" s="1376"/>
      <c r="R11" s="1376"/>
      <c r="S11" s="1376"/>
      <c r="T11" s="1376"/>
      <c r="U11" s="1376"/>
      <c r="V11" s="3"/>
      <c r="W11" s="3"/>
      <c r="X11" s="94"/>
      <c r="Y11" s="94"/>
      <c r="Z11" s="94"/>
      <c r="AA11" s="94"/>
      <c r="AB11" s="94"/>
    </row>
    <row r="12" spans="1:28" ht="20.100000000000001" customHeight="1" thickBot="1">
      <c r="A12" s="1376"/>
      <c r="B12" s="1376"/>
      <c r="C12" s="1376"/>
      <c r="D12" s="1376"/>
      <c r="E12" s="1376"/>
      <c r="F12" s="1376"/>
      <c r="G12" s="1376"/>
      <c r="H12" s="1376"/>
      <c r="I12" s="1376"/>
      <c r="J12" s="1376"/>
      <c r="K12" s="1376"/>
      <c r="L12" s="1376"/>
      <c r="M12" s="1376"/>
      <c r="N12" s="1376"/>
      <c r="O12" s="1376"/>
      <c r="P12" s="1376"/>
      <c r="Q12" s="1376"/>
      <c r="R12" s="1376"/>
      <c r="S12" s="1376"/>
      <c r="T12" s="1376"/>
      <c r="U12" s="1376"/>
      <c r="V12" s="3"/>
      <c r="W12" s="3"/>
      <c r="X12" s="5"/>
      <c r="Y12" s="5"/>
      <c r="Z12" s="5"/>
      <c r="AA12" s="5"/>
      <c r="AB12" s="5"/>
    </row>
    <row r="13" spans="1:28" ht="18" hidden="1" customHeight="1">
      <c r="A13" s="766"/>
      <c r="B13" s="2729"/>
      <c r="C13" s="2729"/>
      <c r="D13" s="2729"/>
      <c r="E13" s="2729"/>
      <c r="F13" s="2729"/>
      <c r="G13" s="2729"/>
      <c r="H13" s="2729"/>
      <c r="I13" s="2729"/>
      <c r="J13" s="2729"/>
      <c r="K13" s="2729"/>
      <c r="L13" s="2729"/>
      <c r="M13" s="2729"/>
      <c r="N13" s="2729"/>
      <c r="O13" s="3"/>
      <c r="P13" s="2729"/>
      <c r="Q13" s="2729"/>
      <c r="R13" s="2729"/>
      <c r="S13" s="3"/>
      <c r="T13" s="3"/>
      <c r="U13" s="578" t="s">
        <v>398</v>
      </c>
      <c r="V13" s="3">
        <v>20</v>
      </c>
      <c r="W13" s="3">
        <v>26</v>
      </c>
      <c r="X13" s="5">
        <v>18</v>
      </c>
      <c r="Y13" s="5">
        <v>24</v>
      </c>
      <c r="Z13" s="5">
        <v>34</v>
      </c>
      <c r="AA13" s="5">
        <v>30</v>
      </c>
      <c r="AB13" s="5">
        <v>26</v>
      </c>
    </row>
    <row r="14" spans="1:28" ht="20.100000000000001" hidden="1" customHeight="1">
      <c r="A14" s="766"/>
      <c r="B14" s="2729"/>
      <c r="C14" s="2729"/>
      <c r="D14" s="2729"/>
      <c r="E14" s="2729"/>
      <c r="F14" s="2729"/>
      <c r="G14" s="2729"/>
      <c r="H14" s="2729"/>
      <c r="I14" s="170"/>
      <c r="J14" s="170"/>
      <c r="K14" s="766"/>
      <c r="L14" s="2729"/>
      <c r="M14" s="2729"/>
      <c r="N14" s="2729"/>
      <c r="O14" s="3"/>
      <c r="P14" s="2729"/>
      <c r="Q14" s="2729"/>
      <c r="R14" s="2729"/>
      <c r="S14" s="3"/>
      <c r="T14" s="3"/>
      <c r="U14" s="578" t="s">
        <v>399</v>
      </c>
      <c r="V14" s="3">
        <v>17</v>
      </c>
      <c r="W14" s="3">
        <v>23</v>
      </c>
      <c r="X14" s="5">
        <v>15</v>
      </c>
      <c r="Y14" s="5">
        <v>31</v>
      </c>
      <c r="Z14" s="5">
        <v>41</v>
      </c>
      <c r="AA14" s="270">
        <v>27</v>
      </c>
      <c r="AB14" s="270">
        <v>23</v>
      </c>
    </row>
    <row r="15" spans="1:28" ht="20.100000000000001" hidden="1" customHeight="1">
      <c r="A15" s="568"/>
      <c r="B15" s="569"/>
      <c r="C15" s="570"/>
      <c r="D15" s="571"/>
      <c r="E15" s="572"/>
      <c r="F15" s="570"/>
      <c r="G15" s="571"/>
      <c r="H15" s="572"/>
      <c r="I15" s="573"/>
      <c r="J15" s="573"/>
      <c r="K15" s="572"/>
      <c r="L15" s="570"/>
      <c r="M15" s="571"/>
      <c r="N15" s="572"/>
      <c r="O15" s="574"/>
      <c r="P15" s="575"/>
      <c r="Q15" s="575"/>
      <c r="R15" s="576"/>
      <c r="S15" s="577"/>
      <c r="T15" s="577"/>
      <c r="U15" s="570" t="s">
        <v>400</v>
      </c>
      <c r="V15" s="3">
        <v>17</v>
      </c>
      <c r="W15" s="3">
        <v>23</v>
      </c>
      <c r="X15" s="5">
        <v>15</v>
      </c>
      <c r="Y15" s="5">
        <v>28</v>
      </c>
      <c r="Z15" s="5">
        <v>38</v>
      </c>
      <c r="AA15" s="270">
        <v>27</v>
      </c>
      <c r="AB15" s="270">
        <v>23</v>
      </c>
    </row>
    <row r="16" spans="1:28" ht="15" hidden="1" customHeight="1" thickBot="1">
      <c r="A16" s="568"/>
      <c r="B16" s="588"/>
      <c r="C16" s="570"/>
      <c r="D16" s="571"/>
      <c r="E16" s="572"/>
      <c r="F16" s="570"/>
      <c r="G16" s="571"/>
      <c r="H16" s="572"/>
      <c r="I16" s="589"/>
      <c r="J16" s="589"/>
      <c r="K16" s="589"/>
      <c r="L16" s="570"/>
      <c r="M16" s="571"/>
      <c r="N16" s="572"/>
      <c r="O16" s="573"/>
      <c r="P16" s="570"/>
      <c r="Q16" s="571"/>
      <c r="R16" s="572"/>
      <c r="S16" s="573"/>
      <c r="T16" s="573"/>
      <c r="U16" s="570" t="s">
        <v>401</v>
      </c>
      <c r="V16" s="3">
        <v>15</v>
      </c>
      <c r="W16" s="3">
        <v>21</v>
      </c>
      <c r="X16" s="3">
        <v>20</v>
      </c>
      <c r="Y16" s="3">
        <v>26</v>
      </c>
      <c r="Z16" s="3">
        <v>36</v>
      </c>
      <c r="AA16" s="271">
        <v>32</v>
      </c>
      <c r="AB16" s="271">
        <v>28</v>
      </c>
    </row>
    <row r="17" spans="1:28" ht="20.100000000000001" customHeight="1">
      <c r="A17" s="669"/>
      <c r="B17" s="2711" t="s">
        <v>351</v>
      </c>
      <c r="C17" s="2705" t="s">
        <v>402</v>
      </c>
      <c r="D17" s="2706"/>
      <c r="E17" s="2707"/>
      <c r="F17" s="2711" t="s">
        <v>403</v>
      </c>
      <c r="G17" s="2706"/>
      <c r="H17" s="2707"/>
      <c r="I17" s="2713" t="s">
        <v>353</v>
      </c>
      <c r="J17" s="2714"/>
      <c r="K17" s="2715"/>
      <c r="L17" s="2705" t="s">
        <v>352</v>
      </c>
      <c r="M17" s="2706"/>
      <c r="N17" s="2707"/>
      <c r="O17" s="670" t="s">
        <v>353</v>
      </c>
      <c r="P17" s="2705" t="s">
        <v>404</v>
      </c>
      <c r="Q17" s="2706"/>
      <c r="R17" s="2707"/>
      <c r="S17" s="671" t="s">
        <v>353</v>
      </c>
      <c r="T17" s="672"/>
      <c r="U17" s="2703" t="s">
        <v>405</v>
      </c>
      <c r="V17" s="2743" t="s">
        <v>406</v>
      </c>
      <c r="W17" s="2744"/>
      <c r="X17" s="2745"/>
      <c r="Y17" s="2739" t="s">
        <v>407</v>
      </c>
      <c r="Z17" s="2740"/>
      <c r="AA17" s="2741" t="s">
        <v>408</v>
      </c>
      <c r="AB17" s="2742"/>
    </row>
    <row r="18" spans="1:28" ht="35.25" customHeight="1">
      <c r="A18" s="1149"/>
      <c r="B18" s="2712"/>
      <c r="C18" s="2708"/>
      <c r="D18" s="2709"/>
      <c r="E18" s="2710"/>
      <c r="F18" s="2712"/>
      <c r="G18" s="2709"/>
      <c r="H18" s="2710"/>
      <c r="I18" s="1150" t="s">
        <v>246</v>
      </c>
      <c r="J18" s="666" t="s">
        <v>409</v>
      </c>
      <c r="K18" s="667" t="s">
        <v>410</v>
      </c>
      <c r="L18" s="2708"/>
      <c r="M18" s="2709"/>
      <c r="N18" s="2710"/>
      <c r="O18" s="896" t="s">
        <v>357</v>
      </c>
      <c r="P18" s="2708"/>
      <c r="Q18" s="2709"/>
      <c r="R18" s="2710"/>
      <c r="S18" s="1151" t="s">
        <v>411</v>
      </c>
      <c r="T18" s="668" t="s">
        <v>412</v>
      </c>
      <c r="U18" s="2704"/>
      <c r="V18" s="1156" t="s">
        <v>413</v>
      </c>
      <c r="W18" s="590" t="s">
        <v>414</v>
      </c>
      <c r="X18" s="591" t="s">
        <v>415</v>
      </c>
      <c r="Y18" s="1150" t="s">
        <v>416</v>
      </c>
      <c r="Z18" s="591" t="s">
        <v>417</v>
      </c>
      <c r="AA18" s="1157" t="s">
        <v>418</v>
      </c>
      <c r="AB18" s="599" t="s">
        <v>419</v>
      </c>
    </row>
    <row r="19" spans="1:28" ht="25.5" customHeight="1">
      <c r="A19" s="1706" t="s">
        <v>1185</v>
      </c>
      <c r="B19" s="1707"/>
      <c r="C19" s="1887">
        <v>45661</v>
      </c>
      <c r="D19" s="1888" t="s">
        <v>376</v>
      </c>
      <c r="E19" s="1889">
        <f>C19+1</f>
        <v>45662</v>
      </c>
      <c r="F19" s="2381"/>
      <c r="G19" s="1888"/>
      <c r="H19" s="1890"/>
      <c r="I19" s="2355">
        <f>C19-5</f>
        <v>45656</v>
      </c>
      <c r="J19" s="2356">
        <f>C19-4</f>
        <v>45657</v>
      </c>
      <c r="K19" s="2357">
        <f>C19-3</f>
        <v>45658</v>
      </c>
      <c r="L19" s="2199"/>
      <c r="M19" s="1896"/>
      <c r="N19" s="2054"/>
      <c r="O19" s="2200"/>
      <c r="P19" s="1895"/>
      <c r="Q19" s="1896"/>
      <c r="R19" s="2054"/>
      <c r="S19" s="2202"/>
      <c r="T19" s="2358"/>
      <c r="U19" s="1898">
        <f>E19+7</f>
        <v>45669</v>
      </c>
      <c r="V19" s="1708">
        <f>U19+$V$15</f>
        <v>45686</v>
      </c>
      <c r="W19" s="1709">
        <f>U19+$W$15</f>
        <v>45692</v>
      </c>
      <c r="X19" s="1710">
        <f>U19+$X$15</f>
        <v>45684</v>
      </c>
      <c r="Y19" s="1713">
        <f>U19+$Y$15</f>
        <v>45697</v>
      </c>
      <c r="Z19" s="1710">
        <f>U19+$Z$15</f>
        <v>45707</v>
      </c>
      <c r="AA19" s="1713">
        <f>U19+$AA$15</f>
        <v>45696</v>
      </c>
      <c r="AB19" s="1710">
        <f>U19+$AB$15</f>
        <v>45692</v>
      </c>
    </row>
    <row r="20" spans="1:28" ht="26.25" customHeight="1">
      <c r="A20" s="1706" t="s">
        <v>1185</v>
      </c>
      <c r="B20" s="1707"/>
      <c r="C20" s="1887"/>
      <c r="D20" s="1888"/>
      <c r="E20" s="1889"/>
      <c r="F20" s="2381"/>
      <c r="G20" s="1888"/>
      <c r="H20" s="1890"/>
      <c r="I20" s="2187"/>
      <c r="J20" s="1891"/>
      <c r="K20" s="1892"/>
      <c r="L20" s="1893"/>
      <c r="M20" s="1888"/>
      <c r="N20" s="1890"/>
      <c r="O20" s="1894"/>
      <c r="P20" s="1895">
        <v>45664</v>
      </c>
      <c r="Q20" s="1896" t="s">
        <v>376</v>
      </c>
      <c r="R20" s="2054">
        <f>P20</f>
        <v>45664</v>
      </c>
      <c r="S20" s="2382">
        <f>P20-5</f>
        <v>45659</v>
      </c>
      <c r="T20" s="1897">
        <f>P20-2</f>
        <v>45662</v>
      </c>
      <c r="U20" s="1898">
        <f>R20+7</f>
        <v>45671</v>
      </c>
      <c r="V20" s="1708">
        <f>U20+$V$16</f>
        <v>45686</v>
      </c>
      <c r="W20" s="1709">
        <f>U20+$W$16</f>
        <v>45692</v>
      </c>
      <c r="X20" s="1710">
        <f>U20+$X$16</f>
        <v>45691</v>
      </c>
      <c r="Y20" s="1711">
        <f>U20+$Y$16</f>
        <v>45697</v>
      </c>
      <c r="Z20" s="1712">
        <f>U20+$Z$16</f>
        <v>45707</v>
      </c>
      <c r="AA20" s="1713">
        <f>U20+$AA$16</f>
        <v>45703</v>
      </c>
      <c r="AB20" s="1710">
        <f>U20+$AB$16</f>
        <v>45699</v>
      </c>
    </row>
    <row r="21" spans="1:28" ht="26.25" customHeight="1">
      <c r="A21" s="2194" t="s">
        <v>1184</v>
      </c>
      <c r="B21" s="2195"/>
      <c r="C21" s="1895"/>
      <c r="D21" s="1896"/>
      <c r="E21" s="2196"/>
      <c r="F21" s="2197" t="e">
        <f>F17+7</f>
        <v>#VALUE!</v>
      </c>
      <c r="G21" s="1896" t="s">
        <v>376</v>
      </c>
      <c r="H21" s="2054" t="e">
        <f>F21+1</f>
        <v>#VALUE!</v>
      </c>
      <c r="I21" s="2382" t="e">
        <f>F21-5</f>
        <v>#VALUE!</v>
      </c>
      <c r="J21" s="2198" t="e">
        <f>F21-4</f>
        <v>#VALUE!</v>
      </c>
      <c r="K21" s="1897" t="e">
        <f>J21</f>
        <v>#VALUE!</v>
      </c>
      <c r="L21" s="2199"/>
      <c r="M21" s="1896"/>
      <c r="N21" s="2054"/>
      <c r="O21" s="2200"/>
      <c r="P21" s="1895"/>
      <c r="Q21" s="1896"/>
      <c r="R21" s="2054"/>
      <c r="S21" s="2201"/>
      <c r="T21" s="1897"/>
      <c r="U21" s="1898" t="e">
        <f>H21+11</f>
        <v>#VALUE!</v>
      </c>
      <c r="V21" s="1708"/>
      <c r="W21" s="1709"/>
      <c r="X21" s="1710"/>
      <c r="Y21" s="1713"/>
      <c r="Z21" s="1710"/>
      <c r="AA21" s="1713"/>
      <c r="AB21" s="1710"/>
    </row>
    <row r="22" spans="1:28" ht="26.25" customHeight="1">
      <c r="A22" s="2359" t="s">
        <v>1396</v>
      </c>
      <c r="B22" s="2387"/>
      <c r="C22" s="2360"/>
      <c r="D22" s="2361"/>
      <c r="E22" s="2362"/>
      <c r="F22" s="2388"/>
      <c r="G22" s="2361"/>
      <c r="H22" s="2363"/>
      <c r="I22" s="2389"/>
      <c r="J22" s="2364"/>
      <c r="K22" s="2365"/>
      <c r="L22" s="2366">
        <v>45665</v>
      </c>
      <c r="M22" s="2367" t="s">
        <v>376</v>
      </c>
      <c r="N22" s="2368">
        <f>L22</f>
        <v>45665</v>
      </c>
      <c r="O22" s="2369">
        <f>L22-2</f>
        <v>45663</v>
      </c>
      <c r="P22" s="2370">
        <v>45666</v>
      </c>
      <c r="Q22" s="2367" t="s">
        <v>376</v>
      </c>
      <c r="R22" s="2368">
        <f>P22</f>
        <v>45666</v>
      </c>
      <c r="S22" s="2390">
        <f>P22-3</f>
        <v>45663</v>
      </c>
      <c r="T22" s="2371">
        <f>P22-2</f>
        <v>45664</v>
      </c>
      <c r="U22" s="2372">
        <f>R22+7</f>
        <v>45673</v>
      </c>
      <c r="V22" s="853">
        <f>U22+$V$13</f>
        <v>45693</v>
      </c>
      <c r="W22" s="854">
        <f>U22+$W$13</f>
        <v>45699</v>
      </c>
      <c r="X22" s="855">
        <f>U22+$X$13</f>
        <v>45691</v>
      </c>
      <c r="Y22" s="1159" t="s">
        <v>420</v>
      </c>
      <c r="Z22" s="854">
        <f>U22+$Z$13</f>
        <v>45707</v>
      </c>
      <c r="AA22" s="857">
        <f>U22+$AA$13</f>
        <v>45703</v>
      </c>
      <c r="AB22" s="673">
        <f>U22+$AB$13</f>
        <v>45699</v>
      </c>
    </row>
    <row r="23" spans="1:28" ht="26.25" customHeight="1">
      <c r="A23" s="2059" t="s">
        <v>1403</v>
      </c>
      <c r="B23" s="2060" t="s">
        <v>1384</v>
      </c>
      <c r="C23" s="1727">
        <f>C19+7</f>
        <v>45668</v>
      </c>
      <c r="D23" s="1633" t="s">
        <v>376</v>
      </c>
      <c r="E23" s="1624">
        <f>C23+1</f>
        <v>45669</v>
      </c>
      <c r="F23" s="2380"/>
      <c r="G23" s="1633"/>
      <c r="H23" s="1377"/>
      <c r="I23" s="2185">
        <f>C23-5</f>
        <v>45663</v>
      </c>
      <c r="J23" s="2186">
        <f>C23-4</f>
        <v>45664</v>
      </c>
      <c r="K23" s="1378">
        <f>C23-3</f>
        <v>45665</v>
      </c>
      <c r="L23" s="2052"/>
      <c r="M23" s="1379"/>
      <c r="N23" s="2053"/>
      <c r="O23" s="1380"/>
      <c r="P23" s="1381"/>
      <c r="Q23" s="1379"/>
      <c r="R23" s="2053"/>
      <c r="S23" s="1382"/>
      <c r="T23" s="1383"/>
      <c r="U23" s="1899">
        <v>45678</v>
      </c>
      <c r="V23" s="848">
        <f>U23+$V$15</f>
        <v>45695</v>
      </c>
      <c r="W23" s="849">
        <f>U23+$W$15</f>
        <v>45701</v>
      </c>
      <c r="X23" s="850">
        <f>U23+$X$15</f>
        <v>45693</v>
      </c>
      <c r="Y23" s="851">
        <f>U23+$Y$15</f>
        <v>45706</v>
      </c>
      <c r="Z23" s="850">
        <f>U23+$Z$15</f>
        <v>45716</v>
      </c>
      <c r="AA23" s="851">
        <f>U23+$AA$15</f>
        <v>45705</v>
      </c>
      <c r="AB23" s="850">
        <f>U23+$AB$15</f>
        <v>45701</v>
      </c>
    </row>
    <row r="24" spans="1:28" ht="26.25" customHeight="1">
      <c r="A24" s="1706" t="s">
        <v>1185</v>
      </c>
      <c r="B24" s="1707"/>
      <c r="C24" s="1887"/>
      <c r="D24" s="1888"/>
      <c r="E24" s="1889"/>
      <c r="F24" s="2381"/>
      <c r="G24" s="1888"/>
      <c r="H24" s="1890"/>
      <c r="I24" s="2187"/>
      <c r="J24" s="1891"/>
      <c r="K24" s="1892"/>
      <c r="L24" s="1893"/>
      <c r="M24" s="1888"/>
      <c r="N24" s="1890"/>
      <c r="O24" s="1894"/>
      <c r="P24" s="1895">
        <f>P20+7</f>
        <v>45671</v>
      </c>
      <c r="Q24" s="1896" t="s">
        <v>376</v>
      </c>
      <c r="R24" s="2054">
        <f>P24</f>
        <v>45671</v>
      </c>
      <c r="S24" s="2382">
        <f>P24-5</f>
        <v>45666</v>
      </c>
      <c r="T24" s="1897">
        <f>P24-2</f>
        <v>45669</v>
      </c>
      <c r="U24" s="1898">
        <f>R24+7</f>
        <v>45678</v>
      </c>
      <c r="V24" s="1708">
        <f>U24+$V$16</f>
        <v>45693</v>
      </c>
      <c r="W24" s="1709">
        <f>U24+$W$16</f>
        <v>45699</v>
      </c>
      <c r="X24" s="1710">
        <f>U24+$X$16</f>
        <v>45698</v>
      </c>
      <c r="Y24" s="1711">
        <f>U24+$Y$16</f>
        <v>45704</v>
      </c>
      <c r="Z24" s="1712">
        <f>U24+$Z$16</f>
        <v>45714</v>
      </c>
      <c r="AA24" s="1713">
        <f>U24+$AA$16</f>
        <v>45710</v>
      </c>
      <c r="AB24" s="1710">
        <f>U24+$AB$16</f>
        <v>45706</v>
      </c>
    </row>
    <row r="25" spans="1:28" ht="26.25" customHeight="1">
      <c r="A25" s="1027" t="s">
        <v>1184</v>
      </c>
      <c r="B25" s="2188"/>
      <c r="C25" s="1386"/>
      <c r="D25" s="820"/>
      <c r="E25" s="2055"/>
      <c r="F25" s="2189" t="e">
        <f>F21+7</f>
        <v>#VALUE!</v>
      </c>
      <c r="G25" s="821" t="s">
        <v>376</v>
      </c>
      <c r="H25" s="2056" t="e">
        <f>F25+1</f>
        <v>#VALUE!</v>
      </c>
      <c r="I25" s="2375" t="e">
        <f>F25-5</f>
        <v>#VALUE!</v>
      </c>
      <c r="J25" s="680" t="e">
        <f>F25-4</f>
        <v>#VALUE!</v>
      </c>
      <c r="K25" s="681" t="e">
        <f>J25</f>
        <v>#VALUE!</v>
      </c>
      <c r="L25" s="2058"/>
      <c r="M25" s="821"/>
      <c r="N25" s="2056"/>
      <c r="O25" s="822"/>
      <c r="P25" s="1387"/>
      <c r="Q25" s="821"/>
      <c r="R25" s="2056"/>
      <c r="S25" s="2190"/>
      <c r="T25" s="681"/>
      <c r="U25" s="1388" t="e">
        <f>H25+11</f>
        <v>#VALUE!</v>
      </c>
      <c r="V25" s="853"/>
      <c r="W25" s="854"/>
      <c r="X25" s="855"/>
      <c r="Y25" s="856"/>
      <c r="Z25" s="855"/>
      <c r="AA25" s="856"/>
      <c r="AB25" s="855"/>
    </row>
    <row r="26" spans="1:28" ht="26.25" customHeight="1">
      <c r="A26" s="2203" t="s">
        <v>1310</v>
      </c>
      <c r="B26" s="2376" t="s">
        <v>1311</v>
      </c>
      <c r="C26" s="1389"/>
      <c r="D26" s="676"/>
      <c r="E26" s="1390"/>
      <c r="F26" s="2377"/>
      <c r="G26" s="676"/>
      <c r="H26" s="1391"/>
      <c r="I26" s="2378"/>
      <c r="J26" s="677"/>
      <c r="K26" s="678"/>
      <c r="L26" s="1392">
        <f>L22+7</f>
        <v>45672</v>
      </c>
      <c r="M26" s="675" t="s">
        <v>376</v>
      </c>
      <c r="N26" s="1393">
        <f>L26</f>
        <v>45672</v>
      </c>
      <c r="O26" s="823">
        <f>L26-2</f>
        <v>45670</v>
      </c>
      <c r="P26" s="1394">
        <f>P22+7</f>
        <v>45673</v>
      </c>
      <c r="Q26" s="675" t="s">
        <v>376</v>
      </c>
      <c r="R26" s="1393">
        <f>P26</f>
        <v>45673</v>
      </c>
      <c r="S26" s="2379">
        <f>P26-3</f>
        <v>45670</v>
      </c>
      <c r="T26" s="674">
        <f>P26-2</f>
        <v>45671</v>
      </c>
      <c r="U26" s="1395">
        <f>R26+7</f>
        <v>45680</v>
      </c>
      <c r="V26" s="853">
        <f>U26+$V$13</f>
        <v>45700</v>
      </c>
      <c r="W26" s="854">
        <f>U26+$W$13</f>
        <v>45706</v>
      </c>
      <c r="X26" s="855">
        <f>U26+$X$13</f>
        <v>45698</v>
      </c>
      <c r="Y26" s="1159" t="s">
        <v>420</v>
      </c>
      <c r="Z26" s="854">
        <f>U26+$Z$13</f>
        <v>45714</v>
      </c>
      <c r="AA26" s="857">
        <f>U26+$AA$13</f>
        <v>45710</v>
      </c>
      <c r="AB26" s="673">
        <f>U26+$AB$13</f>
        <v>45706</v>
      </c>
    </row>
    <row r="27" spans="1:28" ht="26.25" customHeight="1">
      <c r="A27" s="1404" t="s">
        <v>1303</v>
      </c>
      <c r="B27" s="1405" t="s">
        <v>1304</v>
      </c>
      <c r="C27" s="1727">
        <f>C23+7</f>
        <v>45675</v>
      </c>
      <c r="D27" s="1633" t="s">
        <v>376</v>
      </c>
      <c r="E27" s="1624">
        <f>C27+1</f>
        <v>45676</v>
      </c>
      <c r="F27" s="2380"/>
      <c r="G27" s="1633"/>
      <c r="H27" s="1377"/>
      <c r="I27" s="2185">
        <f>C27-5</f>
        <v>45670</v>
      </c>
      <c r="J27" s="2186">
        <f>C27-4</f>
        <v>45671</v>
      </c>
      <c r="K27" s="1378">
        <f>C27-3</f>
        <v>45672</v>
      </c>
      <c r="L27" s="2052"/>
      <c r="M27" s="1379"/>
      <c r="N27" s="2053"/>
      <c r="O27" s="1380"/>
      <c r="P27" s="1381"/>
      <c r="Q27" s="1379"/>
      <c r="R27" s="2053"/>
      <c r="S27" s="1382"/>
      <c r="T27" s="1383"/>
      <c r="U27" s="1384">
        <f>E27+7</f>
        <v>45683</v>
      </c>
      <c r="V27" s="848">
        <f>U27+$V$15</f>
        <v>45700</v>
      </c>
      <c r="W27" s="849">
        <f>U27+$W$15</f>
        <v>45706</v>
      </c>
      <c r="X27" s="850">
        <f>U27+$X$15</f>
        <v>45698</v>
      </c>
      <c r="Y27" s="851">
        <f>U27+$Y$15</f>
        <v>45711</v>
      </c>
      <c r="Z27" s="850">
        <f>U27+$Z$15</f>
        <v>45721</v>
      </c>
      <c r="AA27" s="851">
        <f>U27+$AA$15</f>
        <v>45710</v>
      </c>
      <c r="AB27" s="850">
        <f>U27+$AB$15</f>
        <v>45706</v>
      </c>
    </row>
    <row r="28" spans="1:28" ht="26.25" customHeight="1">
      <c r="A28" s="2059" t="s">
        <v>1404</v>
      </c>
      <c r="B28" s="2060" t="s">
        <v>1290</v>
      </c>
      <c r="C28" s="1396"/>
      <c r="D28" s="1397"/>
      <c r="E28" s="1398"/>
      <c r="F28" s="2373"/>
      <c r="G28" s="1397"/>
      <c r="H28" s="1399"/>
      <c r="I28" s="2191"/>
      <c r="J28" s="1400"/>
      <c r="K28" s="1401"/>
      <c r="L28" s="1402"/>
      <c r="M28" s="1397"/>
      <c r="N28" s="1399"/>
      <c r="O28" s="1403"/>
      <c r="P28" s="1381">
        <f>P24+7</f>
        <v>45678</v>
      </c>
      <c r="Q28" s="1379" t="s">
        <v>376</v>
      </c>
      <c r="R28" s="2053">
        <f>P28</f>
        <v>45678</v>
      </c>
      <c r="S28" s="2374">
        <f>P28-5</f>
        <v>45673</v>
      </c>
      <c r="T28" s="1385">
        <f>P28-2</f>
        <v>45676</v>
      </c>
      <c r="U28" s="1384">
        <f>R28+7</f>
        <v>45685</v>
      </c>
      <c r="V28" s="848">
        <f>U28+$V$16</f>
        <v>45700</v>
      </c>
      <c r="W28" s="849">
        <f>U28+$W$16</f>
        <v>45706</v>
      </c>
      <c r="X28" s="850">
        <f>U28+$X$16</f>
        <v>45705</v>
      </c>
      <c r="Y28" s="852">
        <f>U28+$Y$16</f>
        <v>45711</v>
      </c>
      <c r="Z28" s="1158">
        <f>U28+$Z$16</f>
        <v>45721</v>
      </c>
      <c r="AA28" s="851">
        <f>U28+$AA$16</f>
        <v>45717</v>
      </c>
      <c r="AB28" s="850">
        <f>U28+$AB$16</f>
        <v>45713</v>
      </c>
    </row>
    <row r="29" spans="1:28" ht="26.25" customHeight="1">
      <c r="A29" s="1027" t="s">
        <v>1184</v>
      </c>
      <c r="B29" s="2188"/>
      <c r="C29" s="1386"/>
      <c r="D29" s="820"/>
      <c r="E29" s="2055"/>
      <c r="F29" s="2189" t="e">
        <f>F25+7</f>
        <v>#VALUE!</v>
      </c>
      <c r="G29" s="821" t="s">
        <v>376</v>
      </c>
      <c r="H29" s="2056" t="e">
        <f>F29+1</f>
        <v>#VALUE!</v>
      </c>
      <c r="I29" s="2375" t="e">
        <f>F29-5</f>
        <v>#VALUE!</v>
      </c>
      <c r="J29" s="680" t="e">
        <f>F29-4</f>
        <v>#VALUE!</v>
      </c>
      <c r="K29" s="681" t="e">
        <f>J29</f>
        <v>#VALUE!</v>
      </c>
      <c r="L29" s="2057"/>
      <c r="M29" s="821"/>
      <c r="N29" s="2056"/>
      <c r="O29" s="822"/>
      <c r="P29" s="1387"/>
      <c r="Q29" s="821"/>
      <c r="R29" s="2056"/>
      <c r="S29" s="2190"/>
      <c r="T29" s="681"/>
      <c r="U29" s="1388" t="e">
        <f>H29+11</f>
        <v>#VALUE!</v>
      </c>
      <c r="V29" s="853"/>
      <c r="W29" s="854"/>
      <c r="X29" s="855"/>
      <c r="Y29" s="856"/>
      <c r="Z29" s="855"/>
      <c r="AA29" s="856"/>
      <c r="AB29" s="855"/>
    </row>
    <row r="30" spans="1:28" ht="26.25" customHeight="1">
      <c r="A30" s="2203" t="s">
        <v>1313</v>
      </c>
      <c r="B30" s="2376" t="s">
        <v>1314</v>
      </c>
      <c r="C30" s="1389"/>
      <c r="D30" s="676"/>
      <c r="E30" s="1390"/>
      <c r="F30" s="2377"/>
      <c r="G30" s="676"/>
      <c r="H30" s="1391"/>
      <c r="I30" s="2378"/>
      <c r="J30" s="677"/>
      <c r="K30" s="678"/>
      <c r="L30" s="1392">
        <f>L26+7</f>
        <v>45679</v>
      </c>
      <c r="M30" s="675" t="s">
        <v>376</v>
      </c>
      <c r="N30" s="1393">
        <f>L30</f>
        <v>45679</v>
      </c>
      <c r="O30" s="823">
        <f>L30-2</f>
        <v>45677</v>
      </c>
      <c r="P30" s="1394">
        <f>P26+7</f>
        <v>45680</v>
      </c>
      <c r="Q30" s="675" t="s">
        <v>376</v>
      </c>
      <c r="R30" s="1393">
        <f>P30</f>
        <v>45680</v>
      </c>
      <c r="S30" s="2379">
        <f>P30-3</f>
        <v>45677</v>
      </c>
      <c r="T30" s="674">
        <f>P30-2</f>
        <v>45678</v>
      </c>
      <c r="U30" s="1395">
        <f>R30+7</f>
        <v>45687</v>
      </c>
      <c r="V30" s="853">
        <f>U30+$V$13</f>
        <v>45707</v>
      </c>
      <c r="W30" s="854">
        <f>U30+$W$13</f>
        <v>45713</v>
      </c>
      <c r="X30" s="855">
        <f>U30+$X$13</f>
        <v>45705</v>
      </c>
      <c r="Y30" s="1159" t="s">
        <v>420</v>
      </c>
      <c r="Z30" s="854">
        <f>U30+$Z$13</f>
        <v>45721</v>
      </c>
      <c r="AA30" s="857">
        <f>U30+$AA$13</f>
        <v>45717</v>
      </c>
      <c r="AB30" s="673">
        <f>U30+$AB$13</f>
        <v>45713</v>
      </c>
    </row>
    <row r="31" spans="1:28" ht="26.25" customHeight="1">
      <c r="A31" s="1404" t="s">
        <v>1205</v>
      </c>
      <c r="B31" s="1405" t="s">
        <v>1315</v>
      </c>
      <c r="C31" s="1727">
        <f>C27+7</f>
        <v>45682</v>
      </c>
      <c r="D31" s="1633" t="s">
        <v>376</v>
      </c>
      <c r="E31" s="1624">
        <f>C31+1</f>
        <v>45683</v>
      </c>
      <c r="F31" s="2380"/>
      <c r="G31" s="1633"/>
      <c r="H31" s="1377"/>
      <c r="I31" s="2185">
        <f>C31-5</f>
        <v>45677</v>
      </c>
      <c r="J31" s="2186">
        <f>C31-4</f>
        <v>45678</v>
      </c>
      <c r="K31" s="1378">
        <f>C31-3</f>
        <v>45679</v>
      </c>
      <c r="L31" s="2052"/>
      <c r="M31" s="1379"/>
      <c r="N31" s="2053"/>
      <c r="O31" s="1380"/>
      <c r="P31" s="1381"/>
      <c r="Q31" s="1379"/>
      <c r="R31" s="2053"/>
      <c r="S31" s="1382"/>
      <c r="T31" s="1383"/>
      <c r="U31" s="1384">
        <f>E31+7</f>
        <v>45690</v>
      </c>
      <c r="V31" s="848">
        <f>U31+$V$15</f>
        <v>45707</v>
      </c>
      <c r="W31" s="849">
        <f>U31+$W$15</f>
        <v>45713</v>
      </c>
      <c r="X31" s="850">
        <f>U31+$X$15</f>
        <v>45705</v>
      </c>
      <c r="Y31" s="851">
        <f>U31+$Y$15</f>
        <v>45718</v>
      </c>
      <c r="Z31" s="850">
        <f>U31+$Z$15</f>
        <v>45728</v>
      </c>
      <c r="AA31" s="851">
        <f>U31+$AA$15</f>
        <v>45717</v>
      </c>
      <c r="AB31" s="850">
        <f>U31+$AB$15</f>
        <v>45713</v>
      </c>
    </row>
    <row r="32" spans="1:28" ht="26.25" customHeight="1">
      <c r="A32" s="1404" t="s">
        <v>1302</v>
      </c>
      <c r="B32" s="1405" t="s">
        <v>1312</v>
      </c>
      <c r="C32" s="1396"/>
      <c r="D32" s="1397"/>
      <c r="E32" s="1398"/>
      <c r="F32" s="2373"/>
      <c r="G32" s="1397"/>
      <c r="H32" s="1399"/>
      <c r="I32" s="2191"/>
      <c r="J32" s="1400"/>
      <c r="K32" s="1401"/>
      <c r="L32" s="1402"/>
      <c r="M32" s="1397"/>
      <c r="N32" s="1399"/>
      <c r="O32" s="1403"/>
      <c r="P32" s="1381">
        <f>P28+7</f>
        <v>45685</v>
      </c>
      <c r="Q32" s="1379" t="s">
        <v>376</v>
      </c>
      <c r="R32" s="2053">
        <f>P32</f>
        <v>45685</v>
      </c>
      <c r="S32" s="2374">
        <f>P32-5</f>
        <v>45680</v>
      </c>
      <c r="T32" s="1385">
        <f>P32-2</f>
        <v>45683</v>
      </c>
      <c r="U32" s="1384">
        <f>R32+7</f>
        <v>45692</v>
      </c>
      <c r="V32" s="848">
        <f>U32+$V$16</f>
        <v>45707</v>
      </c>
      <c r="W32" s="849">
        <f>U32+$W$16</f>
        <v>45713</v>
      </c>
      <c r="X32" s="850">
        <f>U32+$X$16</f>
        <v>45712</v>
      </c>
      <c r="Y32" s="852">
        <f>U32+$Y$16</f>
        <v>45718</v>
      </c>
      <c r="Z32" s="1158">
        <f>U32+$Z$16</f>
        <v>45728</v>
      </c>
      <c r="AA32" s="851">
        <f>U32+$AA$16</f>
        <v>45724</v>
      </c>
      <c r="AB32" s="850">
        <f>U32+$AB$16</f>
        <v>45720</v>
      </c>
    </row>
    <row r="33" spans="1:28" ht="26.25" customHeight="1">
      <c r="A33" s="1027" t="s">
        <v>1184</v>
      </c>
      <c r="B33" s="2188"/>
      <c r="C33" s="1386"/>
      <c r="D33" s="820"/>
      <c r="E33" s="2055"/>
      <c r="F33" s="2189" t="e">
        <f>F29+7</f>
        <v>#VALUE!</v>
      </c>
      <c r="G33" s="821" t="s">
        <v>376</v>
      </c>
      <c r="H33" s="2056" t="e">
        <f>F33+1</f>
        <v>#VALUE!</v>
      </c>
      <c r="I33" s="2375" t="e">
        <f>F33-5</f>
        <v>#VALUE!</v>
      </c>
      <c r="J33" s="680" t="e">
        <f>F33-4</f>
        <v>#VALUE!</v>
      </c>
      <c r="K33" s="681" t="e">
        <f>J33</f>
        <v>#VALUE!</v>
      </c>
      <c r="L33" s="2058"/>
      <c r="M33" s="821"/>
      <c r="N33" s="2056"/>
      <c r="O33" s="822"/>
      <c r="P33" s="1387"/>
      <c r="Q33" s="821"/>
      <c r="R33" s="2056"/>
      <c r="S33" s="2190"/>
      <c r="T33" s="681"/>
      <c r="U33" s="1388" t="e">
        <f>H33+11</f>
        <v>#VALUE!</v>
      </c>
      <c r="V33" s="853"/>
      <c r="W33" s="854"/>
      <c r="X33" s="855"/>
      <c r="Y33" s="856"/>
      <c r="Z33" s="855"/>
      <c r="AA33" s="856"/>
      <c r="AB33" s="855"/>
    </row>
    <row r="34" spans="1:28" ht="26.25" customHeight="1">
      <c r="A34" s="2203" t="s">
        <v>1385</v>
      </c>
      <c r="B34" s="2376" t="s">
        <v>1386</v>
      </c>
      <c r="C34" s="1389"/>
      <c r="D34" s="676"/>
      <c r="E34" s="1390"/>
      <c r="F34" s="2377"/>
      <c r="G34" s="676"/>
      <c r="H34" s="1391"/>
      <c r="I34" s="2378"/>
      <c r="J34" s="677"/>
      <c r="K34" s="678"/>
      <c r="L34" s="1392">
        <f>L30+7</f>
        <v>45686</v>
      </c>
      <c r="M34" s="675" t="s">
        <v>376</v>
      </c>
      <c r="N34" s="1393">
        <f>L34</f>
        <v>45686</v>
      </c>
      <c r="O34" s="823">
        <f>L34-2</f>
        <v>45684</v>
      </c>
      <c r="P34" s="1394">
        <f>P30+7</f>
        <v>45687</v>
      </c>
      <c r="Q34" s="675" t="s">
        <v>376</v>
      </c>
      <c r="R34" s="1393">
        <f>P34</f>
        <v>45687</v>
      </c>
      <c r="S34" s="2379">
        <f>P34-3</f>
        <v>45684</v>
      </c>
      <c r="T34" s="674">
        <f>P34-2</f>
        <v>45685</v>
      </c>
      <c r="U34" s="1395">
        <f>R34+7</f>
        <v>45694</v>
      </c>
      <c r="V34" s="853">
        <f>U34+$V$13</f>
        <v>45714</v>
      </c>
      <c r="W34" s="854">
        <f>U34+$W$13</f>
        <v>45720</v>
      </c>
      <c r="X34" s="855">
        <f>U34+$X$13</f>
        <v>45712</v>
      </c>
      <c r="Y34" s="1159" t="s">
        <v>420</v>
      </c>
      <c r="Z34" s="854">
        <f>U34+$Z$13</f>
        <v>45728</v>
      </c>
      <c r="AA34" s="857">
        <f>U34+$AA$13</f>
        <v>45724</v>
      </c>
      <c r="AB34" s="673">
        <f>U34+$AB$13</f>
        <v>45720</v>
      </c>
    </row>
    <row r="35" spans="1:28" ht="26.25" customHeight="1">
      <c r="A35" s="1404" t="s">
        <v>1335</v>
      </c>
      <c r="B35" s="1405" t="s">
        <v>1387</v>
      </c>
      <c r="C35" s="1727">
        <f>C31+7</f>
        <v>45689</v>
      </c>
      <c r="D35" s="1633" t="s">
        <v>376</v>
      </c>
      <c r="E35" s="1624">
        <f>C35+1</f>
        <v>45690</v>
      </c>
      <c r="F35" s="2380"/>
      <c r="G35" s="1633"/>
      <c r="H35" s="1377"/>
      <c r="I35" s="2192">
        <f>C35-5</f>
        <v>45684</v>
      </c>
      <c r="J35" s="2186">
        <f>C35-4</f>
        <v>45685</v>
      </c>
      <c r="K35" s="1378">
        <f>C35-3</f>
        <v>45686</v>
      </c>
      <c r="L35" s="2052"/>
      <c r="M35" s="1379"/>
      <c r="N35" s="2053"/>
      <c r="O35" s="1380"/>
      <c r="P35" s="1381"/>
      <c r="Q35" s="1379"/>
      <c r="R35" s="2053"/>
      <c r="S35" s="1382"/>
      <c r="T35" s="1383"/>
      <c r="U35" s="1384">
        <f>E35+7</f>
        <v>45697</v>
      </c>
      <c r="V35" s="704">
        <f>U35+$V$15</f>
        <v>45714</v>
      </c>
      <c r="W35" s="705">
        <f>U35+$W$15</f>
        <v>45720</v>
      </c>
      <c r="X35" s="706">
        <f>U35+$X$15</f>
        <v>45712</v>
      </c>
      <c r="Y35" s="852">
        <f>U35+$Y$15</f>
        <v>45725</v>
      </c>
      <c r="Z35" s="706">
        <f>U35+$Z$15</f>
        <v>45735</v>
      </c>
      <c r="AA35" s="852">
        <f>U35+$AA$15</f>
        <v>45724</v>
      </c>
      <c r="AB35" s="706">
        <f>U35+$AB$15</f>
        <v>45720</v>
      </c>
    </row>
    <row r="36" spans="1:28" ht="26.25" customHeight="1">
      <c r="A36" s="1404" t="s">
        <v>1301</v>
      </c>
      <c r="B36" s="1405" t="s">
        <v>1388</v>
      </c>
      <c r="C36" s="1396"/>
      <c r="D36" s="1397"/>
      <c r="E36" s="1398"/>
      <c r="F36" s="2373"/>
      <c r="G36" s="1397"/>
      <c r="H36" s="1399"/>
      <c r="I36" s="2191"/>
      <c r="J36" s="1400"/>
      <c r="K36" s="1401"/>
      <c r="L36" s="1402"/>
      <c r="M36" s="1397"/>
      <c r="N36" s="1399"/>
      <c r="O36" s="1403"/>
      <c r="P36" s="1381">
        <f>P32+7</f>
        <v>45692</v>
      </c>
      <c r="Q36" s="1379" t="s">
        <v>376</v>
      </c>
      <c r="R36" s="2053">
        <f>P36</f>
        <v>45692</v>
      </c>
      <c r="S36" s="2374">
        <f>P36-5</f>
        <v>45687</v>
      </c>
      <c r="T36" s="1385">
        <f>P36-2</f>
        <v>45690</v>
      </c>
      <c r="U36" s="1384">
        <f>R36+7</f>
        <v>45699</v>
      </c>
      <c r="V36" s="848">
        <f>U36+$V$16</f>
        <v>45714</v>
      </c>
      <c r="W36" s="849">
        <f>U36+$W$16</f>
        <v>45720</v>
      </c>
      <c r="X36" s="850">
        <f>U36+$X$16</f>
        <v>45719</v>
      </c>
      <c r="Y36" s="852">
        <f>U36+$Y$16</f>
        <v>45725</v>
      </c>
      <c r="Z36" s="1158">
        <f>U36+$Z$16</f>
        <v>45735</v>
      </c>
      <c r="AA36" s="851">
        <f>U36+$AA$16</f>
        <v>45731</v>
      </c>
      <c r="AB36" s="850">
        <f>U36+$AB$16</f>
        <v>45727</v>
      </c>
    </row>
    <row r="37" spans="1:28" ht="26.25" customHeight="1">
      <c r="A37" s="1027" t="s">
        <v>1184</v>
      </c>
      <c r="B37" s="2188"/>
      <c r="C37" s="1386"/>
      <c r="D37" s="820"/>
      <c r="E37" s="2055"/>
      <c r="F37" s="2189" t="e">
        <f>F33+7</f>
        <v>#VALUE!</v>
      </c>
      <c r="G37" s="821" t="s">
        <v>376</v>
      </c>
      <c r="H37" s="2056" t="e">
        <f>F37+1</f>
        <v>#VALUE!</v>
      </c>
      <c r="I37" s="2375" t="e">
        <f>F37-5</f>
        <v>#VALUE!</v>
      </c>
      <c r="J37" s="680" t="e">
        <f>F37-4</f>
        <v>#VALUE!</v>
      </c>
      <c r="K37" s="681" t="e">
        <f>J37</f>
        <v>#VALUE!</v>
      </c>
      <c r="L37" s="2057"/>
      <c r="M37" s="821"/>
      <c r="N37" s="2056"/>
      <c r="O37" s="822"/>
      <c r="P37" s="1387"/>
      <c r="Q37" s="821"/>
      <c r="R37" s="2056"/>
      <c r="S37" s="2190"/>
      <c r="T37" s="681"/>
      <c r="U37" s="1388" t="e">
        <f>H37+11</f>
        <v>#VALUE!</v>
      </c>
      <c r="V37" s="853"/>
      <c r="W37" s="854"/>
      <c r="X37" s="855"/>
      <c r="Y37" s="856"/>
      <c r="Z37" s="855"/>
      <c r="AA37" s="856"/>
      <c r="AB37" s="855"/>
    </row>
    <row r="38" spans="1:28" ht="26.25" customHeight="1">
      <c r="A38" s="2203" t="s">
        <v>1389</v>
      </c>
      <c r="B38" s="2376" t="s">
        <v>1390</v>
      </c>
      <c r="C38" s="1389"/>
      <c r="D38" s="676"/>
      <c r="E38" s="1390"/>
      <c r="F38" s="2377"/>
      <c r="G38" s="676"/>
      <c r="H38" s="1391"/>
      <c r="I38" s="2378"/>
      <c r="J38" s="677"/>
      <c r="K38" s="678"/>
      <c r="L38" s="1392">
        <f>L34+7</f>
        <v>45693</v>
      </c>
      <c r="M38" s="675" t="s">
        <v>376</v>
      </c>
      <c r="N38" s="1393">
        <f>L38</f>
        <v>45693</v>
      </c>
      <c r="O38" s="823">
        <f>L38-2</f>
        <v>45691</v>
      </c>
      <c r="P38" s="1394">
        <f>P34+7</f>
        <v>45694</v>
      </c>
      <c r="Q38" s="675" t="s">
        <v>376</v>
      </c>
      <c r="R38" s="1393">
        <f>P38</f>
        <v>45694</v>
      </c>
      <c r="S38" s="2379">
        <f>P38-3</f>
        <v>45691</v>
      </c>
      <c r="T38" s="674">
        <f>P38-2</f>
        <v>45692</v>
      </c>
      <c r="U38" s="1395">
        <f>R38+7</f>
        <v>45701</v>
      </c>
      <c r="V38" s="853">
        <f>U38+$V$13</f>
        <v>45721</v>
      </c>
      <c r="W38" s="854">
        <f>U38+$W$13</f>
        <v>45727</v>
      </c>
      <c r="X38" s="855">
        <f>U38+$X$13</f>
        <v>45719</v>
      </c>
      <c r="Y38" s="1159" t="s">
        <v>420</v>
      </c>
      <c r="Z38" s="854">
        <f>U38+$Z$13</f>
        <v>45735</v>
      </c>
      <c r="AA38" s="857">
        <f>U38+$AA$13</f>
        <v>45731</v>
      </c>
      <c r="AB38" s="673">
        <f>U38+$AB$13</f>
        <v>45727</v>
      </c>
    </row>
    <row r="39" spans="1:28" ht="26.25" customHeight="1">
      <c r="A39" s="1404" t="s">
        <v>1405</v>
      </c>
      <c r="B39" s="1405" t="s">
        <v>1406</v>
      </c>
      <c r="C39" s="1727">
        <f>C35+7</f>
        <v>45696</v>
      </c>
      <c r="D39" s="1633" t="s">
        <v>376</v>
      </c>
      <c r="E39" s="1624">
        <f>C39+1</f>
        <v>45697</v>
      </c>
      <c r="F39" s="2380"/>
      <c r="G39" s="1633"/>
      <c r="H39" s="1377"/>
      <c r="I39" s="2185">
        <f>C39-5</f>
        <v>45691</v>
      </c>
      <c r="J39" s="2186">
        <f>C39-4</f>
        <v>45692</v>
      </c>
      <c r="K39" s="1378">
        <f>C39-3</f>
        <v>45693</v>
      </c>
      <c r="L39" s="2052"/>
      <c r="M39" s="1379"/>
      <c r="N39" s="2053"/>
      <c r="O39" s="1380"/>
      <c r="P39" s="1381"/>
      <c r="Q39" s="1379"/>
      <c r="R39" s="2053"/>
      <c r="S39" s="1382"/>
      <c r="T39" s="1383"/>
      <c r="U39" s="1384">
        <f>E39+7</f>
        <v>45704</v>
      </c>
      <c r="V39" s="848">
        <f>U39+$V$15</f>
        <v>45721</v>
      </c>
      <c r="W39" s="849">
        <f>U39+$W$15</f>
        <v>45727</v>
      </c>
      <c r="X39" s="850">
        <f>U39+$X$15</f>
        <v>45719</v>
      </c>
      <c r="Y39" s="851">
        <f>U39+$Y$15</f>
        <v>45732</v>
      </c>
      <c r="Z39" s="850">
        <f>U39+$Z$15</f>
        <v>45742</v>
      </c>
      <c r="AA39" s="851">
        <f>U39+$AA$15</f>
        <v>45731</v>
      </c>
      <c r="AB39" s="850">
        <f>U39+$AB$15</f>
        <v>45727</v>
      </c>
    </row>
    <row r="40" spans="1:28" ht="26.25" customHeight="1">
      <c r="A40" s="1706" t="s">
        <v>1185</v>
      </c>
      <c r="B40" s="1707"/>
      <c r="C40" s="1887"/>
      <c r="D40" s="1888"/>
      <c r="E40" s="1889"/>
      <c r="F40" s="2381"/>
      <c r="G40" s="1888"/>
      <c r="H40" s="1890"/>
      <c r="I40" s="2187"/>
      <c r="J40" s="1891"/>
      <c r="K40" s="1892"/>
      <c r="L40" s="1893"/>
      <c r="M40" s="1888"/>
      <c r="N40" s="1890"/>
      <c r="O40" s="1894"/>
      <c r="P40" s="1895">
        <f>P36+7</f>
        <v>45699</v>
      </c>
      <c r="Q40" s="1896" t="s">
        <v>376</v>
      </c>
      <c r="R40" s="2054">
        <f>P40</f>
        <v>45699</v>
      </c>
      <c r="S40" s="2382">
        <f>P40-5</f>
        <v>45694</v>
      </c>
      <c r="T40" s="1897">
        <f>P40-2</f>
        <v>45697</v>
      </c>
      <c r="U40" s="1898">
        <f>R40+7</f>
        <v>45706</v>
      </c>
      <c r="V40" s="1708">
        <f>U40+$V$16</f>
        <v>45721</v>
      </c>
      <c r="W40" s="1709">
        <f>U40+$W$16</f>
        <v>45727</v>
      </c>
      <c r="X40" s="1710">
        <f>U40+$X$16</f>
        <v>45726</v>
      </c>
      <c r="Y40" s="1711">
        <f>U40+$Y$16</f>
        <v>45732</v>
      </c>
      <c r="Z40" s="1712">
        <f>U40+$Z$16</f>
        <v>45742</v>
      </c>
      <c r="AA40" s="1713">
        <f>U40+$AA$16</f>
        <v>45738</v>
      </c>
      <c r="AB40" s="1710">
        <f>U40+$AB$16</f>
        <v>45734</v>
      </c>
    </row>
    <row r="41" spans="1:28" ht="26.25" customHeight="1">
      <c r="A41" s="1027" t="s">
        <v>1184</v>
      </c>
      <c r="B41" s="2188"/>
      <c r="C41" s="1386"/>
      <c r="D41" s="820"/>
      <c r="E41" s="2055"/>
      <c r="F41" s="2189" t="e">
        <f>F37+7</f>
        <v>#VALUE!</v>
      </c>
      <c r="G41" s="821" t="s">
        <v>376</v>
      </c>
      <c r="H41" s="2056" t="e">
        <f>F41+1</f>
        <v>#VALUE!</v>
      </c>
      <c r="I41" s="2375" t="e">
        <f>F41-5</f>
        <v>#VALUE!</v>
      </c>
      <c r="J41" s="680" t="e">
        <f>F41-4</f>
        <v>#VALUE!</v>
      </c>
      <c r="K41" s="681" t="e">
        <f>J41</f>
        <v>#VALUE!</v>
      </c>
      <c r="L41" s="2058"/>
      <c r="M41" s="821"/>
      <c r="N41" s="2056"/>
      <c r="O41" s="822"/>
      <c r="P41" s="1387"/>
      <c r="Q41" s="821"/>
      <c r="R41" s="2056"/>
      <c r="S41" s="2190"/>
      <c r="T41" s="681"/>
      <c r="U41" s="1388" t="e">
        <f>H41+11</f>
        <v>#VALUE!</v>
      </c>
      <c r="V41" s="853"/>
      <c r="W41" s="854"/>
      <c r="X41" s="855"/>
      <c r="Y41" s="856"/>
      <c r="Z41" s="855"/>
      <c r="AA41" s="856"/>
      <c r="AB41" s="855"/>
    </row>
    <row r="42" spans="1:28" ht="26.25" customHeight="1">
      <c r="A42" s="2203" t="s">
        <v>1310</v>
      </c>
      <c r="B42" s="2376" t="s">
        <v>1411</v>
      </c>
      <c r="C42" s="1389"/>
      <c r="D42" s="676"/>
      <c r="E42" s="1390"/>
      <c r="F42" s="2377"/>
      <c r="G42" s="676"/>
      <c r="H42" s="1391"/>
      <c r="I42" s="2378"/>
      <c r="J42" s="677"/>
      <c r="K42" s="678"/>
      <c r="L42" s="1392">
        <f>L38+7</f>
        <v>45700</v>
      </c>
      <c r="M42" s="675" t="s">
        <v>376</v>
      </c>
      <c r="N42" s="1393">
        <f>L42</f>
        <v>45700</v>
      </c>
      <c r="O42" s="2383">
        <f>L42-2-1</f>
        <v>45697</v>
      </c>
      <c r="P42" s="1394">
        <f>P38+7</f>
        <v>45701</v>
      </c>
      <c r="Q42" s="675" t="s">
        <v>376</v>
      </c>
      <c r="R42" s="1393">
        <f>P42</f>
        <v>45701</v>
      </c>
      <c r="S42" s="2384">
        <f>P42-3-1</f>
        <v>45697</v>
      </c>
      <c r="T42" s="2385">
        <f>P42-2-1</f>
        <v>45698</v>
      </c>
      <c r="U42" s="1395">
        <f>R42+7</f>
        <v>45708</v>
      </c>
      <c r="V42" s="853">
        <f>U42+$V$13</f>
        <v>45728</v>
      </c>
      <c r="W42" s="854">
        <f>U42+$W$13</f>
        <v>45734</v>
      </c>
      <c r="X42" s="855">
        <f>U42+$X$13</f>
        <v>45726</v>
      </c>
      <c r="Y42" s="1159" t="s">
        <v>420</v>
      </c>
      <c r="Z42" s="854">
        <f>U42+$Z$13</f>
        <v>45742</v>
      </c>
      <c r="AA42" s="857">
        <f>U42+$AA$13</f>
        <v>45738</v>
      </c>
      <c r="AB42" s="673">
        <f>U42+$AB$13</f>
        <v>45734</v>
      </c>
    </row>
    <row r="43" spans="1:28" ht="26.25" customHeight="1">
      <c r="A43" s="1404" t="s">
        <v>1336</v>
      </c>
      <c r="B43" s="1405" t="s">
        <v>1250</v>
      </c>
      <c r="C43" s="1727">
        <f>C39+7</f>
        <v>45703</v>
      </c>
      <c r="D43" s="1633" t="s">
        <v>376</v>
      </c>
      <c r="E43" s="1624">
        <f>C43+1</f>
        <v>45704</v>
      </c>
      <c r="F43" s="2380"/>
      <c r="G43" s="1633"/>
      <c r="H43" s="1377"/>
      <c r="I43" s="2192">
        <f>C43-5</f>
        <v>45698</v>
      </c>
      <c r="J43" s="2193">
        <f>C43-4-1</f>
        <v>45698</v>
      </c>
      <c r="K43" s="1378">
        <f>C43-3</f>
        <v>45700</v>
      </c>
      <c r="L43" s="2052"/>
      <c r="M43" s="1379"/>
      <c r="N43" s="2053"/>
      <c r="O43" s="1380"/>
      <c r="P43" s="1381"/>
      <c r="Q43" s="1379"/>
      <c r="R43" s="2053"/>
      <c r="S43" s="1382"/>
      <c r="T43" s="1383"/>
      <c r="U43" s="1384">
        <f>E43+7</f>
        <v>45711</v>
      </c>
      <c r="V43" s="848">
        <f>U43+$V$15</f>
        <v>45728</v>
      </c>
      <c r="W43" s="849">
        <f>U43+$W$15</f>
        <v>45734</v>
      </c>
      <c r="X43" s="850">
        <f>U43+$X$15</f>
        <v>45726</v>
      </c>
      <c r="Y43" s="851">
        <f>U43+$Y$15</f>
        <v>45739</v>
      </c>
      <c r="Z43" s="850">
        <f>U43+$Z$15</f>
        <v>45749</v>
      </c>
      <c r="AA43" s="851">
        <f>U43+$AA$15</f>
        <v>45738</v>
      </c>
      <c r="AB43" s="850">
        <f>U43+$AB$15</f>
        <v>45734</v>
      </c>
    </row>
    <row r="44" spans="1:28" ht="26.25" customHeight="1">
      <c r="A44" s="1404" t="s">
        <v>1207</v>
      </c>
      <c r="B44" s="1405" t="s">
        <v>1395</v>
      </c>
      <c r="C44" s="1396"/>
      <c r="D44" s="1397"/>
      <c r="E44" s="1398"/>
      <c r="F44" s="2373"/>
      <c r="G44" s="1397"/>
      <c r="H44" s="1399"/>
      <c r="I44" s="2191"/>
      <c r="J44" s="1400"/>
      <c r="K44" s="1401"/>
      <c r="L44" s="1402"/>
      <c r="M44" s="1397"/>
      <c r="N44" s="1399"/>
      <c r="O44" s="1403"/>
      <c r="P44" s="1381">
        <f>P40+7</f>
        <v>45706</v>
      </c>
      <c r="Q44" s="1379" t="s">
        <v>376</v>
      </c>
      <c r="R44" s="2053">
        <f>P44</f>
        <v>45706</v>
      </c>
      <c r="S44" s="2374">
        <f>P44-5</f>
        <v>45701</v>
      </c>
      <c r="T44" s="1385">
        <f>P44-2</f>
        <v>45704</v>
      </c>
      <c r="U44" s="1384">
        <f>R44+7</f>
        <v>45713</v>
      </c>
      <c r="V44" s="848">
        <f>U44+$V$16</f>
        <v>45728</v>
      </c>
      <c r="W44" s="849">
        <f>U44+$W$16</f>
        <v>45734</v>
      </c>
      <c r="X44" s="850">
        <f>U44+$X$16</f>
        <v>45733</v>
      </c>
      <c r="Y44" s="852">
        <f>U44+$Y$16</f>
        <v>45739</v>
      </c>
      <c r="Z44" s="1158">
        <f>U44+$Z$16</f>
        <v>45749</v>
      </c>
      <c r="AA44" s="851">
        <f>U44+$AA$16</f>
        <v>45745</v>
      </c>
      <c r="AB44" s="850">
        <f>U44+$AB$16</f>
        <v>45741</v>
      </c>
    </row>
    <row r="45" spans="1:28" ht="26.25" customHeight="1">
      <c r="A45" s="1027" t="s">
        <v>1184</v>
      </c>
      <c r="B45" s="2188"/>
      <c r="C45" s="1386"/>
      <c r="D45" s="820"/>
      <c r="E45" s="2055"/>
      <c r="F45" s="2189" t="e">
        <f>F41+7</f>
        <v>#VALUE!</v>
      </c>
      <c r="G45" s="821" t="s">
        <v>376</v>
      </c>
      <c r="H45" s="2056" t="e">
        <f>F45+1</f>
        <v>#VALUE!</v>
      </c>
      <c r="I45" s="2375" t="e">
        <f>F45-5</f>
        <v>#VALUE!</v>
      </c>
      <c r="J45" s="680" t="e">
        <f>F45-4</f>
        <v>#VALUE!</v>
      </c>
      <c r="K45" s="681" t="e">
        <f>J45</f>
        <v>#VALUE!</v>
      </c>
      <c r="L45" s="2058"/>
      <c r="M45" s="821"/>
      <c r="N45" s="2056"/>
      <c r="O45" s="822"/>
      <c r="P45" s="1387"/>
      <c r="Q45" s="821"/>
      <c r="R45" s="2056"/>
      <c r="S45" s="2190"/>
      <c r="T45" s="681"/>
      <c r="U45" s="1388" t="e">
        <f>H45+11</f>
        <v>#VALUE!</v>
      </c>
      <c r="V45" s="853"/>
      <c r="W45" s="854"/>
      <c r="X45" s="855"/>
      <c r="Y45" s="856"/>
      <c r="Z45" s="855"/>
      <c r="AA45" s="856"/>
      <c r="AB45" s="855"/>
    </row>
    <row r="46" spans="1:28" ht="26.25" customHeight="1">
      <c r="A46" s="2203" t="s">
        <v>1075</v>
      </c>
      <c r="B46" s="2376"/>
      <c r="C46" s="1389"/>
      <c r="D46" s="676"/>
      <c r="E46" s="1390"/>
      <c r="F46" s="2377"/>
      <c r="G46" s="676"/>
      <c r="H46" s="1391"/>
      <c r="I46" s="2378"/>
      <c r="J46" s="677"/>
      <c r="K46" s="678"/>
      <c r="L46" s="1392">
        <f>L42+7</f>
        <v>45707</v>
      </c>
      <c r="M46" s="675" t="s">
        <v>376</v>
      </c>
      <c r="N46" s="1393">
        <f>L46</f>
        <v>45707</v>
      </c>
      <c r="O46" s="823">
        <f>L46-2</f>
        <v>45705</v>
      </c>
      <c r="P46" s="1394">
        <f>P42+7</f>
        <v>45708</v>
      </c>
      <c r="Q46" s="675" t="s">
        <v>376</v>
      </c>
      <c r="R46" s="1393">
        <f>P46</f>
        <v>45708</v>
      </c>
      <c r="S46" s="2379">
        <f>P46-3</f>
        <v>45705</v>
      </c>
      <c r="T46" s="674">
        <f>P46-2</f>
        <v>45706</v>
      </c>
      <c r="U46" s="1395">
        <f>R46+7</f>
        <v>45715</v>
      </c>
      <c r="V46" s="853">
        <f>U46+$V$13</f>
        <v>45735</v>
      </c>
      <c r="W46" s="854">
        <f>U46+$W$13</f>
        <v>45741</v>
      </c>
      <c r="X46" s="855">
        <f>U46+$X$13</f>
        <v>45733</v>
      </c>
      <c r="Y46" s="1159" t="s">
        <v>420</v>
      </c>
      <c r="Z46" s="854">
        <f>U46+$Z$13</f>
        <v>45749</v>
      </c>
      <c r="AA46" s="857">
        <f>U46+$AA$13</f>
        <v>45745</v>
      </c>
      <c r="AB46" s="673">
        <f>U46+$AB$13</f>
        <v>45741</v>
      </c>
    </row>
    <row r="47" spans="1:28" ht="26.25" customHeight="1">
      <c r="A47" s="1404" t="s">
        <v>1337</v>
      </c>
      <c r="B47" s="1405" t="s">
        <v>1407</v>
      </c>
      <c r="C47" s="1727">
        <f>C43+7</f>
        <v>45710</v>
      </c>
      <c r="D47" s="1633" t="s">
        <v>376</v>
      </c>
      <c r="E47" s="1624">
        <f>C47+1</f>
        <v>45711</v>
      </c>
      <c r="F47" s="2380"/>
      <c r="G47" s="1633"/>
      <c r="H47" s="1377"/>
      <c r="I47" s="2192">
        <f>C47-5</f>
        <v>45705</v>
      </c>
      <c r="J47" s="2186">
        <f>C47-4</f>
        <v>45706</v>
      </c>
      <c r="K47" s="1378">
        <f>C47-3</f>
        <v>45707</v>
      </c>
      <c r="L47" s="2052"/>
      <c r="M47" s="1379"/>
      <c r="N47" s="2053"/>
      <c r="O47" s="1380"/>
      <c r="P47" s="1381"/>
      <c r="Q47" s="1379"/>
      <c r="R47" s="2053"/>
      <c r="S47" s="1382"/>
      <c r="T47" s="1383"/>
      <c r="U47" s="1384">
        <f>E47+7</f>
        <v>45718</v>
      </c>
      <c r="V47" s="704">
        <f>U47+$V$15</f>
        <v>45735</v>
      </c>
      <c r="W47" s="705">
        <f>U47+$W$15</f>
        <v>45741</v>
      </c>
      <c r="X47" s="706">
        <f>U47+$X$15</f>
        <v>45733</v>
      </c>
      <c r="Y47" s="852">
        <f>U47+$Y$15</f>
        <v>45746</v>
      </c>
      <c r="Z47" s="706">
        <f>U47+$Z$15</f>
        <v>45756</v>
      </c>
      <c r="AA47" s="852">
        <f>U47+$AA$15</f>
        <v>45745</v>
      </c>
      <c r="AB47" s="706">
        <f>U47+$AB$15</f>
        <v>45741</v>
      </c>
    </row>
    <row r="48" spans="1:28" ht="26.25" customHeight="1">
      <c r="A48" s="1706" t="s">
        <v>1185</v>
      </c>
      <c r="B48" s="1707"/>
      <c r="C48" s="1887"/>
      <c r="D48" s="1888"/>
      <c r="E48" s="1889"/>
      <c r="F48" s="2381"/>
      <c r="G48" s="1888"/>
      <c r="H48" s="1890"/>
      <c r="I48" s="2187"/>
      <c r="J48" s="1891"/>
      <c r="K48" s="1892"/>
      <c r="L48" s="1893"/>
      <c r="M48" s="1888"/>
      <c r="N48" s="1890"/>
      <c r="O48" s="1894"/>
      <c r="P48" s="1895">
        <f>P44+7</f>
        <v>45713</v>
      </c>
      <c r="Q48" s="1896" t="s">
        <v>376</v>
      </c>
      <c r="R48" s="2054">
        <f>P48</f>
        <v>45713</v>
      </c>
      <c r="S48" s="2382">
        <f>P48-5</f>
        <v>45708</v>
      </c>
      <c r="T48" s="1897">
        <f>P48-2</f>
        <v>45711</v>
      </c>
      <c r="U48" s="1898">
        <f>R48+7</f>
        <v>45720</v>
      </c>
      <c r="V48" s="1708">
        <f>U48+$V$16</f>
        <v>45735</v>
      </c>
      <c r="W48" s="1709">
        <f>U48+$W$16</f>
        <v>45741</v>
      </c>
      <c r="X48" s="1710">
        <f>U48+$X$16</f>
        <v>45740</v>
      </c>
      <c r="Y48" s="1711">
        <f>U48+$Y$16</f>
        <v>45746</v>
      </c>
      <c r="Z48" s="1712">
        <f>U48+$Z$16</f>
        <v>45756</v>
      </c>
      <c r="AA48" s="1713">
        <f>U48+$AA$16</f>
        <v>45752</v>
      </c>
      <c r="AB48" s="1710">
        <f>U48+$AB$16</f>
        <v>45748</v>
      </c>
    </row>
    <row r="49" spans="1:29" ht="26.25" customHeight="1">
      <c r="A49" s="1027" t="s">
        <v>1184</v>
      </c>
      <c r="B49" s="2188"/>
      <c r="C49" s="1386"/>
      <c r="D49" s="820"/>
      <c r="E49" s="2055"/>
      <c r="F49" s="2189" t="e">
        <f>F45+7</f>
        <v>#VALUE!</v>
      </c>
      <c r="G49" s="821" t="s">
        <v>376</v>
      </c>
      <c r="H49" s="2056" t="e">
        <f>F49+1</f>
        <v>#VALUE!</v>
      </c>
      <c r="I49" s="2375" t="e">
        <f>F49-5</f>
        <v>#VALUE!</v>
      </c>
      <c r="J49" s="680" t="e">
        <f>F49-4</f>
        <v>#VALUE!</v>
      </c>
      <c r="K49" s="681" t="e">
        <f>J49</f>
        <v>#VALUE!</v>
      </c>
      <c r="L49" s="2058"/>
      <c r="M49" s="821"/>
      <c r="N49" s="2056"/>
      <c r="O49" s="822"/>
      <c r="P49" s="1387"/>
      <c r="Q49" s="821"/>
      <c r="R49" s="2056"/>
      <c r="S49" s="2190"/>
      <c r="T49" s="681"/>
      <c r="U49" s="1388" t="e">
        <f>H49+11</f>
        <v>#VALUE!</v>
      </c>
      <c r="V49" s="853"/>
      <c r="W49" s="854"/>
      <c r="X49" s="855"/>
      <c r="Y49" s="856"/>
      <c r="Z49" s="855"/>
      <c r="AA49" s="856"/>
      <c r="AB49" s="855"/>
    </row>
    <row r="50" spans="1:29" ht="26.25" customHeight="1">
      <c r="A50" s="2203" t="s">
        <v>1313</v>
      </c>
      <c r="B50" s="2376" t="s">
        <v>1409</v>
      </c>
      <c r="C50" s="1389"/>
      <c r="D50" s="676"/>
      <c r="E50" s="1390"/>
      <c r="F50" s="2377"/>
      <c r="G50" s="676"/>
      <c r="H50" s="1391"/>
      <c r="I50" s="2378"/>
      <c r="J50" s="677"/>
      <c r="K50" s="678"/>
      <c r="L50" s="1392">
        <f>L46+7</f>
        <v>45714</v>
      </c>
      <c r="M50" s="675" t="s">
        <v>376</v>
      </c>
      <c r="N50" s="1393">
        <f>L50</f>
        <v>45714</v>
      </c>
      <c r="O50" s="823">
        <f>L50-2</f>
        <v>45712</v>
      </c>
      <c r="P50" s="1394">
        <f>P46+7</f>
        <v>45715</v>
      </c>
      <c r="Q50" s="675" t="s">
        <v>376</v>
      </c>
      <c r="R50" s="1393">
        <f>P50</f>
        <v>45715</v>
      </c>
      <c r="S50" s="2379">
        <f>P50-3</f>
        <v>45712</v>
      </c>
      <c r="T50" s="674">
        <f>P50-2</f>
        <v>45713</v>
      </c>
      <c r="U50" s="1395">
        <f>R50+7</f>
        <v>45722</v>
      </c>
      <c r="V50" s="853">
        <f>U50+$V$13</f>
        <v>45742</v>
      </c>
      <c r="W50" s="854">
        <f>U50+$W$13</f>
        <v>45748</v>
      </c>
      <c r="X50" s="855">
        <f>U50+$X$13</f>
        <v>45740</v>
      </c>
      <c r="Y50" s="1159" t="s">
        <v>420</v>
      </c>
      <c r="Z50" s="854">
        <f>U50+$Z$13</f>
        <v>45756</v>
      </c>
      <c r="AA50" s="857">
        <f>U50+$AA$13</f>
        <v>45752</v>
      </c>
      <c r="AB50" s="673">
        <f>U50+$AB$13</f>
        <v>45748</v>
      </c>
    </row>
    <row r="51" spans="1:29" ht="26.25" customHeight="1">
      <c r="A51" s="1404" t="s">
        <v>1339</v>
      </c>
      <c r="B51" s="1405" t="s">
        <v>1408</v>
      </c>
      <c r="C51" s="1727">
        <f>C47+7</f>
        <v>45717</v>
      </c>
      <c r="D51" s="1633" t="s">
        <v>376</v>
      </c>
      <c r="E51" s="1624">
        <f>C51+1</f>
        <v>45718</v>
      </c>
      <c r="F51" s="2380"/>
      <c r="G51" s="1633"/>
      <c r="H51" s="1377"/>
      <c r="I51" s="2204">
        <f>C51-5</f>
        <v>45712</v>
      </c>
      <c r="J51" s="2386">
        <f>C51-4</f>
        <v>45713</v>
      </c>
      <c r="K51" s="1523">
        <f>C51-3</f>
        <v>45714</v>
      </c>
      <c r="L51" s="1726"/>
      <c r="M51" s="1633"/>
      <c r="N51" s="1377"/>
      <c r="O51" s="1627"/>
      <c r="P51" s="1727"/>
      <c r="Q51" s="1633"/>
      <c r="R51" s="1377"/>
      <c r="S51" s="1382"/>
      <c r="T51" s="1406"/>
      <c r="U51" s="1384">
        <f>E51+7</f>
        <v>45725</v>
      </c>
      <c r="V51" s="704">
        <f>U51+$V$15</f>
        <v>45742</v>
      </c>
      <c r="W51" s="705">
        <f>U51+$W$15</f>
        <v>45748</v>
      </c>
      <c r="X51" s="706">
        <f>U51+$X$15</f>
        <v>45740</v>
      </c>
      <c r="Y51" s="852">
        <f>U51+$Y$15</f>
        <v>45753</v>
      </c>
      <c r="Z51" s="706">
        <f>U51+$Z$15</f>
        <v>45763</v>
      </c>
      <c r="AA51" s="852">
        <f>U51+$AA$15</f>
        <v>45752</v>
      </c>
      <c r="AB51" s="706">
        <f>U51+$AB$15</f>
        <v>45748</v>
      </c>
    </row>
    <row r="52" spans="1:29" s="460" customFormat="1" ht="24" hidden="1" customHeight="1">
      <c r="A52" s="1160"/>
      <c r="B52" s="1161"/>
      <c r="C52" s="552"/>
      <c r="D52" s="553"/>
      <c r="E52" s="154"/>
      <c r="F52" s="554"/>
      <c r="G52" s="553"/>
      <c r="H52" s="528"/>
      <c r="I52" s="555"/>
      <c r="J52" s="556"/>
      <c r="K52" s="557"/>
      <c r="L52" s="152"/>
      <c r="M52" s="553"/>
      <c r="N52" s="528"/>
      <c r="O52" s="1162"/>
      <c r="P52" s="552">
        <f>P44+7</f>
        <v>45713</v>
      </c>
      <c r="Q52" s="553" t="s">
        <v>376</v>
      </c>
      <c r="R52" s="528">
        <f>P52</f>
        <v>45713</v>
      </c>
      <c r="S52" s="1163">
        <f>P52-5-1</f>
        <v>45707</v>
      </c>
      <c r="T52" s="558">
        <f>P52-2-3</f>
        <v>45708</v>
      </c>
      <c r="U52" s="1080">
        <f>R52+7</f>
        <v>45720</v>
      </c>
      <c r="V52" s="559">
        <f>U52+$V$16</f>
        <v>45735</v>
      </c>
      <c r="W52" s="560">
        <f>U52+$W$16</f>
        <v>45741</v>
      </c>
      <c r="X52" s="561">
        <f>U52+$X$16</f>
        <v>45740</v>
      </c>
      <c r="Y52" s="562">
        <f>U52+$Y$16</f>
        <v>45746</v>
      </c>
      <c r="Z52" s="563">
        <f>U52+$Z$16</f>
        <v>45756</v>
      </c>
      <c r="AA52" s="564">
        <f>U52+$AA$16</f>
        <v>45752</v>
      </c>
      <c r="AB52" s="561">
        <f>U52+$AB$16</f>
        <v>45748</v>
      </c>
    </row>
    <row r="53" spans="1:29" s="460" customFormat="1" ht="24" hidden="1" customHeight="1">
      <c r="A53" s="1164" t="s">
        <v>421</v>
      </c>
      <c r="B53" s="1165" t="s">
        <v>422</v>
      </c>
      <c r="C53" s="897"/>
      <c r="D53" s="898"/>
      <c r="E53" s="1166"/>
      <c r="F53" s="1167" t="e">
        <f>F49+7</f>
        <v>#VALUE!</v>
      </c>
      <c r="G53" s="898" t="s">
        <v>376</v>
      </c>
      <c r="H53" s="1168" t="e">
        <f>F53</f>
        <v>#VALUE!</v>
      </c>
      <c r="I53" s="1169" t="e">
        <f>F53-5</f>
        <v>#VALUE!</v>
      </c>
      <c r="J53" s="466" t="e">
        <f>F53-4</f>
        <v>#VALUE!</v>
      </c>
      <c r="K53" s="467" t="e">
        <f>J53</f>
        <v>#VALUE!</v>
      </c>
      <c r="L53" s="1170"/>
      <c r="M53" s="898"/>
      <c r="N53" s="1168"/>
      <c r="O53" s="899"/>
      <c r="P53" s="897"/>
      <c r="Q53" s="898"/>
      <c r="R53" s="1168"/>
      <c r="S53" s="1171"/>
      <c r="T53" s="467"/>
      <c r="U53" s="1043" t="e">
        <f>H53+9</f>
        <v>#VALUE!</v>
      </c>
      <c r="V53" s="900" t="e">
        <f>U53+$V$14</f>
        <v>#VALUE!</v>
      </c>
      <c r="W53" s="901" t="e">
        <f>U53+$W$14</f>
        <v>#VALUE!</v>
      </c>
      <c r="X53" s="902" t="e">
        <f>U53+$X$14</f>
        <v>#VALUE!</v>
      </c>
      <c r="Y53" s="903" t="e">
        <f>U53+$Y$14</f>
        <v>#VALUE!</v>
      </c>
      <c r="Z53" s="904" t="e">
        <f>U53+$Z$14</f>
        <v>#VALUE!</v>
      </c>
      <c r="AA53" s="905" t="e">
        <f>U53+$AA$14</f>
        <v>#VALUE!</v>
      </c>
      <c r="AB53" s="902" t="e">
        <f>U53+$AB$14</f>
        <v>#VALUE!</v>
      </c>
    </row>
    <row r="54" spans="1:29" ht="18" customHeight="1">
      <c r="A54" s="2730" t="s">
        <v>423</v>
      </c>
      <c r="B54" s="2731"/>
      <c r="C54" s="2731"/>
      <c r="D54" s="2731"/>
      <c r="E54" s="2731"/>
      <c r="F54" s="2731"/>
      <c r="G54" s="2731"/>
      <c r="H54" s="2731"/>
      <c r="I54" s="2731"/>
      <c r="J54" s="2731"/>
      <c r="K54" s="2731"/>
      <c r="L54" s="2731"/>
      <c r="M54" s="2731"/>
      <c r="N54" s="2731"/>
      <c r="O54" s="2731"/>
      <c r="P54" s="2731"/>
      <c r="Q54" s="2731"/>
      <c r="R54" s="2731"/>
      <c r="S54" s="2731"/>
      <c r="T54" s="2731"/>
      <c r="U54" s="2731"/>
      <c r="V54" s="2731"/>
      <c r="W54" s="2731"/>
      <c r="X54" s="2731"/>
      <c r="Y54" s="2731"/>
      <c r="Z54" s="2731"/>
      <c r="AA54" s="167"/>
    </row>
    <row r="55" spans="1:29" ht="18" customHeight="1">
      <c r="A55" s="2732"/>
      <c r="B55" s="2732"/>
      <c r="C55" s="2732"/>
      <c r="D55" s="2732"/>
      <c r="E55" s="2732"/>
      <c r="F55" s="2732"/>
      <c r="G55" s="2732"/>
      <c r="H55" s="2732"/>
      <c r="I55" s="2732"/>
      <c r="J55" s="2732"/>
      <c r="K55" s="2732"/>
      <c r="L55" s="2732"/>
      <c r="M55" s="2732"/>
      <c r="N55" s="2732"/>
      <c r="O55" s="2732"/>
      <c r="P55" s="2732"/>
      <c r="Q55" s="2732"/>
      <c r="R55" s="2732"/>
    </row>
    <row r="56" spans="1:29" s="13" customFormat="1" ht="18" customHeight="1">
      <c r="A56" s="21" t="s">
        <v>379</v>
      </c>
      <c r="B56" s="248"/>
      <c r="L56" s="21"/>
      <c r="M56" s="21"/>
      <c r="N56" s="248"/>
      <c r="R56" s="275"/>
      <c r="S56" s="275"/>
      <c r="AC56" s="232"/>
    </row>
    <row r="57" spans="1:29" s="13" customFormat="1" ht="18" customHeight="1">
      <c r="A57" s="2021" t="s">
        <v>380</v>
      </c>
      <c r="B57" s="2678" t="s">
        <v>381</v>
      </c>
      <c r="C57" s="2688"/>
      <c r="D57" s="2688"/>
      <c r="E57" s="2688"/>
      <c r="F57" s="2688"/>
      <c r="G57" s="2688"/>
      <c r="H57" s="2688"/>
      <c r="I57" s="2688"/>
      <c r="J57" s="2688"/>
      <c r="K57" s="2689"/>
      <c r="L57" s="149"/>
      <c r="M57" s="149"/>
      <c r="N57" s="580" t="s">
        <v>382</v>
      </c>
      <c r="O57" s="16"/>
      <c r="P57" s="8"/>
      <c r="Q57" s="8"/>
      <c r="R57" s="8"/>
      <c r="S57" s="8"/>
      <c r="T57" s="8"/>
      <c r="U57" s="8"/>
      <c r="V57" s="149"/>
      <c r="W57" s="149"/>
      <c r="X57" s="149"/>
      <c r="Y57" s="149"/>
      <c r="Z57" s="11"/>
      <c r="AA57" s="149"/>
      <c r="AB57" s="11"/>
      <c r="AC57" s="232"/>
    </row>
    <row r="58" spans="1:29" s="13" customFormat="1" ht="18" customHeight="1">
      <c r="A58" s="2022"/>
      <c r="B58" s="2693" t="s">
        <v>383</v>
      </c>
      <c r="C58" s="2694"/>
      <c r="D58" s="2694"/>
      <c r="E58" s="2694"/>
      <c r="F58" s="2694"/>
      <c r="G58" s="2694"/>
      <c r="H58" s="2694"/>
      <c r="I58" s="2694"/>
      <c r="J58" s="2694"/>
      <c r="K58" s="2695"/>
      <c r="L58" s="204"/>
      <c r="M58" s="204"/>
      <c r="N58" s="18" t="s">
        <v>384</v>
      </c>
      <c r="O58" s="16"/>
      <c r="P58" s="8"/>
      <c r="Q58" s="8"/>
      <c r="R58" s="8"/>
      <c r="S58" s="8"/>
      <c r="T58" s="8"/>
      <c r="U58" s="8"/>
      <c r="V58" s="149"/>
      <c r="W58" s="149"/>
      <c r="X58" s="149"/>
      <c r="Y58" s="149"/>
      <c r="Z58" s="11"/>
      <c r="AA58" s="149"/>
      <c r="AB58" s="11"/>
      <c r="AC58" s="232"/>
    </row>
    <row r="59" spans="1:29" s="13" customFormat="1" ht="18" customHeight="1">
      <c r="A59" s="2021" t="s">
        <v>385</v>
      </c>
      <c r="B59" s="2678" t="s">
        <v>386</v>
      </c>
      <c r="C59" s="2688"/>
      <c r="D59" s="2688"/>
      <c r="E59" s="2688"/>
      <c r="F59" s="2688"/>
      <c r="G59" s="2688"/>
      <c r="H59" s="2688"/>
      <c r="I59" s="2688"/>
      <c r="J59" s="2688"/>
      <c r="K59" s="2689"/>
      <c r="L59" s="204"/>
      <c r="M59" s="204"/>
      <c r="N59" s="18" t="s">
        <v>387</v>
      </c>
      <c r="O59" s="16"/>
      <c r="P59" s="8"/>
      <c r="Q59" s="8"/>
      <c r="R59" s="8"/>
      <c r="S59" s="8"/>
      <c r="T59" s="8"/>
      <c r="U59" s="8"/>
      <c r="V59" s="149"/>
      <c r="W59" s="149"/>
      <c r="X59" s="149"/>
      <c r="Y59" s="149"/>
      <c r="Z59" s="11"/>
      <c r="AA59" s="149"/>
      <c r="AB59" s="11"/>
      <c r="AC59" s="232"/>
    </row>
    <row r="60" spans="1:29" s="13" customFormat="1" ht="18" customHeight="1">
      <c r="A60" s="2023"/>
      <c r="B60" s="2693" t="s">
        <v>388</v>
      </c>
      <c r="C60" s="2694"/>
      <c r="D60" s="2694"/>
      <c r="E60" s="2694"/>
      <c r="F60" s="2694"/>
      <c r="G60" s="2694"/>
      <c r="H60" s="2694"/>
      <c r="I60" s="2694"/>
      <c r="J60" s="2694"/>
      <c r="K60" s="2695"/>
      <c r="L60" s="28"/>
      <c r="M60" s="28"/>
      <c r="N60" s="21" t="s">
        <v>389</v>
      </c>
      <c r="O60" s="16"/>
      <c r="P60" s="8"/>
      <c r="Q60" s="8"/>
      <c r="R60" s="8"/>
      <c r="S60" s="8"/>
      <c r="T60" s="8"/>
      <c r="U60" s="8"/>
      <c r="V60" s="149"/>
      <c r="W60" s="149"/>
      <c r="X60" s="149"/>
      <c r="Y60" s="149"/>
      <c r="Z60" s="11"/>
      <c r="AA60" s="149"/>
      <c r="AB60" s="11"/>
      <c r="AC60" s="232"/>
    </row>
    <row r="61" spans="1:29" s="13" customFormat="1" ht="18" customHeight="1">
      <c r="A61" s="2022" t="s">
        <v>362</v>
      </c>
      <c r="B61" s="2678" t="s">
        <v>390</v>
      </c>
      <c r="C61" s="2688"/>
      <c r="D61" s="2688"/>
      <c r="E61" s="2688"/>
      <c r="F61" s="2688"/>
      <c r="G61" s="2688"/>
      <c r="H61" s="2688"/>
      <c r="I61" s="2688"/>
      <c r="J61" s="2688"/>
      <c r="K61" s="2689"/>
      <c r="L61" s="10"/>
      <c r="M61" s="10"/>
      <c r="N61" s="18" t="s">
        <v>229</v>
      </c>
      <c r="P61" s="10"/>
      <c r="Q61" s="10"/>
      <c r="R61" s="11"/>
      <c r="T61" s="25"/>
      <c r="U61" s="11"/>
      <c r="V61" s="11"/>
      <c r="W61" s="11"/>
      <c r="X61" s="11"/>
      <c r="Y61" s="11"/>
      <c r="Z61" s="11"/>
      <c r="AA61" s="11"/>
      <c r="AB61" s="11"/>
      <c r="AC61" s="232"/>
    </row>
    <row r="62" spans="1:29" s="13" customFormat="1" ht="18" customHeight="1">
      <c r="A62" s="2022"/>
      <c r="B62" s="2696" t="s">
        <v>391</v>
      </c>
      <c r="C62" s="2717"/>
      <c r="D62" s="2717"/>
      <c r="E62" s="2717"/>
      <c r="F62" s="2717"/>
      <c r="G62" s="2717"/>
      <c r="H62" s="2717"/>
      <c r="I62" s="2717"/>
      <c r="J62" s="2717"/>
      <c r="K62" s="2718"/>
      <c r="L62" s="10"/>
      <c r="M62" s="10"/>
      <c r="N62" s="18"/>
      <c r="P62" s="18"/>
      <c r="R62" s="11"/>
      <c r="T62" s="25"/>
      <c r="U62" s="10"/>
      <c r="W62" s="10"/>
      <c r="X62" s="27"/>
      <c r="Y62" s="37"/>
      <c r="Z62" s="37"/>
      <c r="AA62" s="37"/>
      <c r="AB62" s="37"/>
      <c r="AC62" s="232"/>
    </row>
    <row r="63" spans="1:29" s="13" customFormat="1" ht="18" customHeight="1">
      <c r="A63" s="2021" t="s">
        <v>364</v>
      </c>
      <c r="B63" s="2678" t="s">
        <v>392</v>
      </c>
      <c r="C63" s="2679"/>
      <c r="D63" s="2679"/>
      <c r="E63" s="2679"/>
      <c r="F63" s="2679"/>
      <c r="G63" s="2679"/>
      <c r="H63" s="2679"/>
      <c r="I63" s="2680"/>
      <c r="J63" s="2680"/>
      <c r="K63" s="2681"/>
      <c r="L63" s="10"/>
      <c r="M63" s="25"/>
      <c r="P63" s="18"/>
      <c r="Q63" s="18"/>
      <c r="R63" s="18"/>
      <c r="T63" s="25"/>
      <c r="U63" s="10"/>
      <c r="W63" s="10"/>
      <c r="X63" s="27"/>
      <c r="Y63" s="37"/>
      <c r="Z63" s="37"/>
      <c r="AA63" s="37"/>
      <c r="AB63" s="37"/>
      <c r="AC63" s="232"/>
    </row>
    <row r="64" spans="1:29" s="13" customFormat="1" ht="18" customHeight="1">
      <c r="A64" s="2024"/>
      <c r="B64" s="2682" t="s">
        <v>393</v>
      </c>
      <c r="C64" s="2683"/>
      <c r="D64" s="2683"/>
      <c r="E64" s="2683"/>
      <c r="F64" s="2683"/>
      <c r="G64" s="2683"/>
      <c r="H64" s="2683"/>
      <c r="I64" s="2683"/>
      <c r="J64" s="2683"/>
      <c r="K64" s="2684"/>
      <c r="L64" s="10"/>
      <c r="M64" s="25"/>
      <c r="N64" s="415"/>
      <c r="O64" s="11"/>
      <c r="P64" s="18"/>
      <c r="R64" s="18"/>
      <c r="T64" s="25"/>
      <c r="U64" s="10"/>
      <c r="W64" s="10"/>
      <c r="X64" s="27"/>
      <c r="Y64" s="37"/>
      <c r="Z64" s="37"/>
      <c r="AA64" s="37"/>
      <c r="AB64" s="37"/>
      <c r="AC64" s="232"/>
    </row>
    <row r="65" spans="1:29" s="13" customFormat="1" ht="18" customHeight="1">
      <c r="A65" s="2022" t="s">
        <v>394</v>
      </c>
      <c r="B65" s="2696" t="s">
        <v>395</v>
      </c>
      <c r="C65" s="2589"/>
      <c r="D65" s="2589"/>
      <c r="E65" s="2589"/>
      <c r="F65" s="2589"/>
      <c r="G65" s="2589"/>
      <c r="H65" s="2589"/>
      <c r="I65" s="2697"/>
      <c r="J65" s="2697"/>
      <c r="K65" s="2698"/>
      <c r="L65" s="10"/>
      <c r="N65" s="21"/>
      <c r="O65" s="2687"/>
      <c r="P65" s="2686"/>
      <c r="Q65" s="2686"/>
      <c r="R65" s="2686"/>
      <c r="S65" s="2686"/>
      <c r="T65" s="2686"/>
      <c r="U65" s="2686"/>
      <c r="V65" s="2686"/>
      <c r="W65" s="11"/>
      <c r="X65" s="11"/>
      <c r="Y65" s="11"/>
      <c r="Z65" s="11"/>
      <c r="AA65" s="11"/>
      <c r="AB65" s="11"/>
      <c r="AC65" s="232"/>
    </row>
    <row r="66" spans="1:29" s="13" customFormat="1" ht="18" customHeight="1">
      <c r="A66" s="2024"/>
      <c r="B66" s="2693" t="s">
        <v>396</v>
      </c>
      <c r="C66" s="2699"/>
      <c r="D66" s="2699"/>
      <c r="E66" s="2699"/>
      <c r="F66" s="2699"/>
      <c r="G66" s="2699"/>
      <c r="H66" s="2699"/>
      <c r="I66" s="2700"/>
      <c r="J66" s="2700"/>
      <c r="K66" s="2701"/>
      <c r="L66" s="16"/>
      <c r="N66" s="21"/>
      <c r="O66" s="2687"/>
      <c r="P66" s="2686"/>
      <c r="Q66" s="2686"/>
      <c r="R66" s="2686"/>
      <c r="S66" s="2686"/>
      <c r="T66" s="2686"/>
      <c r="U66" s="2686"/>
      <c r="V66" s="2686"/>
      <c r="W66" s="11"/>
      <c r="X66" s="11"/>
      <c r="Y66" s="11"/>
      <c r="Z66" s="11"/>
      <c r="AA66" s="11"/>
      <c r="AB66" s="11"/>
      <c r="AC66" s="232"/>
    </row>
    <row r="67" spans="1:29" s="13" customFormat="1" ht="18" customHeight="1">
      <c r="A67" s="2225" t="s">
        <v>1246</v>
      </c>
      <c r="B67" s="2719" t="s">
        <v>1206</v>
      </c>
      <c r="C67" s="2720"/>
      <c r="D67" s="2720"/>
      <c r="E67" s="2720"/>
      <c r="F67" s="2720"/>
      <c r="G67" s="2720"/>
      <c r="H67" s="2720"/>
      <c r="I67" s="2721"/>
      <c r="J67" s="2721"/>
      <c r="K67" s="2722"/>
      <c r="L67" s="10"/>
      <c r="N67" s="21"/>
      <c r="O67" s="2687"/>
      <c r="P67" s="2686"/>
      <c r="Q67" s="2686"/>
      <c r="R67" s="2686"/>
      <c r="S67" s="2686"/>
      <c r="T67" s="2686"/>
      <c r="U67" s="2686"/>
      <c r="V67" s="2686"/>
      <c r="W67" s="11"/>
      <c r="X67" s="11"/>
      <c r="Y67" s="11"/>
      <c r="Z67" s="11"/>
      <c r="AA67" s="11"/>
      <c r="AB67" s="11"/>
      <c r="AC67" s="232"/>
    </row>
    <row r="68" spans="1:29" s="13" customFormat="1" ht="18" customHeight="1">
      <c r="A68" s="2226"/>
      <c r="B68" s="2723" t="s">
        <v>1252</v>
      </c>
      <c r="C68" s="2724"/>
      <c r="D68" s="2725" t="s">
        <v>1253</v>
      </c>
      <c r="E68" s="2725"/>
      <c r="F68" s="2725"/>
      <c r="G68" s="2726" t="s">
        <v>1254</v>
      </c>
      <c r="H68" s="2726"/>
      <c r="I68" s="2726"/>
      <c r="J68" s="2727" t="s">
        <v>1251</v>
      </c>
      <c r="K68" s="2728"/>
      <c r="L68" s="10"/>
      <c r="N68" s="21"/>
      <c r="O68" s="2687"/>
      <c r="P68" s="2686"/>
      <c r="Q68" s="2686"/>
      <c r="R68" s="2686"/>
      <c r="S68" s="2686"/>
      <c r="T68" s="2686"/>
      <c r="U68" s="2686"/>
      <c r="V68" s="2686"/>
      <c r="AC68" s="232"/>
    </row>
    <row r="69" spans="1:29" s="41" customFormat="1" ht="18" customHeight="1">
      <c r="A69" s="2183"/>
      <c r="B69" s="2690"/>
      <c r="C69" s="2690"/>
      <c r="D69" s="2690"/>
      <c r="E69" s="2690"/>
      <c r="F69" s="2690"/>
      <c r="G69" s="2690"/>
      <c r="H69" s="2690"/>
      <c r="I69" s="2691"/>
      <c r="J69" s="2691"/>
      <c r="K69" s="2692"/>
      <c r="L69" s="1884"/>
      <c r="M69" s="1884"/>
      <c r="N69" s="1884"/>
      <c r="O69" s="1884"/>
      <c r="P69" s="1885"/>
      <c r="Q69" s="1885"/>
      <c r="R69" s="1885"/>
      <c r="S69" s="1885"/>
      <c r="T69" s="1885"/>
      <c r="U69" s="1884"/>
      <c r="V69" s="1884"/>
      <c r="W69" s="1886"/>
      <c r="X69" s="1886"/>
      <c r="Y69" s="1886"/>
      <c r="Z69" s="1886"/>
      <c r="AA69" s="1886"/>
      <c r="AB69" s="1886"/>
      <c r="AC69" s="233"/>
    </row>
    <row r="70" spans="1:29" s="8" customFormat="1" ht="18" customHeight="1">
      <c r="A70" s="2184"/>
      <c r="B70" s="2675"/>
      <c r="C70" s="2675"/>
      <c r="D70" s="2676"/>
      <c r="E70" s="2676"/>
      <c r="F70" s="2676"/>
      <c r="G70" s="2677"/>
      <c r="H70" s="2677"/>
      <c r="I70" s="2677"/>
      <c r="J70" s="2674"/>
      <c r="K70" s="2675"/>
      <c r="L70" s="13"/>
      <c r="M70" s="13"/>
      <c r="N70" s="13"/>
      <c r="O70" s="13"/>
      <c r="P70" s="10"/>
      <c r="Q70" s="10"/>
      <c r="R70" s="10"/>
      <c r="S70" s="10"/>
      <c r="T70" s="10"/>
      <c r="U70" s="13"/>
      <c r="V70" s="13"/>
      <c r="AC70" s="233"/>
    </row>
    <row r="71" spans="1:29" s="8" customFormat="1" ht="8.25" customHeight="1">
      <c r="B71" s="13"/>
      <c r="C71" s="13"/>
      <c r="D71" s="13"/>
      <c r="E71" s="13"/>
      <c r="F71" s="13"/>
      <c r="G71" s="13"/>
      <c r="H71" s="13"/>
      <c r="I71" s="13"/>
      <c r="J71" s="13"/>
      <c r="K71" s="13"/>
      <c r="L71" s="13"/>
      <c r="M71" s="13"/>
      <c r="N71" s="13"/>
      <c r="O71" s="13"/>
      <c r="P71" s="10"/>
      <c r="Q71" s="10"/>
      <c r="R71" s="10"/>
      <c r="S71" s="10"/>
      <c r="T71" s="10"/>
      <c r="U71" s="13"/>
      <c r="V71" s="13"/>
      <c r="AC71" s="233"/>
    </row>
    <row r="72" spans="1:29" s="8" customFormat="1" ht="20.100000000000001" customHeight="1">
      <c r="A72" s="23"/>
      <c r="B72" s="13"/>
      <c r="C72" s="13"/>
      <c r="D72" s="13"/>
      <c r="E72" s="13"/>
      <c r="F72" s="13"/>
      <c r="G72" s="13"/>
      <c r="H72" s="13"/>
      <c r="I72" s="13"/>
      <c r="J72" s="13"/>
      <c r="K72" s="13"/>
      <c r="L72" s="13"/>
      <c r="M72" s="13"/>
      <c r="N72" s="13"/>
      <c r="O72" s="13"/>
      <c r="P72" s="10"/>
      <c r="Q72" s="10"/>
      <c r="R72" s="10"/>
      <c r="S72" s="10"/>
      <c r="T72" s="10"/>
      <c r="U72" s="13"/>
      <c r="V72" s="13"/>
      <c r="AC72" s="233"/>
    </row>
    <row r="73" spans="1:29" s="8" customFormat="1" ht="20.100000000000001" customHeight="1">
      <c r="B73" s="13"/>
      <c r="C73" s="13"/>
      <c r="D73" s="13"/>
      <c r="E73" s="13"/>
      <c r="F73" s="13"/>
      <c r="G73" s="13"/>
      <c r="H73" s="13"/>
      <c r="I73" s="13"/>
      <c r="J73" s="13"/>
      <c r="K73" s="13"/>
      <c r="L73" s="13"/>
      <c r="M73" s="13"/>
      <c r="N73" s="13"/>
      <c r="O73" s="13"/>
      <c r="P73" s="10"/>
      <c r="Q73" s="10"/>
      <c r="R73" s="10"/>
      <c r="S73" s="10"/>
      <c r="T73" s="10"/>
      <c r="U73" s="13"/>
      <c r="V73" s="14"/>
      <c r="W73" s="9"/>
      <c r="X73" s="9"/>
      <c r="Y73" s="9"/>
      <c r="Z73" s="9"/>
      <c r="AA73" s="9"/>
      <c r="AB73" s="9"/>
      <c r="AC73" s="233"/>
    </row>
  </sheetData>
  <sheetProtection selectLockedCells="1" selectUnlockedCells="1"/>
  <mergeCells count="46">
    <mergeCell ref="A10:U10"/>
    <mergeCell ref="B69:K69"/>
    <mergeCell ref="V6:W6"/>
    <mergeCell ref="P17:R18"/>
    <mergeCell ref="A7:AB7"/>
    <mergeCell ref="A9:AB9"/>
    <mergeCell ref="Y17:Z17"/>
    <mergeCell ref="AA17:AB17"/>
    <mergeCell ref="U17:U18"/>
    <mergeCell ref="V17:X17"/>
    <mergeCell ref="L17:N18"/>
    <mergeCell ref="B17:B18"/>
    <mergeCell ref="C17:E18"/>
    <mergeCell ref="B13:B14"/>
    <mergeCell ref="C13:E14"/>
    <mergeCell ref="F13:H14"/>
    <mergeCell ref="I13:K13"/>
    <mergeCell ref="L13:N14"/>
    <mergeCell ref="O67:V67"/>
    <mergeCell ref="O68:V68"/>
    <mergeCell ref="O65:V65"/>
    <mergeCell ref="B67:K67"/>
    <mergeCell ref="B66:K66"/>
    <mergeCell ref="B65:K65"/>
    <mergeCell ref="A54:Z54"/>
    <mergeCell ref="F17:H18"/>
    <mergeCell ref="I17:K17"/>
    <mergeCell ref="P13:R14"/>
    <mergeCell ref="O66:V66"/>
    <mergeCell ref="B57:K57"/>
    <mergeCell ref="A55:R55"/>
    <mergeCell ref="B70:C70"/>
    <mergeCell ref="D70:F70"/>
    <mergeCell ref="G70:I70"/>
    <mergeCell ref="J70:K70"/>
    <mergeCell ref="B58:K58"/>
    <mergeCell ref="B59:K59"/>
    <mergeCell ref="B64:K64"/>
    <mergeCell ref="B63:K63"/>
    <mergeCell ref="B62:K62"/>
    <mergeCell ref="B60:K60"/>
    <mergeCell ref="B61:K61"/>
    <mergeCell ref="B68:C68"/>
    <mergeCell ref="D68:F68"/>
    <mergeCell ref="G68:I68"/>
    <mergeCell ref="J68:K68"/>
  </mergeCells>
  <phoneticPr fontId="38"/>
  <hyperlinks>
    <hyperlink ref="J68" display="kbsouko-dr@nitto-ntl.co.jp"/>
  </hyperlinks>
  <printOptions horizontalCentered="1" verticalCentered="1"/>
  <pageMargins left="0.23622047244094491" right="0.23622047244094491" top="0.35433070866141736" bottom="0.35433070866141736" header="0.31496062992125984" footer="0.31496062992125984"/>
  <pageSetup paperSize="9" scale="4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autoPageBreaks="0" fitToPage="1"/>
  </sheetPr>
  <dimension ref="A2:AK70"/>
  <sheetViews>
    <sheetView showGridLines="0" showZeros="0" view="pageBreakPreview" zoomScale="55" zoomScaleNormal="60" zoomScaleSheetLayoutView="55" workbookViewId="0">
      <selection activeCell="A7" sqref="A7:AJ7"/>
    </sheetView>
  </sheetViews>
  <sheetFormatPr defaultColWidth="9" defaultRowHeight="15" customHeight="1"/>
  <cols>
    <col min="1" max="1" width="25.6640625" style="1" customWidth="1"/>
    <col min="2" max="2" width="10.88671875" style="1" customWidth="1"/>
    <col min="3" max="3" width="8.6640625" style="1" customWidth="1"/>
    <col min="4" max="4" width="3.6640625" style="1" customWidth="1"/>
    <col min="5" max="6" width="8.6640625" style="1" customWidth="1"/>
    <col min="7" max="7" width="3.6640625" style="1" customWidth="1"/>
    <col min="8" max="8" width="8.6640625" style="1" customWidth="1"/>
    <col min="9" max="11" width="8.44140625" style="1" customWidth="1"/>
    <col min="12" max="12" width="8.6640625" style="1" customWidth="1"/>
    <col min="13" max="13" width="3.6640625" style="1" customWidth="1"/>
    <col min="14" max="16" width="8.6640625" style="1" customWidth="1"/>
    <col min="17" max="17" width="3.6640625" style="1" customWidth="1"/>
    <col min="18" max="27" width="8.6640625" style="1" customWidth="1"/>
    <col min="28" max="29" width="9.88671875" style="1" customWidth="1"/>
    <col min="30" max="30" width="8.6640625" style="1" customWidth="1"/>
    <col min="31" max="31" width="8.6640625" style="1" hidden="1" customWidth="1"/>
    <col min="32" max="32" width="9.88671875" style="1" customWidth="1"/>
    <col min="33" max="34" width="8.6640625" style="1" customWidth="1"/>
    <col min="35" max="36" width="8.6640625" style="1" hidden="1" customWidth="1"/>
    <col min="37" max="37" width="9" style="42"/>
    <col min="38" max="16384" width="9" style="1"/>
  </cols>
  <sheetData>
    <row r="2" spans="1:36" ht="15" customHeight="1">
      <c r="Q2" s="5" t="s">
        <v>231</v>
      </c>
      <c r="R2" s="5"/>
      <c r="V2" s="804" t="s">
        <v>1</v>
      </c>
    </row>
    <row r="3" spans="1:36" ht="15" customHeight="1">
      <c r="Q3" s="5" t="s">
        <v>232</v>
      </c>
      <c r="R3" s="5"/>
      <c r="V3" s="804" t="s">
        <v>3</v>
      </c>
    </row>
    <row r="4" spans="1:36" ht="15" customHeight="1">
      <c r="Q4" s="516" t="s">
        <v>233</v>
      </c>
      <c r="R4" s="516"/>
      <c r="V4" s="804" t="s">
        <v>5</v>
      </c>
    </row>
    <row r="5" spans="1:36" ht="15" customHeight="1">
      <c r="Q5" s="5" t="s">
        <v>234</v>
      </c>
      <c r="R5" s="5"/>
      <c r="V5" s="804" t="s">
        <v>7</v>
      </c>
    </row>
    <row r="6" spans="1:36" ht="15" customHeight="1">
      <c r="Q6" s="15"/>
      <c r="S6" s="16"/>
      <c r="T6" s="16"/>
      <c r="U6" s="16"/>
      <c r="AD6" s="2750"/>
      <c r="AE6" s="2738"/>
      <c r="AG6" s="2750">
        <f ca="1">TODAY()</f>
        <v>46038</v>
      </c>
      <c r="AH6" s="2738"/>
    </row>
    <row r="7" spans="1:36" ht="30" customHeight="1">
      <c r="A7" s="2748" t="s">
        <v>424</v>
      </c>
      <c r="B7" s="2702"/>
      <c r="C7" s="2702"/>
      <c r="D7" s="2702"/>
      <c r="E7" s="2702"/>
      <c r="F7" s="2702"/>
      <c r="G7" s="2702"/>
      <c r="H7" s="2702"/>
      <c r="I7" s="2702"/>
      <c r="J7" s="2702"/>
      <c r="K7" s="2702"/>
      <c r="L7" s="2702"/>
      <c r="M7" s="2702"/>
      <c r="N7" s="2702"/>
      <c r="O7" s="2702"/>
      <c r="P7" s="2702"/>
      <c r="Q7" s="2702"/>
      <c r="R7" s="2702"/>
      <c r="S7" s="2702"/>
      <c r="T7" s="2702"/>
      <c r="U7" s="2702"/>
      <c r="V7" s="2702"/>
      <c r="W7" s="2702"/>
      <c r="X7" s="2702"/>
      <c r="Y7" s="2702"/>
      <c r="Z7" s="2702"/>
      <c r="AA7" s="2702"/>
      <c r="AB7" s="2702"/>
      <c r="AC7" s="2702"/>
      <c r="AD7" s="2702"/>
      <c r="AE7" s="2702"/>
      <c r="AF7" s="2702"/>
      <c r="AG7" s="2702"/>
      <c r="AH7" s="2702"/>
      <c r="AI7" s="2702"/>
      <c r="AJ7" s="2749"/>
    </row>
    <row r="8" spans="1:36" ht="20.100000000000001" customHeight="1"/>
    <row r="9" spans="1:36" ht="20.100000000000001" customHeight="1">
      <c r="A9" s="2656" t="s">
        <v>302</v>
      </c>
      <c r="B9" s="2738"/>
      <c r="C9" s="2738"/>
      <c r="D9" s="2738"/>
      <c r="E9" s="2738"/>
      <c r="F9" s="2738"/>
      <c r="G9" s="2738"/>
      <c r="H9" s="2738"/>
      <c r="I9" s="2738"/>
      <c r="J9" s="2738"/>
      <c r="K9" s="2738"/>
      <c r="L9" s="2738"/>
      <c r="M9" s="2738"/>
      <c r="N9" s="2738"/>
      <c r="O9" s="2738"/>
      <c r="P9" s="2738"/>
      <c r="Q9" s="2738"/>
      <c r="R9" s="2738"/>
      <c r="S9" s="2738"/>
      <c r="T9" s="2738"/>
      <c r="U9" s="2738"/>
      <c r="V9" s="2738"/>
      <c r="W9" s="2738"/>
      <c r="X9" s="2738"/>
      <c r="Y9" s="2738"/>
      <c r="Z9" s="2738"/>
      <c r="AA9" s="2738"/>
      <c r="AB9" s="2738"/>
      <c r="AC9" s="2738"/>
      <c r="AD9" s="2738"/>
      <c r="AE9" s="2738"/>
      <c r="AF9" s="2738"/>
      <c r="AG9" s="2738"/>
      <c r="AH9" s="2738"/>
      <c r="AI9" s="94"/>
      <c r="AJ9" s="94"/>
    </row>
    <row r="10" spans="1:36" ht="20.100000000000001" customHeight="1">
      <c r="A10" s="2716" t="s">
        <v>1300</v>
      </c>
      <c r="B10" s="2716"/>
      <c r="C10" s="2716"/>
      <c r="D10" s="2716"/>
      <c r="E10" s="2716"/>
      <c r="F10" s="2716"/>
      <c r="G10" s="2716"/>
      <c r="H10" s="2716"/>
      <c r="I10" s="2716"/>
      <c r="J10" s="2716"/>
      <c r="K10" s="2716"/>
      <c r="L10" s="2716"/>
      <c r="M10" s="2716"/>
      <c r="N10" s="2716"/>
      <c r="O10" s="2716"/>
      <c r="P10" s="2716"/>
      <c r="Q10" s="2716"/>
      <c r="R10" s="2716"/>
      <c r="S10" s="2716"/>
      <c r="T10" s="2716"/>
      <c r="U10" s="2716"/>
      <c r="V10" s="94"/>
      <c r="W10" s="94"/>
      <c r="X10" s="94"/>
      <c r="Y10" s="94"/>
      <c r="Z10" s="94"/>
      <c r="AA10" s="94"/>
      <c r="AB10" s="94"/>
      <c r="AC10" s="94"/>
      <c r="AD10" s="94"/>
      <c r="AE10" s="94"/>
      <c r="AF10" s="94"/>
      <c r="AG10" s="94"/>
      <c r="AH10" s="94"/>
      <c r="AI10" s="94"/>
      <c r="AJ10" s="94"/>
    </row>
    <row r="11" spans="1:36" ht="20.100000000000001" customHeight="1">
      <c r="A11" s="1376" t="s">
        <v>1402</v>
      </c>
      <c r="B11" s="1376"/>
      <c r="C11" s="1376"/>
      <c r="D11" s="1376"/>
      <c r="E11" s="1376"/>
      <c r="F11" s="1376"/>
      <c r="G11" s="1376"/>
      <c r="H11" s="1376"/>
      <c r="I11" s="1376"/>
      <c r="J11" s="1376"/>
      <c r="K11" s="1376"/>
      <c r="L11" s="1376"/>
      <c r="M11" s="1376"/>
      <c r="N11" s="1376"/>
      <c r="O11" s="1376"/>
      <c r="P11" s="1376"/>
      <c r="Q11" s="1376"/>
      <c r="R11" s="1376"/>
      <c r="S11" s="1376"/>
      <c r="T11" s="1376"/>
      <c r="U11" s="1376"/>
      <c r="V11" s="94"/>
      <c r="W11" s="94"/>
      <c r="X11" s="94"/>
      <c r="Y11" s="94"/>
      <c r="Z11" s="94"/>
      <c r="AA11" s="94"/>
      <c r="AB11" s="94"/>
      <c r="AC11" s="94"/>
      <c r="AD11" s="94"/>
      <c r="AE11" s="94"/>
      <c r="AF11" s="94"/>
      <c r="AG11" s="94"/>
      <c r="AH11" s="94"/>
      <c r="AI11" s="94"/>
      <c r="AJ11" s="94"/>
    </row>
    <row r="12" spans="1:36" ht="20.100000000000001" customHeight="1" thickBot="1">
      <c r="A12" s="1376"/>
      <c r="B12" s="1376"/>
      <c r="C12" s="1376"/>
      <c r="D12" s="1376"/>
      <c r="E12" s="1376"/>
      <c r="F12" s="1376"/>
      <c r="G12" s="1376"/>
      <c r="H12" s="1376"/>
      <c r="I12" s="1376"/>
      <c r="J12" s="1376"/>
      <c r="K12" s="1376"/>
      <c r="L12" s="1376"/>
      <c r="M12" s="1376"/>
      <c r="N12" s="1376"/>
      <c r="O12" s="1376"/>
      <c r="P12" s="1376"/>
      <c r="Q12" s="1376"/>
      <c r="R12" s="1376"/>
      <c r="S12" s="1376"/>
      <c r="T12" s="1376"/>
      <c r="U12" s="1376"/>
      <c r="V12" s="3"/>
      <c r="W12" s="3"/>
      <c r="X12" s="3"/>
      <c r="Y12" s="3"/>
      <c r="Z12" s="3"/>
      <c r="AA12" s="3"/>
      <c r="AB12" s="3"/>
      <c r="AC12" s="3"/>
      <c r="AF12" s="3"/>
    </row>
    <row r="13" spans="1:36" ht="23.85" hidden="1" customHeight="1">
      <c r="A13" s="587"/>
      <c r="B13" s="2755" t="s">
        <v>351</v>
      </c>
      <c r="C13" s="3"/>
      <c r="D13" s="3"/>
      <c r="E13" s="3"/>
      <c r="F13" s="3"/>
      <c r="G13" s="3"/>
      <c r="H13" s="3"/>
      <c r="I13" s="3"/>
      <c r="J13" s="3"/>
      <c r="K13" s="3"/>
      <c r="L13" s="3"/>
      <c r="M13" s="3"/>
      <c r="N13" s="3"/>
      <c r="O13" s="3"/>
      <c r="P13" s="3"/>
      <c r="Q13" s="3"/>
      <c r="R13" s="3"/>
      <c r="S13" s="3"/>
      <c r="T13" s="3"/>
      <c r="U13" s="3" t="s">
        <v>398</v>
      </c>
      <c r="V13" s="3">
        <v>12</v>
      </c>
      <c r="W13" s="3">
        <v>16</v>
      </c>
      <c r="X13" s="3">
        <v>13</v>
      </c>
      <c r="Y13" s="3">
        <v>14</v>
      </c>
      <c r="Z13" s="3">
        <v>11</v>
      </c>
      <c r="AA13" s="3">
        <v>12</v>
      </c>
      <c r="AB13" s="3">
        <v>12</v>
      </c>
      <c r="AC13" s="3">
        <v>16</v>
      </c>
      <c r="AD13" s="1">
        <v>14</v>
      </c>
      <c r="AE13" s="1">
        <v>32</v>
      </c>
      <c r="AF13" s="3">
        <v>14</v>
      </c>
      <c r="AG13" s="1">
        <v>12</v>
      </c>
      <c r="AH13" s="1">
        <v>13</v>
      </c>
    </row>
    <row r="14" spans="1:36" ht="20.100000000000001" hidden="1" customHeight="1">
      <c r="A14" s="1172"/>
      <c r="B14" s="2756"/>
      <c r="C14" s="3"/>
      <c r="D14" s="3"/>
      <c r="E14" s="3"/>
      <c r="F14" s="3"/>
      <c r="G14" s="3"/>
      <c r="H14" s="3"/>
      <c r="I14" s="3"/>
      <c r="J14" s="3"/>
      <c r="K14" s="3"/>
      <c r="L14" s="7"/>
      <c r="M14" s="3"/>
      <c r="N14" s="3"/>
      <c r="O14" s="3"/>
      <c r="P14" s="3"/>
      <c r="Q14" s="3"/>
      <c r="R14" s="3"/>
      <c r="S14" s="3"/>
      <c r="T14" s="3"/>
      <c r="U14" s="3" t="s">
        <v>401</v>
      </c>
      <c r="V14" s="3">
        <v>14</v>
      </c>
      <c r="W14" s="3">
        <v>18</v>
      </c>
      <c r="X14" s="3">
        <v>15</v>
      </c>
      <c r="Y14" s="3">
        <v>16</v>
      </c>
      <c r="Z14" s="3">
        <v>12</v>
      </c>
      <c r="AA14" s="3">
        <v>13</v>
      </c>
      <c r="AB14" s="3">
        <v>13</v>
      </c>
      <c r="AC14" s="3">
        <v>11</v>
      </c>
      <c r="AD14" s="5">
        <v>13</v>
      </c>
      <c r="AE14" s="5">
        <v>14</v>
      </c>
      <c r="AF14" s="3">
        <v>16</v>
      </c>
      <c r="AG14" s="5">
        <v>14</v>
      </c>
      <c r="AH14" s="5">
        <v>15</v>
      </c>
      <c r="AI14" s="5">
        <v>11</v>
      </c>
      <c r="AJ14" s="5">
        <v>15</v>
      </c>
    </row>
    <row r="15" spans="1:36" ht="20.100000000000001" hidden="1" customHeight="1">
      <c r="A15" s="1173" t="s">
        <v>425</v>
      </c>
      <c r="B15" s="906" t="s">
        <v>377</v>
      </c>
      <c r="C15" s="3"/>
      <c r="D15" s="3"/>
      <c r="E15" s="3"/>
      <c r="F15" s="3"/>
      <c r="G15" s="3"/>
      <c r="H15" s="3"/>
      <c r="I15" s="3"/>
      <c r="J15" s="3"/>
      <c r="K15" s="3"/>
      <c r="L15" s="7"/>
      <c r="M15" s="3"/>
      <c r="N15" s="3"/>
      <c r="O15" s="3"/>
      <c r="P15" s="3"/>
      <c r="Q15" s="3"/>
      <c r="R15" s="3"/>
      <c r="S15" s="3"/>
      <c r="T15" s="3"/>
      <c r="U15" s="3" t="s">
        <v>400</v>
      </c>
      <c r="V15" s="3">
        <v>9</v>
      </c>
      <c r="W15" s="3">
        <v>13</v>
      </c>
      <c r="X15" s="3">
        <v>10</v>
      </c>
      <c r="Y15" s="3">
        <v>18</v>
      </c>
      <c r="Z15" s="3">
        <v>8</v>
      </c>
      <c r="AA15" s="3">
        <v>9</v>
      </c>
      <c r="AB15" s="3">
        <v>9</v>
      </c>
      <c r="AC15" s="3">
        <v>13</v>
      </c>
      <c r="AD15" s="5">
        <v>11</v>
      </c>
      <c r="AE15" s="5">
        <v>17</v>
      </c>
      <c r="AF15" s="3">
        <v>11</v>
      </c>
      <c r="AG15" s="5">
        <v>16</v>
      </c>
      <c r="AH15" s="5">
        <v>17</v>
      </c>
      <c r="AI15" s="5">
        <v>10</v>
      </c>
      <c r="AJ15" s="5">
        <v>14</v>
      </c>
    </row>
    <row r="16" spans="1:36" ht="15" hidden="1" customHeight="1" thickBot="1">
      <c r="A16" s="1174" t="s">
        <v>425</v>
      </c>
      <c r="B16" s="907" t="s">
        <v>426</v>
      </c>
      <c r="C16" s="3"/>
      <c r="D16" s="3"/>
      <c r="E16" s="3"/>
      <c r="F16" s="3"/>
      <c r="G16" s="3"/>
      <c r="H16" s="3"/>
      <c r="I16" s="3"/>
      <c r="J16" s="3"/>
      <c r="K16" s="3"/>
      <c r="L16" s="7"/>
      <c r="M16" s="3"/>
      <c r="N16" s="3"/>
      <c r="O16" s="3"/>
      <c r="P16" s="3"/>
      <c r="Q16" s="3"/>
      <c r="R16" s="3"/>
      <c r="S16" s="3"/>
      <c r="T16" s="3"/>
      <c r="U16" s="3"/>
      <c r="V16" s="225">
        <v>12</v>
      </c>
      <c r="W16" s="225">
        <v>16</v>
      </c>
      <c r="X16" s="225">
        <v>13</v>
      </c>
      <c r="Y16" s="225">
        <v>14</v>
      </c>
      <c r="Z16" s="225">
        <v>10</v>
      </c>
      <c r="AA16" s="225">
        <v>14</v>
      </c>
      <c r="AB16" s="225">
        <v>10</v>
      </c>
      <c r="AC16" s="225">
        <v>9</v>
      </c>
      <c r="AD16" s="225">
        <v>16</v>
      </c>
      <c r="AE16" s="225">
        <v>27</v>
      </c>
      <c r="AF16" s="225">
        <v>13</v>
      </c>
      <c r="AG16" s="225">
        <v>14</v>
      </c>
      <c r="AH16" s="225">
        <v>12</v>
      </c>
      <c r="AI16" s="225">
        <v>8</v>
      </c>
      <c r="AJ16" s="225">
        <v>12</v>
      </c>
    </row>
    <row r="17" spans="1:37" ht="20.100000000000001" customHeight="1">
      <c r="A17" s="669"/>
      <c r="B17" s="2711" t="s">
        <v>351</v>
      </c>
      <c r="C17" s="2705" t="s">
        <v>402</v>
      </c>
      <c r="D17" s="2706"/>
      <c r="E17" s="2707"/>
      <c r="F17" s="2711" t="s">
        <v>403</v>
      </c>
      <c r="G17" s="2706"/>
      <c r="H17" s="2707"/>
      <c r="I17" s="2713" t="s">
        <v>353</v>
      </c>
      <c r="J17" s="2714"/>
      <c r="K17" s="2715"/>
      <c r="L17" s="2705" t="s">
        <v>352</v>
      </c>
      <c r="M17" s="2706"/>
      <c r="N17" s="2707"/>
      <c r="O17" s="670" t="s">
        <v>353</v>
      </c>
      <c r="P17" s="2705" t="s">
        <v>404</v>
      </c>
      <c r="Q17" s="2706"/>
      <c r="R17" s="2707"/>
      <c r="S17" s="671" t="s">
        <v>353</v>
      </c>
      <c r="T17" s="672"/>
      <c r="U17" s="2703" t="s">
        <v>405</v>
      </c>
      <c r="V17" s="2746" t="s">
        <v>427</v>
      </c>
      <c r="W17" s="2747"/>
      <c r="X17" s="2747"/>
      <c r="Y17" s="2747"/>
      <c r="Z17" s="2747" t="s">
        <v>428</v>
      </c>
      <c r="AA17" s="2747"/>
      <c r="AB17" s="2747"/>
      <c r="AC17" s="1175" t="s">
        <v>429</v>
      </c>
      <c r="AD17" s="2751" t="s">
        <v>430</v>
      </c>
      <c r="AE17" s="2751"/>
      <c r="AF17" s="1176" t="s">
        <v>431</v>
      </c>
      <c r="AG17" s="2754" t="s">
        <v>432</v>
      </c>
      <c r="AH17" s="2746"/>
      <c r="AI17" s="2752" t="s">
        <v>433</v>
      </c>
      <c r="AJ17" s="2753"/>
    </row>
    <row r="18" spans="1:37" ht="48">
      <c r="A18" s="1149"/>
      <c r="B18" s="2712"/>
      <c r="C18" s="2708"/>
      <c r="D18" s="2709"/>
      <c r="E18" s="2710"/>
      <c r="F18" s="2712"/>
      <c r="G18" s="2709"/>
      <c r="H18" s="2710"/>
      <c r="I18" s="1150" t="s">
        <v>246</v>
      </c>
      <c r="J18" s="666" t="s">
        <v>409</v>
      </c>
      <c r="K18" s="667" t="s">
        <v>410</v>
      </c>
      <c r="L18" s="2708"/>
      <c r="M18" s="2709"/>
      <c r="N18" s="2710"/>
      <c r="O18" s="896" t="s">
        <v>357</v>
      </c>
      <c r="P18" s="2708"/>
      <c r="Q18" s="2709"/>
      <c r="R18" s="2710"/>
      <c r="S18" s="1151" t="s">
        <v>411</v>
      </c>
      <c r="T18" s="668" t="s">
        <v>412</v>
      </c>
      <c r="U18" s="2704"/>
      <c r="V18" s="908" t="s">
        <v>434</v>
      </c>
      <c r="W18" s="592" t="s">
        <v>435</v>
      </c>
      <c r="X18" s="592" t="s">
        <v>436</v>
      </c>
      <c r="Y18" s="909" t="s">
        <v>437</v>
      </c>
      <c r="Z18" s="1177" t="s">
        <v>438</v>
      </c>
      <c r="AA18" s="593" t="s">
        <v>439</v>
      </c>
      <c r="AB18" s="910" t="s">
        <v>440</v>
      </c>
      <c r="AC18" s="911" t="s">
        <v>441</v>
      </c>
      <c r="AD18" s="912" t="s">
        <v>442</v>
      </c>
      <c r="AE18" s="912" t="s">
        <v>443</v>
      </c>
      <c r="AF18" s="1178" t="s">
        <v>444</v>
      </c>
      <c r="AG18" s="912" t="s">
        <v>445</v>
      </c>
      <c r="AH18" s="910" t="s">
        <v>446</v>
      </c>
      <c r="AI18" s="913" t="s">
        <v>447</v>
      </c>
      <c r="AJ18" s="914" t="s">
        <v>448</v>
      </c>
    </row>
    <row r="19" spans="1:37" s="29" customFormat="1" ht="24.75" customHeight="1">
      <c r="A19" s="1706" t="s">
        <v>1185</v>
      </c>
      <c r="B19" s="1707"/>
      <c r="C19" s="1887">
        <v>45661</v>
      </c>
      <c r="D19" s="1888" t="s">
        <v>376</v>
      </c>
      <c r="E19" s="1889">
        <f>C19+1</f>
        <v>45662</v>
      </c>
      <c r="F19" s="2381"/>
      <c r="G19" s="1888"/>
      <c r="H19" s="1890"/>
      <c r="I19" s="2355">
        <f>C19-5</f>
        <v>45656</v>
      </c>
      <c r="J19" s="2356">
        <f>C19-4</f>
        <v>45657</v>
      </c>
      <c r="K19" s="2357">
        <f>C19-3</f>
        <v>45658</v>
      </c>
      <c r="L19" s="2199"/>
      <c r="M19" s="1896"/>
      <c r="N19" s="2054"/>
      <c r="O19" s="2200"/>
      <c r="P19" s="1895"/>
      <c r="Q19" s="1896"/>
      <c r="R19" s="2054"/>
      <c r="S19" s="2202"/>
      <c r="T19" s="2358"/>
      <c r="U19" s="1898">
        <f>E19+7</f>
        <v>45669</v>
      </c>
      <c r="V19" s="1714">
        <f>U19+$V$15</f>
        <v>45678</v>
      </c>
      <c r="W19" s="1715">
        <f>U19+$W$15</f>
        <v>45682</v>
      </c>
      <c r="X19" s="1715">
        <f>U19+$X$15</f>
        <v>45679</v>
      </c>
      <c r="Y19" s="1716">
        <f>U19+$Y$15</f>
        <v>45687</v>
      </c>
      <c r="Z19" s="1717">
        <f>U19+$Z$15</f>
        <v>45677</v>
      </c>
      <c r="AA19" s="1715">
        <f>U19+$AA$15</f>
        <v>45678</v>
      </c>
      <c r="AB19" s="1716">
        <f>U19+$AB$15</f>
        <v>45678</v>
      </c>
      <c r="AC19" s="1718">
        <f>U19+$AC$15</f>
        <v>45682</v>
      </c>
      <c r="AD19" s="1717">
        <f>U19+$AD$15</f>
        <v>45680</v>
      </c>
      <c r="AE19" s="1716">
        <f>AD19</f>
        <v>45680</v>
      </c>
      <c r="AF19" s="1719">
        <f>U19+$AF$15</f>
        <v>45680</v>
      </c>
      <c r="AG19" s="1717">
        <f>U19+$AG$15</f>
        <v>45685</v>
      </c>
      <c r="AH19" s="1716">
        <f>U19+$AH$15</f>
        <v>45686</v>
      </c>
      <c r="AI19" s="1182">
        <f>U19+$AI$15</f>
        <v>45679</v>
      </c>
      <c r="AJ19" s="1183">
        <f>U19+$AJ$15</f>
        <v>45683</v>
      </c>
      <c r="AK19" s="45"/>
    </row>
    <row r="20" spans="1:37" s="29" customFormat="1" ht="24" customHeight="1">
      <c r="A20" s="1706" t="s">
        <v>1185</v>
      </c>
      <c r="B20" s="1707"/>
      <c r="C20" s="1887"/>
      <c r="D20" s="1888"/>
      <c r="E20" s="1889"/>
      <c r="F20" s="2381"/>
      <c r="G20" s="1888"/>
      <c r="H20" s="1890"/>
      <c r="I20" s="2187"/>
      <c r="J20" s="1891"/>
      <c r="K20" s="1892"/>
      <c r="L20" s="1893"/>
      <c r="M20" s="1888"/>
      <c r="N20" s="1890"/>
      <c r="O20" s="1894"/>
      <c r="P20" s="1895">
        <v>45664</v>
      </c>
      <c r="Q20" s="1896" t="s">
        <v>376</v>
      </c>
      <c r="R20" s="2054">
        <f>P20</f>
        <v>45664</v>
      </c>
      <c r="S20" s="2382">
        <f>P20-5</f>
        <v>45659</v>
      </c>
      <c r="T20" s="1897">
        <f>P20-2</f>
        <v>45662</v>
      </c>
      <c r="U20" s="1898">
        <f>R20+7</f>
        <v>45671</v>
      </c>
      <c r="V20" s="1714">
        <f>U20+$V$14</f>
        <v>45685</v>
      </c>
      <c r="W20" s="1715">
        <f>U20+$W$14</f>
        <v>45689</v>
      </c>
      <c r="X20" s="1715">
        <f>U20+$X$14</f>
        <v>45686</v>
      </c>
      <c r="Y20" s="1716">
        <f>U20+$Y$14</f>
        <v>45687</v>
      </c>
      <c r="Z20" s="1717">
        <f>U20+$Z$14</f>
        <v>45683</v>
      </c>
      <c r="AA20" s="1715">
        <f>U20+$AA$14</f>
        <v>45684</v>
      </c>
      <c r="AB20" s="1716">
        <f>U20+$AB$14</f>
        <v>45684</v>
      </c>
      <c r="AC20" s="1718">
        <f>U20+$AC$14</f>
        <v>45682</v>
      </c>
      <c r="AD20" s="1717">
        <f>U20+$AD$16</f>
        <v>45687</v>
      </c>
      <c r="AE20" s="1716">
        <f>AD20</f>
        <v>45687</v>
      </c>
      <c r="AF20" s="1719">
        <f>U20+$AF$14</f>
        <v>45687</v>
      </c>
      <c r="AG20" s="1717">
        <f>U20+$AG$14</f>
        <v>45685</v>
      </c>
      <c r="AH20" s="1716">
        <f>U20+$AH$14</f>
        <v>45686</v>
      </c>
      <c r="AI20" s="1179">
        <f>U20+$AI$16</f>
        <v>45679</v>
      </c>
      <c r="AJ20" s="1153">
        <f>U20+$AJ$16</f>
        <v>45683</v>
      </c>
      <c r="AK20" s="45"/>
    </row>
    <row r="21" spans="1:37" s="29" customFormat="1" ht="24" customHeight="1">
      <c r="A21" s="2194" t="s">
        <v>1184</v>
      </c>
      <c r="B21" s="2195"/>
      <c r="C21" s="1895"/>
      <c r="D21" s="1896"/>
      <c r="E21" s="2196"/>
      <c r="F21" s="2197" t="e">
        <f>F17+7</f>
        <v>#VALUE!</v>
      </c>
      <c r="G21" s="1896" t="s">
        <v>376</v>
      </c>
      <c r="H21" s="2054" t="e">
        <f>F21+1</f>
        <v>#VALUE!</v>
      </c>
      <c r="I21" s="2382" t="e">
        <f>F21-5</f>
        <v>#VALUE!</v>
      </c>
      <c r="J21" s="2198" t="e">
        <f>F21-4</f>
        <v>#VALUE!</v>
      </c>
      <c r="K21" s="1897" t="e">
        <f>J21</f>
        <v>#VALUE!</v>
      </c>
      <c r="L21" s="2199"/>
      <c r="M21" s="1896"/>
      <c r="N21" s="2054"/>
      <c r="O21" s="2200"/>
      <c r="P21" s="1895"/>
      <c r="Q21" s="1896"/>
      <c r="R21" s="2054"/>
      <c r="S21" s="2201"/>
      <c r="T21" s="1897"/>
      <c r="U21" s="1898" t="e">
        <f>H21+11</f>
        <v>#VALUE!</v>
      </c>
      <c r="V21" s="1714"/>
      <c r="W21" s="1715"/>
      <c r="X21" s="1715"/>
      <c r="Y21" s="1716"/>
      <c r="Z21" s="1717"/>
      <c r="AA21" s="1715"/>
      <c r="AB21" s="1716"/>
      <c r="AC21" s="1718"/>
      <c r="AD21" s="1717"/>
      <c r="AE21" s="1716"/>
      <c r="AF21" s="1719"/>
      <c r="AG21" s="1717"/>
      <c r="AH21" s="1716"/>
      <c r="AI21" s="1186" t="e">
        <f>U21+$AI$14</f>
        <v>#VALUE!</v>
      </c>
      <c r="AJ21" s="1187" t="e">
        <f>U21+$AJ$14</f>
        <v>#VALUE!</v>
      </c>
      <c r="AK21" s="45"/>
    </row>
    <row r="22" spans="1:37" s="29" customFormat="1" ht="24" customHeight="1">
      <c r="A22" s="2359" t="s">
        <v>1396</v>
      </c>
      <c r="B22" s="2387"/>
      <c r="C22" s="2360"/>
      <c r="D22" s="2361"/>
      <c r="E22" s="2362"/>
      <c r="F22" s="2388"/>
      <c r="G22" s="2361"/>
      <c r="H22" s="2363"/>
      <c r="I22" s="2389"/>
      <c r="J22" s="2364"/>
      <c r="K22" s="2365"/>
      <c r="L22" s="2366">
        <v>45665</v>
      </c>
      <c r="M22" s="2367" t="s">
        <v>376</v>
      </c>
      <c r="N22" s="2368">
        <f>L22</f>
        <v>45665</v>
      </c>
      <c r="O22" s="2369">
        <f>L22-2</f>
        <v>45663</v>
      </c>
      <c r="P22" s="2370">
        <v>45666</v>
      </c>
      <c r="Q22" s="2367" t="s">
        <v>376</v>
      </c>
      <c r="R22" s="2368">
        <f>P22</f>
        <v>45666</v>
      </c>
      <c r="S22" s="2390">
        <f>P22-3</f>
        <v>45663</v>
      </c>
      <c r="T22" s="2371">
        <f>P22-2</f>
        <v>45664</v>
      </c>
      <c r="U22" s="2372">
        <f>R22+7</f>
        <v>45673</v>
      </c>
      <c r="V22" s="2401">
        <f>U22+$V$13</f>
        <v>45685</v>
      </c>
      <c r="W22" s="2400">
        <f>U22+$W$13</f>
        <v>45689</v>
      </c>
      <c r="X22" s="2400">
        <f>U22+$X$13</f>
        <v>45686</v>
      </c>
      <c r="Y22" s="2396">
        <f>U22+$Y$13</f>
        <v>45687</v>
      </c>
      <c r="Z22" s="2395">
        <f>U22+$Z$13</f>
        <v>45684</v>
      </c>
      <c r="AA22" s="2400">
        <f>U22+$AA$13</f>
        <v>45685</v>
      </c>
      <c r="AB22" s="2396">
        <f>U22+$AB$13</f>
        <v>45685</v>
      </c>
      <c r="AC22" s="2392">
        <f>U22+$AC$13</f>
        <v>45689</v>
      </c>
      <c r="AD22" s="2395">
        <f>U22+$AD$13</f>
        <v>45687</v>
      </c>
      <c r="AE22" s="2396" t="str">
        <f>AE18</f>
        <v>YANGON(MIP Terminal)</v>
      </c>
      <c r="AF22" s="2393">
        <f>U22+$AF$13</f>
        <v>45687</v>
      </c>
      <c r="AG22" s="2395">
        <f>U22+$AG$13</f>
        <v>45685</v>
      </c>
      <c r="AH22" s="2396">
        <f>U22+$AH$13</f>
        <v>45686</v>
      </c>
      <c r="AI22" s="1186">
        <f>U22+$AI$14</f>
        <v>45684</v>
      </c>
      <c r="AJ22" s="1187">
        <f>U22+$AJ$14</f>
        <v>45688</v>
      </c>
      <c r="AK22" s="45"/>
    </row>
    <row r="23" spans="1:37" s="29" customFormat="1" ht="24" customHeight="1">
      <c r="A23" s="2059" t="s">
        <v>1403</v>
      </c>
      <c r="B23" s="2060" t="s">
        <v>1384</v>
      </c>
      <c r="C23" s="1727">
        <f>C19+7</f>
        <v>45668</v>
      </c>
      <c r="D23" s="1633" t="s">
        <v>376</v>
      </c>
      <c r="E23" s="1624">
        <f>C23+1</f>
        <v>45669</v>
      </c>
      <c r="F23" s="2380"/>
      <c r="G23" s="1633"/>
      <c r="H23" s="1377"/>
      <c r="I23" s="2185">
        <f>C23-5</f>
        <v>45663</v>
      </c>
      <c r="J23" s="2186">
        <f>C23-4</f>
        <v>45664</v>
      </c>
      <c r="K23" s="1378">
        <f>C23-3</f>
        <v>45665</v>
      </c>
      <c r="L23" s="2052"/>
      <c r="M23" s="1379"/>
      <c r="N23" s="2053"/>
      <c r="O23" s="1380"/>
      <c r="P23" s="1381"/>
      <c r="Q23" s="1379"/>
      <c r="R23" s="2053"/>
      <c r="S23" s="1382"/>
      <c r="T23" s="1383"/>
      <c r="U23" s="1899">
        <v>45678</v>
      </c>
      <c r="V23" s="2354">
        <f>U23+$V$15</f>
        <v>45687</v>
      </c>
      <c r="W23" s="834">
        <f>U23+$W$15</f>
        <v>45691</v>
      </c>
      <c r="X23" s="834">
        <f>U23+$X$15</f>
        <v>45688</v>
      </c>
      <c r="Y23" s="2352">
        <f>U23+$Y$15</f>
        <v>45696</v>
      </c>
      <c r="Z23" s="2351">
        <f>U23+$Z$15</f>
        <v>45686</v>
      </c>
      <c r="AA23" s="834">
        <f>U23+$AA$15</f>
        <v>45687</v>
      </c>
      <c r="AB23" s="2352">
        <f>U23+$AB$15</f>
        <v>45687</v>
      </c>
      <c r="AC23" s="1180">
        <f>U23+$AC$15</f>
        <v>45691</v>
      </c>
      <c r="AD23" s="2351">
        <f>U23+$AD$15</f>
        <v>45689</v>
      </c>
      <c r="AE23" s="2352">
        <f>AD23</f>
        <v>45689</v>
      </c>
      <c r="AF23" s="2348">
        <f>U23+$AF$15</f>
        <v>45689</v>
      </c>
      <c r="AG23" s="2351">
        <f>U23+$AG$15</f>
        <v>45694</v>
      </c>
      <c r="AH23" s="2352">
        <f>U23+$AH$15</f>
        <v>45695</v>
      </c>
      <c r="AI23" s="1179">
        <f>U23+$AI$15</f>
        <v>45688</v>
      </c>
      <c r="AJ23" s="1153">
        <f>U23+$AJ$15</f>
        <v>45692</v>
      </c>
      <c r="AK23" s="45"/>
    </row>
    <row r="24" spans="1:37" s="29" customFormat="1" ht="24" customHeight="1">
      <c r="A24" s="1706" t="s">
        <v>1185</v>
      </c>
      <c r="B24" s="1707"/>
      <c r="C24" s="1887"/>
      <c r="D24" s="1888"/>
      <c r="E24" s="1889"/>
      <c r="F24" s="2381"/>
      <c r="G24" s="1888"/>
      <c r="H24" s="1890"/>
      <c r="I24" s="2187"/>
      <c r="J24" s="1891"/>
      <c r="K24" s="1892"/>
      <c r="L24" s="1893"/>
      <c r="M24" s="1888"/>
      <c r="N24" s="1890"/>
      <c r="O24" s="1894"/>
      <c r="P24" s="1895">
        <f>P20+7</f>
        <v>45671</v>
      </c>
      <c r="Q24" s="1896" t="s">
        <v>376</v>
      </c>
      <c r="R24" s="2054">
        <f>P24</f>
        <v>45671</v>
      </c>
      <c r="S24" s="2382">
        <f>P24-5</f>
        <v>45666</v>
      </c>
      <c r="T24" s="1897">
        <f>P24-2</f>
        <v>45669</v>
      </c>
      <c r="U24" s="1898">
        <f>R24+7</f>
        <v>45678</v>
      </c>
      <c r="V24" s="1714">
        <f>U24+$V$14</f>
        <v>45692</v>
      </c>
      <c r="W24" s="1715">
        <f>U24+$W$14</f>
        <v>45696</v>
      </c>
      <c r="X24" s="1715">
        <f>U24+$X$14</f>
        <v>45693</v>
      </c>
      <c r="Y24" s="1716">
        <f>U24+$Y$14</f>
        <v>45694</v>
      </c>
      <c r="Z24" s="1717">
        <f>U24+$Z$14</f>
        <v>45690</v>
      </c>
      <c r="AA24" s="1715">
        <f>U24+$AA$14</f>
        <v>45691</v>
      </c>
      <c r="AB24" s="1716">
        <f>U24+$AB$14</f>
        <v>45691</v>
      </c>
      <c r="AC24" s="1718">
        <f>U24+$AC$14</f>
        <v>45689</v>
      </c>
      <c r="AD24" s="1717">
        <f>U24+$AD$16</f>
        <v>45694</v>
      </c>
      <c r="AE24" s="1716">
        <f>AD24</f>
        <v>45694</v>
      </c>
      <c r="AF24" s="1719">
        <f>U24+$AF$14</f>
        <v>45694</v>
      </c>
      <c r="AG24" s="1717">
        <f>U24+$AG$14</f>
        <v>45692</v>
      </c>
      <c r="AH24" s="1716">
        <f>U24+$AH$14</f>
        <v>45693</v>
      </c>
      <c r="AI24" s="1179"/>
      <c r="AJ24" s="1153"/>
      <c r="AK24" s="45"/>
    </row>
    <row r="25" spans="1:37" s="29" customFormat="1" ht="24" customHeight="1">
      <c r="A25" s="1027" t="s">
        <v>1184</v>
      </c>
      <c r="B25" s="2188"/>
      <c r="C25" s="1386"/>
      <c r="D25" s="820"/>
      <c r="E25" s="2055"/>
      <c r="F25" s="2189" t="e">
        <f>F21+7</f>
        <v>#VALUE!</v>
      </c>
      <c r="G25" s="821" t="s">
        <v>376</v>
      </c>
      <c r="H25" s="2056" t="e">
        <f>F25+1</f>
        <v>#VALUE!</v>
      </c>
      <c r="I25" s="2375" t="e">
        <f>F25-5</f>
        <v>#VALUE!</v>
      </c>
      <c r="J25" s="680" t="e">
        <f>F25-4</f>
        <v>#VALUE!</v>
      </c>
      <c r="K25" s="681" t="e">
        <f>J25</f>
        <v>#VALUE!</v>
      </c>
      <c r="L25" s="2058"/>
      <c r="M25" s="821"/>
      <c r="N25" s="2056"/>
      <c r="O25" s="822"/>
      <c r="P25" s="1387"/>
      <c r="Q25" s="821"/>
      <c r="R25" s="2056"/>
      <c r="S25" s="2190"/>
      <c r="T25" s="681"/>
      <c r="U25" s="1388" t="e">
        <f>H25+11</f>
        <v>#VALUE!</v>
      </c>
      <c r="V25" s="1184"/>
      <c r="W25" s="839"/>
      <c r="X25" s="839"/>
      <c r="Y25" s="826"/>
      <c r="Z25" s="825"/>
      <c r="AA25" s="839"/>
      <c r="AB25" s="826"/>
      <c r="AC25" s="1154"/>
      <c r="AD25" s="825"/>
      <c r="AE25" s="826"/>
      <c r="AF25" s="1185"/>
      <c r="AG25" s="825"/>
      <c r="AH25" s="826"/>
      <c r="AI25" s="1186" t="e">
        <f>U25+$AI$14</f>
        <v>#VALUE!</v>
      </c>
      <c r="AJ25" s="1187" t="e">
        <f>U25+$AJ$14</f>
        <v>#VALUE!</v>
      </c>
      <c r="AK25" s="45"/>
    </row>
    <row r="26" spans="1:37" s="29" customFormat="1" ht="24" customHeight="1">
      <c r="A26" s="2203" t="s">
        <v>1310</v>
      </c>
      <c r="B26" s="2376" t="s">
        <v>1311</v>
      </c>
      <c r="C26" s="1389"/>
      <c r="D26" s="676"/>
      <c r="E26" s="1390"/>
      <c r="F26" s="2377"/>
      <c r="G26" s="676"/>
      <c r="H26" s="1391"/>
      <c r="I26" s="2378"/>
      <c r="J26" s="677"/>
      <c r="K26" s="678"/>
      <c r="L26" s="1392">
        <f>L22+7</f>
        <v>45672</v>
      </c>
      <c r="M26" s="675" t="s">
        <v>376</v>
      </c>
      <c r="N26" s="1393">
        <f>L26</f>
        <v>45672</v>
      </c>
      <c r="O26" s="823">
        <f>L26-2</f>
        <v>45670</v>
      </c>
      <c r="P26" s="1394">
        <f>P22+7</f>
        <v>45673</v>
      </c>
      <c r="Q26" s="675" t="s">
        <v>376</v>
      </c>
      <c r="R26" s="1393">
        <f>P26</f>
        <v>45673</v>
      </c>
      <c r="S26" s="2379">
        <f>P26-3</f>
        <v>45670</v>
      </c>
      <c r="T26" s="674">
        <f>P26-2</f>
        <v>45671</v>
      </c>
      <c r="U26" s="1395">
        <f>R26+7</f>
        <v>45680</v>
      </c>
      <c r="V26" s="1184">
        <f>U26+$V$13</f>
        <v>45692</v>
      </c>
      <c r="W26" s="839">
        <f>U26+$W$13</f>
        <v>45696</v>
      </c>
      <c r="X26" s="839">
        <f>U26+$X$13</f>
        <v>45693</v>
      </c>
      <c r="Y26" s="826">
        <f>U26+$Y$13</f>
        <v>45694</v>
      </c>
      <c r="Z26" s="825">
        <f>U26+$Z$13</f>
        <v>45691</v>
      </c>
      <c r="AA26" s="839">
        <f>U26+$AA$13</f>
        <v>45692</v>
      </c>
      <c r="AB26" s="826">
        <f>U26+$AB$13</f>
        <v>45692</v>
      </c>
      <c r="AC26" s="1154">
        <f>U26+$AC$13</f>
        <v>45696</v>
      </c>
      <c r="AD26" s="825">
        <f>U26+$AD$13</f>
        <v>45694</v>
      </c>
      <c r="AE26" s="826" t="str">
        <f>AE22</f>
        <v>YANGON(MIP Terminal)</v>
      </c>
      <c r="AF26" s="1185">
        <f>U26+$AF$13</f>
        <v>45694</v>
      </c>
      <c r="AG26" s="825">
        <f>U26+$AG$13</f>
        <v>45692</v>
      </c>
      <c r="AH26" s="826">
        <f>U26+$AH$13</f>
        <v>45693</v>
      </c>
      <c r="AI26" s="1186">
        <f>U26+$AI$14</f>
        <v>45691</v>
      </c>
      <c r="AJ26" s="1187">
        <f>U26+$AJ$14</f>
        <v>45695</v>
      </c>
      <c r="AK26" s="45"/>
    </row>
    <row r="27" spans="1:37" s="29" customFormat="1" ht="24" customHeight="1">
      <c r="A27" s="1404" t="s">
        <v>1303</v>
      </c>
      <c r="B27" s="1405" t="s">
        <v>1304</v>
      </c>
      <c r="C27" s="1727">
        <f>C23+7</f>
        <v>45675</v>
      </c>
      <c r="D27" s="1633" t="s">
        <v>376</v>
      </c>
      <c r="E27" s="1624">
        <f>C27+1</f>
        <v>45676</v>
      </c>
      <c r="F27" s="2380"/>
      <c r="G27" s="1633"/>
      <c r="H27" s="1377"/>
      <c r="I27" s="2185">
        <f>C27-5</f>
        <v>45670</v>
      </c>
      <c r="J27" s="2186">
        <f>C27-4</f>
        <v>45671</v>
      </c>
      <c r="K27" s="1378">
        <f>C27-3</f>
        <v>45672</v>
      </c>
      <c r="L27" s="2052"/>
      <c r="M27" s="1379"/>
      <c r="N27" s="2053"/>
      <c r="O27" s="1380"/>
      <c r="P27" s="1381"/>
      <c r="Q27" s="1379"/>
      <c r="R27" s="2053"/>
      <c r="S27" s="1382"/>
      <c r="T27" s="1383"/>
      <c r="U27" s="1384">
        <f>E27+7</f>
        <v>45683</v>
      </c>
      <c r="V27" s="2354">
        <f>U27+$V$15</f>
        <v>45692</v>
      </c>
      <c r="W27" s="834">
        <f>U27+$W$15</f>
        <v>45696</v>
      </c>
      <c r="X27" s="834">
        <f>U27+$X$15</f>
        <v>45693</v>
      </c>
      <c r="Y27" s="2352">
        <f>U27+$Y$15</f>
        <v>45701</v>
      </c>
      <c r="Z27" s="2351">
        <f>U27+$Z$15</f>
        <v>45691</v>
      </c>
      <c r="AA27" s="834">
        <f>U27+$AA$15</f>
        <v>45692</v>
      </c>
      <c r="AB27" s="2352">
        <f>U27+$AB$15</f>
        <v>45692</v>
      </c>
      <c r="AC27" s="1180">
        <f>U27+$AC$15</f>
        <v>45696</v>
      </c>
      <c r="AD27" s="2351">
        <f>U27+$AD$15</f>
        <v>45694</v>
      </c>
      <c r="AE27" s="2352">
        <f>AD27</f>
        <v>45694</v>
      </c>
      <c r="AF27" s="2348">
        <f>U27+$AF$15</f>
        <v>45694</v>
      </c>
      <c r="AG27" s="2351">
        <f>U27+$AG$15</f>
        <v>45699</v>
      </c>
      <c r="AH27" s="2352">
        <f>U27+$AH$15</f>
        <v>45700</v>
      </c>
      <c r="AI27" s="1179">
        <f>U27+$AI$15</f>
        <v>45693</v>
      </c>
      <c r="AJ27" s="1153">
        <f>U27+$AJ$15</f>
        <v>45697</v>
      </c>
      <c r="AK27" s="45"/>
    </row>
    <row r="28" spans="1:37" s="29" customFormat="1" ht="24" customHeight="1">
      <c r="A28" s="2059" t="s">
        <v>1404</v>
      </c>
      <c r="B28" s="2060" t="s">
        <v>1290</v>
      </c>
      <c r="C28" s="1396"/>
      <c r="D28" s="1397"/>
      <c r="E28" s="1398"/>
      <c r="F28" s="2373"/>
      <c r="G28" s="1397"/>
      <c r="H28" s="1399"/>
      <c r="I28" s="2191"/>
      <c r="J28" s="1400"/>
      <c r="K28" s="1401"/>
      <c r="L28" s="1402"/>
      <c r="M28" s="1397"/>
      <c r="N28" s="1399"/>
      <c r="O28" s="1403"/>
      <c r="P28" s="1381">
        <f>P24+7</f>
        <v>45678</v>
      </c>
      <c r="Q28" s="1379" t="s">
        <v>376</v>
      </c>
      <c r="R28" s="2053">
        <f>P28</f>
        <v>45678</v>
      </c>
      <c r="S28" s="2374">
        <f>P28-5</f>
        <v>45673</v>
      </c>
      <c r="T28" s="1385">
        <f>P28-2</f>
        <v>45676</v>
      </c>
      <c r="U28" s="1384">
        <f>R28+7</f>
        <v>45685</v>
      </c>
      <c r="V28" s="2354">
        <f>U28+$V$14</f>
        <v>45699</v>
      </c>
      <c r="W28" s="834">
        <f>U28+$W$14</f>
        <v>45703</v>
      </c>
      <c r="X28" s="834">
        <f>U28+$X$14</f>
        <v>45700</v>
      </c>
      <c r="Y28" s="2352">
        <f>U28+$Y$14</f>
        <v>45701</v>
      </c>
      <c r="Z28" s="2351">
        <f>U28+$Z$14</f>
        <v>45697</v>
      </c>
      <c r="AA28" s="834">
        <f>U28+$AA$14</f>
        <v>45698</v>
      </c>
      <c r="AB28" s="2352">
        <f>U28+$AB$14</f>
        <v>45698</v>
      </c>
      <c r="AC28" s="1180">
        <f>U28+$AC$14</f>
        <v>45696</v>
      </c>
      <c r="AD28" s="2351">
        <f>U28+$AD$16</f>
        <v>45701</v>
      </c>
      <c r="AE28" s="2352">
        <f>AD28</f>
        <v>45701</v>
      </c>
      <c r="AF28" s="2348">
        <f>U28+$AF$14</f>
        <v>45701</v>
      </c>
      <c r="AG28" s="2351">
        <f>U28+$AG$14</f>
        <v>45699</v>
      </c>
      <c r="AH28" s="2352">
        <f>U28+$AH$14</f>
        <v>45700</v>
      </c>
      <c r="AI28" s="1179">
        <f>U28+$AI$16</f>
        <v>45693</v>
      </c>
      <c r="AJ28" s="1153">
        <f>U28+$AJ$16</f>
        <v>45697</v>
      </c>
      <c r="AK28" s="45"/>
    </row>
    <row r="29" spans="1:37" s="29" customFormat="1" ht="24" customHeight="1">
      <c r="A29" s="1027" t="s">
        <v>1184</v>
      </c>
      <c r="B29" s="2188"/>
      <c r="C29" s="1386"/>
      <c r="D29" s="820"/>
      <c r="E29" s="2055"/>
      <c r="F29" s="2189" t="e">
        <f>F25+7</f>
        <v>#VALUE!</v>
      </c>
      <c r="G29" s="821" t="s">
        <v>376</v>
      </c>
      <c r="H29" s="2056" t="e">
        <f>F29+1</f>
        <v>#VALUE!</v>
      </c>
      <c r="I29" s="2375" t="e">
        <f>F29-5</f>
        <v>#VALUE!</v>
      </c>
      <c r="J29" s="680" t="e">
        <f>F29-4</f>
        <v>#VALUE!</v>
      </c>
      <c r="K29" s="681" t="e">
        <f>J29</f>
        <v>#VALUE!</v>
      </c>
      <c r="L29" s="2057"/>
      <c r="M29" s="821"/>
      <c r="N29" s="2056"/>
      <c r="O29" s="822"/>
      <c r="P29" s="1387"/>
      <c r="Q29" s="821"/>
      <c r="R29" s="2056"/>
      <c r="S29" s="2190"/>
      <c r="T29" s="681"/>
      <c r="U29" s="1388" t="e">
        <f>H29+11</f>
        <v>#VALUE!</v>
      </c>
      <c r="V29" s="1184"/>
      <c r="W29" s="839"/>
      <c r="X29" s="839"/>
      <c r="Y29" s="826"/>
      <c r="Z29" s="825"/>
      <c r="AA29" s="839"/>
      <c r="AB29" s="826"/>
      <c r="AC29" s="1154"/>
      <c r="AD29" s="825"/>
      <c r="AE29" s="826"/>
      <c r="AF29" s="1185"/>
      <c r="AG29" s="825"/>
      <c r="AH29" s="826"/>
      <c r="AI29" s="1186" t="e">
        <f>U29+$AI$14</f>
        <v>#VALUE!</v>
      </c>
      <c r="AJ29" s="1187" t="e">
        <f>U29+$AJ$14</f>
        <v>#VALUE!</v>
      </c>
      <c r="AK29" s="45"/>
    </row>
    <row r="30" spans="1:37" s="29" customFormat="1" ht="24" customHeight="1">
      <c r="A30" s="2203" t="s">
        <v>1313</v>
      </c>
      <c r="B30" s="2376" t="s">
        <v>1314</v>
      </c>
      <c r="C30" s="1389"/>
      <c r="D30" s="676"/>
      <c r="E30" s="1390"/>
      <c r="F30" s="2377"/>
      <c r="G30" s="676"/>
      <c r="H30" s="1391"/>
      <c r="I30" s="2378"/>
      <c r="J30" s="677"/>
      <c r="K30" s="678"/>
      <c r="L30" s="1392">
        <f>L26+7</f>
        <v>45679</v>
      </c>
      <c r="M30" s="675" t="s">
        <v>376</v>
      </c>
      <c r="N30" s="1393">
        <f>L30</f>
        <v>45679</v>
      </c>
      <c r="O30" s="823">
        <f>L30-2</f>
        <v>45677</v>
      </c>
      <c r="P30" s="1394">
        <f>P26+7</f>
        <v>45680</v>
      </c>
      <c r="Q30" s="675" t="s">
        <v>376</v>
      </c>
      <c r="R30" s="1393">
        <f>P30</f>
        <v>45680</v>
      </c>
      <c r="S30" s="2379">
        <f>P30-3</f>
        <v>45677</v>
      </c>
      <c r="T30" s="674">
        <f>P30-2</f>
        <v>45678</v>
      </c>
      <c r="U30" s="1395">
        <f>R30+7</f>
        <v>45687</v>
      </c>
      <c r="V30" s="1184">
        <f>U30+$V$13</f>
        <v>45699</v>
      </c>
      <c r="W30" s="839">
        <f>U30+$W$13</f>
        <v>45703</v>
      </c>
      <c r="X30" s="839">
        <f>U30+$X$13</f>
        <v>45700</v>
      </c>
      <c r="Y30" s="826">
        <f>U30+$Y$13</f>
        <v>45701</v>
      </c>
      <c r="Z30" s="825">
        <f>U30+$Z$13</f>
        <v>45698</v>
      </c>
      <c r="AA30" s="839">
        <f>U30+$AA$13</f>
        <v>45699</v>
      </c>
      <c r="AB30" s="826">
        <f>U30+$AB$13</f>
        <v>45699</v>
      </c>
      <c r="AC30" s="1154">
        <f>U30+$AC$13</f>
        <v>45703</v>
      </c>
      <c r="AD30" s="825">
        <f>U30+$AD$13</f>
        <v>45701</v>
      </c>
      <c r="AE30" s="826" t="str">
        <f>AE26</f>
        <v>YANGON(MIP Terminal)</v>
      </c>
      <c r="AF30" s="1185">
        <f>U30+$AF$13</f>
        <v>45701</v>
      </c>
      <c r="AG30" s="825">
        <f>U30+$AG$13</f>
        <v>45699</v>
      </c>
      <c r="AH30" s="826">
        <f>U30+$AH$13</f>
        <v>45700</v>
      </c>
      <c r="AI30" s="1186">
        <f>U30+$AI$14</f>
        <v>45698</v>
      </c>
      <c r="AJ30" s="1187">
        <f>U30+$AJ$14</f>
        <v>45702</v>
      </c>
      <c r="AK30" s="45"/>
    </row>
    <row r="31" spans="1:37" s="29" customFormat="1" ht="24" customHeight="1">
      <c r="A31" s="1404" t="s">
        <v>1205</v>
      </c>
      <c r="B31" s="1405" t="s">
        <v>1315</v>
      </c>
      <c r="C31" s="1727">
        <f>C27+7</f>
        <v>45682</v>
      </c>
      <c r="D31" s="1633" t="s">
        <v>376</v>
      </c>
      <c r="E31" s="1624">
        <f>C31+1</f>
        <v>45683</v>
      </c>
      <c r="F31" s="2380"/>
      <c r="G31" s="1633"/>
      <c r="H31" s="1377"/>
      <c r="I31" s="2185">
        <f>C31-5</f>
        <v>45677</v>
      </c>
      <c r="J31" s="2186">
        <f>C31-4</f>
        <v>45678</v>
      </c>
      <c r="K31" s="1378">
        <f>C31-3</f>
        <v>45679</v>
      </c>
      <c r="L31" s="2052"/>
      <c r="M31" s="1379"/>
      <c r="N31" s="2053"/>
      <c r="O31" s="1380"/>
      <c r="P31" s="1381"/>
      <c r="Q31" s="1379"/>
      <c r="R31" s="2053"/>
      <c r="S31" s="1382"/>
      <c r="T31" s="1383"/>
      <c r="U31" s="1384">
        <f>E31+7</f>
        <v>45690</v>
      </c>
      <c r="V31" s="2354">
        <f>U31+$V$15</f>
        <v>45699</v>
      </c>
      <c r="W31" s="834">
        <f>U31+$W$15</f>
        <v>45703</v>
      </c>
      <c r="X31" s="834">
        <f>U31+$X$15</f>
        <v>45700</v>
      </c>
      <c r="Y31" s="2352">
        <f>U31+$Y$15</f>
        <v>45708</v>
      </c>
      <c r="Z31" s="2351">
        <f>U31+$Z$15</f>
        <v>45698</v>
      </c>
      <c r="AA31" s="834">
        <f>U31+$AA$15</f>
        <v>45699</v>
      </c>
      <c r="AB31" s="2352">
        <f>U31+$AB$15</f>
        <v>45699</v>
      </c>
      <c r="AC31" s="1180">
        <f>U31+$AC$15</f>
        <v>45703</v>
      </c>
      <c r="AD31" s="2351">
        <f>U31+$AD$15</f>
        <v>45701</v>
      </c>
      <c r="AE31" s="2352">
        <f>AD31</f>
        <v>45701</v>
      </c>
      <c r="AF31" s="2348">
        <f>U31+$AF$15</f>
        <v>45701</v>
      </c>
      <c r="AG31" s="2351">
        <f>U31+$AG$15</f>
        <v>45706</v>
      </c>
      <c r="AH31" s="2352">
        <f>U31+$AH$15</f>
        <v>45707</v>
      </c>
      <c r="AI31" s="1179">
        <f>U31+$AI$15</f>
        <v>45700</v>
      </c>
      <c r="AJ31" s="1153">
        <f>U31+$AJ$15</f>
        <v>45704</v>
      </c>
      <c r="AK31" s="45"/>
    </row>
    <row r="32" spans="1:37" s="29" customFormat="1" ht="24" customHeight="1">
      <c r="A32" s="1404" t="s">
        <v>1302</v>
      </c>
      <c r="B32" s="1405" t="s">
        <v>1312</v>
      </c>
      <c r="C32" s="1396"/>
      <c r="D32" s="1397"/>
      <c r="E32" s="1398"/>
      <c r="F32" s="2373"/>
      <c r="G32" s="1397"/>
      <c r="H32" s="1399"/>
      <c r="I32" s="2191"/>
      <c r="J32" s="1400"/>
      <c r="K32" s="1401"/>
      <c r="L32" s="1402"/>
      <c r="M32" s="1397"/>
      <c r="N32" s="1399"/>
      <c r="O32" s="1403"/>
      <c r="P32" s="1381">
        <f>P28+7</f>
        <v>45685</v>
      </c>
      <c r="Q32" s="1379" t="s">
        <v>376</v>
      </c>
      <c r="R32" s="2053">
        <f>P32</f>
        <v>45685</v>
      </c>
      <c r="S32" s="2374">
        <f>P32-5</f>
        <v>45680</v>
      </c>
      <c r="T32" s="1385">
        <f>P32-2</f>
        <v>45683</v>
      </c>
      <c r="U32" s="1384">
        <f>R32+7</f>
        <v>45692</v>
      </c>
      <c r="V32" s="2354">
        <f>U32+$V$14</f>
        <v>45706</v>
      </c>
      <c r="W32" s="834">
        <f>U32+$W$14</f>
        <v>45710</v>
      </c>
      <c r="X32" s="834">
        <f>U32+$X$14</f>
        <v>45707</v>
      </c>
      <c r="Y32" s="2352">
        <f>U32+$Y$14</f>
        <v>45708</v>
      </c>
      <c r="Z32" s="2351">
        <f>U32+$Z$14</f>
        <v>45704</v>
      </c>
      <c r="AA32" s="834">
        <f>U32+$AA$14</f>
        <v>45705</v>
      </c>
      <c r="AB32" s="2352">
        <f>U32+$AB$14</f>
        <v>45705</v>
      </c>
      <c r="AC32" s="1180">
        <f>U32+$AC$14</f>
        <v>45703</v>
      </c>
      <c r="AD32" s="2351">
        <f>U32+$AD$16</f>
        <v>45708</v>
      </c>
      <c r="AE32" s="2352">
        <f>AD32</f>
        <v>45708</v>
      </c>
      <c r="AF32" s="2348">
        <f>U32+$AF$14</f>
        <v>45708</v>
      </c>
      <c r="AG32" s="2351">
        <f>U32+$AG$14</f>
        <v>45706</v>
      </c>
      <c r="AH32" s="2352">
        <f>U32+$AH$14</f>
        <v>45707</v>
      </c>
      <c r="AI32" s="1179">
        <f>U32+$AI$16</f>
        <v>45700</v>
      </c>
      <c r="AJ32" s="1153">
        <f>U32+$AJ$16</f>
        <v>45704</v>
      </c>
      <c r="AK32" s="45"/>
    </row>
    <row r="33" spans="1:37" s="29" customFormat="1" ht="24" customHeight="1">
      <c r="A33" s="1027" t="s">
        <v>1184</v>
      </c>
      <c r="B33" s="2188"/>
      <c r="C33" s="1386"/>
      <c r="D33" s="820"/>
      <c r="E33" s="2055"/>
      <c r="F33" s="2189" t="e">
        <f>F29+7</f>
        <v>#VALUE!</v>
      </c>
      <c r="G33" s="821" t="s">
        <v>376</v>
      </c>
      <c r="H33" s="2056" t="e">
        <f>F33+1</f>
        <v>#VALUE!</v>
      </c>
      <c r="I33" s="2375" t="e">
        <f>F33-5</f>
        <v>#VALUE!</v>
      </c>
      <c r="J33" s="680" t="e">
        <f>F33-4</f>
        <v>#VALUE!</v>
      </c>
      <c r="K33" s="681" t="e">
        <f>J33</f>
        <v>#VALUE!</v>
      </c>
      <c r="L33" s="2058"/>
      <c r="M33" s="821"/>
      <c r="N33" s="2056"/>
      <c r="O33" s="822"/>
      <c r="P33" s="1387"/>
      <c r="Q33" s="821"/>
      <c r="R33" s="2056"/>
      <c r="S33" s="2190"/>
      <c r="T33" s="681"/>
      <c r="U33" s="1388" t="e">
        <f>H33+11</f>
        <v>#VALUE!</v>
      </c>
      <c r="V33" s="1184"/>
      <c r="W33" s="839"/>
      <c r="X33" s="839"/>
      <c r="Y33" s="826"/>
      <c r="Z33" s="825"/>
      <c r="AA33" s="839"/>
      <c r="AB33" s="826"/>
      <c r="AC33" s="1154"/>
      <c r="AD33" s="825"/>
      <c r="AE33" s="826"/>
      <c r="AF33" s="1185"/>
      <c r="AG33" s="825"/>
      <c r="AH33" s="826"/>
      <c r="AI33" s="1186" t="e">
        <f>U33+$AI$14</f>
        <v>#VALUE!</v>
      </c>
      <c r="AJ33" s="1187" t="e">
        <f>U33+$AJ$14</f>
        <v>#VALUE!</v>
      </c>
      <c r="AK33" s="45"/>
    </row>
    <row r="34" spans="1:37" s="29" customFormat="1" ht="24" customHeight="1">
      <c r="A34" s="2203" t="s">
        <v>1385</v>
      </c>
      <c r="B34" s="2376" t="s">
        <v>1386</v>
      </c>
      <c r="C34" s="1389"/>
      <c r="D34" s="676"/>
      <c r="E34" s="1390"/>
      <c r="F34" s="2377"/>
      <c r="G34" s="676"/>
      <c r="H34" s="1391"/>
      <c r="I34" s="2378"/>
      <c r="J34" s="677"/>
      <c r="K34" s="678"/>
      <c r="L34" s="1392">
        <f>L30+7</f>
        <v>45686</v>
      </c>
      <c r="M34" s="675" t="s">
        <v>376</v>
      </c>
      <c r="N34" s="1393">
        <f>L34</f>
        <v>45686</v>
      </c>
      <c r="O34" s="823">
        <f>L34-2</f>
        <v>45684</v>
      </c>
      <c r="P34" s="1394">
        <f>P30+7</f>
        <v>45687</v>
      </c>
      <c r="Q34" s="675" t="s">
        <v>376</v>
      </c>
      <c r="R34" s="1393">
        <f>P34</f>
        <v>45687</v>
      </c>
      <c r="S34" s="2379">
        <f>P34-3</f>
        <v>45684</v>
      </c>
      <c r="T34" s="674">
        <f>P34-2</f>
        <v>45685</v>
      </c>
      <c r="U34" s="1395">
        <f>R34+7</f>
        <v>45694</v>
      </c>
      <c r="V34" s="1184">
        <f>U34+$V$13</f>
        <v>45706</v>
      </c>
      <c r="W34" s="839">
        <f>U34+$W$13</f>
        <v>45710</v>
      </c>
      <c r="X34" s="839">
        <f>U34+$X$13</f>
        <v>45707</v>
      </c>
      <c r="Y34" s="826">
        <f>U34+$Y$13</f>
        <v>45708</v>
      </c>
      <c r="Z34" s="825">
        <f>U34+$Z$13</f>
        <v>45705</v>
      </c>
      <c r="AA34" s="839">
        <f>U34+$AA$13</f>
        <v>45706</v>
      </c>
      <c r="AB34" s="826">
        <f>U34+$AB$13</f>
        <v>45706</v>
      </c>
      <c r="AC34" s="1154">
        <f>U34+$AC$13</f>
        <v>45710</v>
      </c>
      <c r="AD34" s="825">
        <f>U34+$AD$13</f>
        <v>45708</v>
      </c>
      <c r="AE34" s="826" t="str">
        <f>AE30</f>
        <v>YANGON(MIP Terminal)</v>
      </c>
      <c r="AF34" s="1185">
        <f>U34+$AF$13</f>
        <v>45708</v>
      </c>
      <c r="AG34" s="825">
        <f>U34+$AG$13</f>
        <v>45706</v>
      </c>
      <c r="AH34" s="826">
        <f>U34+$AH$13</f>
        <v>45707</v>
      </c>
      <c r="AI34" s="1186">
        <f>U34+$AI$14</f>
        <v>45705</v>
      </c>
      <c r="AJ34" s="1187">
        <f>U34+$AJ$14</f>
        <v>45709</v>
      </c>
      <c r="AK34" s="45"/>
    </row>
    <row r="35" spans="1:37" s="29" customFormat="1" ht="24" customHeight="1">
      <c r="A35" s="1404" t="s">
        <v>1335</v>
      </c>
      <c r="B35" s="1405" t="s">
        <v>1387</v>
      </c>
      <c r="C35" s="1727">
        <f>C31+7</f>
        <v>45689</v>
      </c>
      <c r="D35" s="1633" t="s">
        <v>376</v>
      </c>
      <c r="E35" s="1624">
        <f>C35+1</f>
        <v>45690</v>
      </c>
      <c r="F35" s="2380"/>
      <c r="G35" s="1633"/>
      <c r="H35" s="1377"/>
      <c r="I35" s="2192">
        <f>C35-5</f>
        <v>45684</v>
      </c>
      <c r="J35" s="2186">
        <f>C35-4</f>
        <v>45685</v>
      </c>
      <c r="K35" s="1378">
        <f>C35-3</f>
        <v>45686</v>
      </c>
      <c r="L35" s="2052"/>
      <c r="M35" s="1379"/>
      <c r="N35" s="2053"/>
      <c r="O35" s="1380"/>
      <c r="P35" s="1381"/>
      <c r="Q35" s="1379"/>
      <c r="R35" s="2053"/>
      <c r="S35" s="1382"/>
      <c r="T35" s="1383"/>
      <c r="U35" s="1384">
        <f>E35+7</f>
        <v>45697</v>
      </c>
      <c r="V35" s="847">
        <f>U35+$V$15</f>
        <v>45706</v>
      </c>
      <c r="W35" s="243">
        <f>U35+$W$15</f>
        <v>45710</v>
      </c>
      <c r="X35" s="243">
        <f>U35+$X$15</f>
        <v>45707</v>
      </c>
      <c r="Y35" s="421">
        <f>U35+$Y$15</f>
        <v>45715</v>
      </c>
      <c r="Z35" s="816">
        <f>U35+$Z$15</f>
        <v>45705</v>
      </c>
      <c r="AA35" s="243">
        <f>U35+$AA$15</f>
        <v>45706</v>
      </c>
      <c r="AB35" s="421">
        <f>U35+$AB$15</f>
        <v>45706</v>
      </c>
      <c r="AC35" s="806">
        <f>U35+$AC$15</f>
        <v>45710</v>
      </c>
      <c r="AD35" s="816">
        <f>U35+$AD$15</f>
        <v>45708</v>
      </c>
      <c r="AE35" s="421">
        <f>AD35</f>
        <v>45708</v>
      </c>
      <c r="AF35" s="2349">
        <f>U35+$AF$15</f>
        <v>45708</v>
      </c>
      <c r="AG35" s="816">
        <f>U35+$AG$15</f>
        <v>45713</v>
      </c>
      <c r="AH35" s="421">
        <f>U35+$AH$15</f>
        <v>45714</v>
      </c>
      <c r="AI35" s="1179">
        <f>U35+$AI$15</f>
        <v>45707</v>
      </c>
      <c r="AJ35" s="1153">
        <f>U35+$AJ$15</f>
        <v>45711</v>
      </c>
      <c r="AK35" s="45"/>
    </row>
    <row r="36" spans="1:37" s="29" customFormat="1" ht="24" customHeight="1">
      <c r="A36" s="1404" t="s">
        <v>1301</v>
      </c>
      <c r="B36" s="1405" t="s">
        <v>1388</v>
      </c>
      <c r="C36" s="1396"/>
      <c r="D36" s="1397"/>
      <c r="E36" s="1398"/>
      <c r="F36" s="2373"/>
      <c r="G36" s="1397"/>
      <c r="H36" s="1399"/>
      <c r="I36" s="2191"/>
      <c r="J36" s="1400"/>
      <c r="K36" s="1401"/>
      <c r="L36" s="1402"/>
      <c r="M36" s="1397"/>
      <c r="N36" s="1399"/>
      <c r="O36" s="1403"/>
      <c r="P36" s="1381">
        <f>P32+7</f>
        <v>45692</v>
      </c>
      <c r="Q36" s="1379" t="s">
        <v>376</v>
      </c>
      <c r="R36" s="2053">
        <f>P36</f>
        <v>45692</v>
      </c>
      <c r="S36" s="2374">
        <f>P36-5</f>
        <v>45687</v>
      </c>
      <c r="T36" s="1385">
        <f>P36-2</f>
        <v>45690</v>
      </c>
      <c r="U36" s="1384">
        <f>R36+7</f>
        <v>45699</v>
      </c>
      <c r="V36" s="2354">
        <f>U36+$V$14</f>
        <v>45713</v>
      </c>
      <c r="W36" s="834">
        <f>U36+$W$14</f>
        <v>45717</v>
      </c>
      <c r="X36" s="834">
        <f>U36+$X$14</f>
        <v>45714</v>
      </c>
      <c r="Y36" s="2352">
        <f>U36+$Y$14</f>
        <v>45715</v>
      </c>
      <c r="Z36" s="2351">
        <f>U36+$Z$14</f>
        <v>45711</v>
      </c>
      <c r="AA36" s="834">
        <f>U36+$AA$14</f>
        <v>45712</v>
      </c>
      <c r="AB36" s="2352">
        <f>U36+$AB$14</f>
        <v>45712</v>
      </c>
      <c r="AC36" s="1180">
        <f>U36+$AC$14</f>
        <v>45710</v>
      </c>
      <c r="AD36" s="2351">
        <f>U36+$AD$16</f>
        <v>45715</v>
      </c>
      <c r="AE36" s="2352">
        <f>AD36</f>
        <v>45715</v>
      </c>
      <c r="AF36" s="2348">
        <f>U36+$AF$14</f>
        <v>45715</v>
      </c>
      <c r="AG36" s="2351">
        <f>U36+$AG$14</f>
        <v>45713</v>
      </c>
      <c r="AH36" s="2352">
        <f>U36+$AH$14</f>
        <v>45714</v>
      </c>
      <c r="AI36" s="1179">
        <f>U36+$AI$16</f>
        <v>45707</v>
      </c>
      <c r="AJ36" s="1153">
        <f>U36+$AJ$16</f>
        <v>45711</v>
      </c>
      <c r="AK36" s="45"/>
    </row>
    <row r="37" spans="1:37" s="29" customFormat="1" ht="24" customHeight="1">
      <c r="A37" s="1027" t="s">
        <v>1184</v>
      </c>
      <c r="B37" s="2188"/>
      <c r="C37" s="1386"/>
      <c r="D37" s="820"/>
      <c r="E37" s="2055"/>
      <c r="F37" s="2189" t="e">
        <f>F33+7</f>
        <v>#VALUE!</v>
      </c>
      <c r="G37" s="821" t="s">
        <v>376</v>
      </c>
      <c r="H37" s="2056" t="e">
        <f>F37+1</f>
        <v>#VALUE!</v>
      </c>
      <c r="I37" s="2375" t="e">
        <f>F37-5</f>
        <v>#VALUE!</v>
      </c>
      <c r="J37" s="680" t="e">
        <f>F37-4</f>
        <v>#VALUE!</v>
      </c>
      <c r="K37" s="681" t="e">
        <f>J37</f>
        <v>#VALUE!</v>
      </c>
      <c r="L37" s="2057"/>
      <c r="M37" s="821"/>
      <c r="N37" s="2056"/>
      <c r="O37" s="822"/>
      <c r="P37" s="1387"/>
      <c r="Q37" s="821"/>
      <c r="R37" s="2056"/>
      <c r="S37" s="2190"/>
      <c r="T37" s="681"/>
      <c r="U37" s="1388" t="e">
        <f>H37+11</f>
        <v>#VALUE!</v>
      </c>
      <c r="V37" s="1184"/>
      <c r="W37" s="839"/>
      <c r="X37" s="839"/>
      <c r="Y37" s="826"/>
      <c r="Z37" s="825"/>
      <c r="AA37" s="839"/>
      <c r="AB37" s="826"/>
      <c r="AC37" s="1154"/>
      <c r="AD37" s="825"/>
      <c r="AE37" s="826"/>
      <c r="AF37" s="1185"/>
      <c r="AG37" s="825"/>
      <c r="AH37" s="826"/>
      <c r="AI37" s="1186" t="e">
        <f>U37+$AI$14</f>
        <v>#VALUE!</v>
      </c>
      <c r="AJ37" s="1187" t="e">
        <f>U37+$AJ$14</f>
        <v>#VALUE!</v>
      </c>
      <c r="AK37" s="45"/>
    </row>
    <row r="38" spans="1:37" s="29" customFormat="1" ht="24" customHeight="1">
      <c r="A38" s="2203" t="s">
        <v>1389</v>
      </c>
      <c r="B38" s="2376" t="s">
        <v>1390</v>
      </c>
      <c r="C38" s="1389"/>
      <c r="D38" s="676"/>
      <c r="E38" s="1390"/>
      <c r="F38" s="2377"/>
      <c r="G38" s="676"/>
      <c r="H38" s="1391"/>
      <c r="I38" s="2378"/>
      <c r="J38" s="677"/>
      <c r="K38" s="678"/>
      <c r="L38" s="1392">
        <f>L34+7</f>
        <v>45693</v>
      </c>
      <c r="M38" s="675" t="s">
        <v>376</v>
      </c>
      <c r="N38" s="1393">
        <f>L38</f>
        <v>45693</v>
      </c>
      <c r="O38" s="823">
        <f>L38-2</f>
        <v>45691</v>
      </c>
      <c r="P38" s="1394">
        <f>P34+7</f>
        <v>45694</v>
      </c>
      <c r="Q38" s="675" t="s">
        <v>376</v>
      </c>
      <c r="R38" s="1393">
        <f>P38</f>
        <v>45694</v>
      </c>
      <c r="S38" s="2379">
        <f>P38-3</f>
        <v>45691</v>
      </c>
      <c r="T38" s="674">
        <f>P38-2</f>
        <v>45692</v>
      </c>
      <c r="U38" s="1395">
        <f>R38+7</f>
        <v>45701</v>
      </c>
      <c r="V38" s="1184">
        <f>U38+$V$13</f>
        <v>45713</v>
      </c>
      <c r="W38" s="839">
        <f>U38+$W$13</f>
        <v>45717</v>
      </c>
      <c r="X38" s="839">
        <f>U38+$X$13</f>
        <v>45714</v>
      </c>
      <c r="Y38" s="826">
        <f>U38+$Y$13</f>
        <v>45715</v>
      </c>
      <c r="Z38" s="825">
        <f>U38+$Z$13</f>
        <v>45712</v>
      </c>
      <c r="AA38" s="839">
        <f>U38+$AA$13</f>
        <v>45713</v>
      </c>
      <c r="AB38" s="826">
        <f>U38+$AB$13</f>
        <v>45713</v>
      </c>
      <c r="AC38" s="1154">
        <f>U38+$AC$13</f>
        <v>45717</v>
      </c>
      <c r="AD38" s="825">
        <f>U38+$AD$13</f>
        <v>45715</v>
      </c>
      <c r="AE38" s="826" t="str">
        <f>AE34</f>
        <v>YANGON(MIP Terminal)</v>
      </c>
      <c r="AF38" s="1185">
        <f>U38+$AF$13</f>
        <v>45715</v>
      </c>
      <c r="AG38" s="825">
        <f>U38+$AG$13</f>
        <v>45713</v>
      </c>
      <c r="AH38" s="826">
        <f>U38+$AH$13</f>
        <v>45714</v>
      </c>
      <c r="AI38" s="1186">
        <f>U38+$AI$14</f>
        <v>45712</v>
      </c>
      <c r="AJ38" s="1187">
        <f>U38+$AJ$14</f>
        <v>45716</v>
      </c>
      <c r="AK38" s="45"/>
    </row>
    <row r="39" spans="1:37" s="29" customFormat="1" ht="24" customHeight="1">
      <c r="A39" s="1404" t="s">
        <v>1405</v>
      </c>
      <c r="B39" s="1405" t="s">
        <v>1406</v>
      </c>
      <c r="C39" s="1727">
        <f>C35+7</f>
        <v>45696</v>
      </c>
      <c r="D39" s="1633" t="s">
        <v>376</v>
      </c>
      <c r="E39" s="1624">
        <f>C39+1</f>
        <v>45697</v>
      </c>
      <c r="F39" s="2380"/>
      <c r="G39" s="1633"/>
      <c r="H39" s="1377"/>
      <c r="I39" s="2185">
        <f>C39-5</f>
        <v>45691</v>
      </c>
      <c r="J39" s="2186">
        <f>C39-4</f>
        <v>45692</v>
      </c>
      <c r="K39" s="1378">
        <f>C39-3</f>
        <v>45693</v>
      </c>
      <c r="L39" s="2052"/>
      <c r="M39" s="1379"/>
      <c r="N39" s="2053"/>
      <c r="O39" s="1380"/>
      <c r="P39" s="1381"/>
      <c r="Q39" s="1379"/>
      <c r="R39" s="2053"/>
      <c r="S39" s="1382"/>
      <c r="T39" s="1383"/>
      <c r="U39" s="1384">
        <f>E39+7</f>
        <v>45704</v>
      </c>
      <c r="V39" s="847">
        <f>U39+$V$15</f>
        <v>45713</v>
      </c>
      <c r="W39" s="243">
        <f>U39+$W$15</f>
        <v>45717</v>
      </c>
      <c r="X39" s="243">
        <f>U39+$X$15</f>
        <v>45714</v>
      </c>
      <c r="Y39" s="421">
        <f>U39+$Y$15</f>
        <v>45722</v>
      </c>
      <c r="Z39" s="816">
        <f>U39+$Z$15</f>
        <v>45712</v>
      </c>
      <c r="AA39" s="243">
        <f>U39+$AA$15</f>
        <v>45713</v>
      </c>
      <c r="AB39" s="421">
        <f>U39+$AB$15</f>
        <v>45713</v>
      </c>
      <c r="AC39" s="806">
        <f>U39+$AC$15</f>
        <v>45717</v>
      </c>
      <c r="AD39" s="816">
        <f>U39+$AD$15</f>
        <v>45715</v>
      </c>
      <c r="AE39" s="421">
        <f>AD39</f>
        <v>45715</v>
      </c>
      <c r="AF39" s="2349">
        <f>U39+$AF$15</f>
        <v>45715</v>
      </c>
      <c r="AG39" s="816">
        <f>U39+$AG$15</f>
        <v>45720</v>
      </c>
      <c r="AH39" s="421">
        <f>U39+$AH$15</f>
        <v>45721</v>
      </c>
      <c r="AI39" s="1179">
        <f>U39+$AI$15</f>
        <v>45714</v>
      </c>
      <c r="AJ39" s="1153">
        <f>U39+$AJ$15</f>
        <v>45718</v>
      </c>
      <c r="AK39" s="45"/>
    </row>
    <row r="40" spans="1:37" s="29" customFormat="1" ht="24" customHeight="1">
      <c r="A40" s="1706" t="s">
        <v>1185</v>
      </c>
      <c r="B40" s="1707"/>
      <c r="C40" s="1887"/>
      <c r="D40" s="1888"/>
      <c r="E40" s="1889"/>
      <c r="F40" s="2381"/>
      <c r="G40" s="1888"/>
      <c r="H40" s="1890"/>
      <c r="I40" s="2187"/>
      <c r="J40" s="1891"/>
      <c r="K40" s="1892"/>
      <c r="L40" s="1893"/>
      <c r="M40" s="1888"/>
      <c r="N40" s="1890"/>
      <c r="O40" s="1894"/>
      <c r="P40" s="1895">
        <f>P36+7</f>
        <v>45699</v>
      </c>
      <c r="Q40" s="1896" t="s">
        <v>376</v>
      </c>
      <c r="R40" s="2054">
        <f>P40</f>
        <v>45699</v>
      </c>
      <c r="S40" s="2382">
        <f>P40-5</f>
        <v>45694</v>
      </c>
      <c r="T40" s="1897">
        <f>P40-2</f>
        <v>45697</v>
      </c>
      <c r="U40" s="1898">
        <f>R40+7</f>
        <v>45706</v>
      </c>
      <c r="V40" s="1714">
        <f>U40+$V$14</f>
        <v>45720</v>
      </c>
      <c r="W40" s="1715">
        <f>U40+$W$14</f>
        <v>45724</v>
      </c>
      <c r="X40" s="1715">
        <f>U40+$X$14</f>
        <v>45721</v>
      </c>
      <c r="Y40" s="1716">
        <f>U40+$Y$14</f>
        <v>45722</v>
      </c>
      <c r="Z40" s="1717">
        <f>U40+$Z$14</f>
        <v>45718</v>
      </c>
      <c r="AA40" s="1715">
        <f>U40+$AA$14</f>
        <v>45719</v>
      </c>
      <c r="AB40" s="1716">
        <f>U40+$AB$14</f>
        <v>45719</v>
      </c>
      <c r="AC40" s="1718">
        <f>U40+$AC$14</f>
        <v>45717</v>
      </c>
      <c r="AD40" s="1717">
        <f>U40+$AD$16</f>
        <v>45722</v>
      </c>
      <c r="AE40" s="1716">
        <f>AD40</f>
        <v>45722</v>
      </c>
      <c r="AF40" s="1719">
        <f>U40+$AF$14</f>
        <v>45722</v>
      </c>
      <c r="AG40" s="1717">
        <f>U40+$AG$14</f>
        <v>45720</v>
      </c>
      <c r="AH40" s="1716">
        <f>U40+$AH$14</f>
        <v>45721</v>
      </c>
      <c r="AI40" s="1179">
        <f>U40+$AI$16</f>
        <v>45714</v>
      </c>
      <c r="AJ40" s="1153">
        <f>U40+$AJ$16</f>
        <v>45718</v>
      </c>
      <c r="AK40" s="45"/>
    </row>
    <row r="41" spans="1:37" s="29" customFormat="1" ht="24" customHeight="1">
      <c r="A41" s="1027" t="s">
        <v>1184</v>
      </c>
      <c r="B41" s="2188"/>
      <c r="C41" s="1386"/>
      <c r="D41" s="820"/>
      <c r="E41" s="2055"/>
      <c r="F41" s="2189" t="e">
        <f>F37+7</f>
        <v>#VALUE!</v>
      </c>
      <c r="G41" s="821" t="s">
        <v>376</v>
      </c>
      <c r="H41" s="2056" t="e">
        <f>F41+1</f>
        <v>#VALUE!</v>
      </c>
      <c r="I41" s="2375" t="e">
        <f>F41-5</f>
        <v>#VALUE!</v>
      </c>
      <c r="J41" s="680" t="e">
        <f>F41-4</f>
        <v>#VALUE!</v>
      </c>
      <c r="K41" s="681" t="e">
        <f>J41</f>
        <v>#VALUE!</v>
      </c>
      <c r="L41" s="2058"/>
      <c r="M41" s="821"/>
      <c r="N41" s="2056"/>
      <c r="O41" s="822"/>
      <c r="P41" s="1387"/>
      <c r="Q41" s="821"/>
      <c r="R41" s="2056"/>
      <c r="S41" s="2190"/>
      <c r="T41" s="681"/>
      <c r="U41" s="1388" t="e">
        <f>H41+11</f>
        <v>#VALUE!</v>
      </c>
      <c r="V41" s="1184"/>
      <c r="W41" s="839"/>
      <c r="X41" s="839"/>
      <c r="Y41" s="826"/>
      <c r="Z41" s="825"/>
      <c r="AA41" s="839"/>
      <c r="AB41" s="826"/>
      <c r="AC41" s="1154"/>
      <c r="AD41" s="825"/>
      <c r="AE41" s="826"/>
      <c r="AF41" s="1185"/>
      <c r="AG41" s="825"/>
      <c r="AH41" s="826"/>
      <c r="AI41" s="1186" t="e">
        <f>U41+$AI$14</f>
        <v>#VALUE!</v>
      </c>
      <c r="AJ41" s="1187" t="e">
        <f>U41+$AJ$14</f>
        <v>#VALUE!</v>
      </c>
      <c r="AK41" s="45"/>
    </row>
    <row r="42" spans="1:37" s="29" customFormat="1" ht="24" customHeight="1">
      <c r="A42" s="2203" t="s">
        <v>1310</v>
      </c>
      <c r="B42" s="2376" t="s">
        <v>1411</v>
      </c>
      <c r="C42" s="1389"/>
      <c r="D42" s="676"/>
      <c r="E42" s="1390"/>
      <c r="F42" s="2377"/>
      <c r="G42" s="676"/>
      <c r="H42" s="1391"/>
      <c r="I42" s="2378"/>
      <c r="J42" s="677"/>
      <c r="K42" s="678"/>
      <c r="L42" s="1392">
        <f>L38+7</f>
        <v>45700</v>
      </c>
      <c r="M42" s="675" t="s">
        <v>376</v>
      </c>
      <c r="N42" s="1393">
        <f>L42</f>
        <v>45700</v>
      </c>
      <c r="O42" s="2383">
        <f>L42-2-1</f>
        <v>45697</v>
      </c>
      <c r="P42" s="1394">
        <f>P38+7</f>
        <v>45701</v>
      </c>
      <c r="Q42" s="675" t="s">
        <v>376</v>
      </c>
      <c r="R42" s="1393">
        <f>P42</f>
        <v>45701</v>
      </c>
      <c r="S42" s="2384">
        <f>P42-3-1</f>
        <v>45697</v>
      </c>
      <c r="T42" s="2385">
        <f>P42-2-1</f>
        <v>45698</v>
      </c>
      <c r="U42" s="1395">
        <f>R42+7</f>
        <v>45708</v>
      </c>
      <c r="V42" s="1184">
        <f>U42+$V$13</f>
        <v>45720</v>
      </c>
      <c r="W42" s="839">
        <f>U42+$W$13</f>
        <v>45724</v>
      </c>
      <c r="X42" s="839">
        <f>U42+$X$13</f>
        <v>45721</v>
      </c>
      <c r="Y42" s="826">
        <f>U42+$Y$13</f>
        <v>45722</v>
      </c>
      <c r="Z42" s="825">
        <f>U42+$Z$13</f>
        <v>45719</v>
      </c>
      <c r="AA42" s="839">
        <f>U42+$AA$13</f>
        <v>45720</v>
      </c>
      <c r="AB42" s="826">
        <f>U42+$AB$13</f>
        <v>45720</v>
      </c>
      <c r="AC42" s="1154">
        <f>U42+$AC$13</f>
        <v>45724</v>
      </c>
      <c r="AD42" s="825">
        <f>U42+$AD$13</f>
        <v>45722</v>
      </c>
      <c r="AE42" s="826" t="str">
        <f>AE38</f>
        <v>YANGON(MIP Terminal)</v>
      </c>
      <c r="AF42" s="1185">
        <f>U42+$AF$13</f>
        <v>45722</v>
      </c>
      <c r="AG42" s="825">
        <f>U42+$AG$13</f>
        <v>45720</v>
      </c>
      <c r="AH42" s="826">
        <f>U42+$AH$13</f>
        <v>45721</v>
      </c>
      <c r="AI42" s="1186">
        <f>U42+$AI$14</f>
        <v>45719</v>
      </c>
      <c r="AJ42" s="1187">
        <f>U42+$AJ$14</f>
        <v>45723</v>
      </c>
      <c r="AK42" s="45"/>
    </row>
    <row r="43" spans="1:37" s="29" customFormat="1" ht="24" customHeight="1">
      <c r="A43" s="1404" t="s">
        <v>1336</v>
      </c>
      <c r="B43" s="1405" t="s">
        <v>1250</v>
      </c>
      <c r="C43" s="1727">
        <f>C39+7</f>
        <v>45703</v>
      </c>
      <c r="D43" s="1633" t="s">
        <v>376</v>
      </c>
      <c r="E43" s="1624">
        <f>C43+1</f>
        <v>45704</v>
      </c>
      <c r="F43" s="2380"/>
      <c r="G43" s="1633"/>
      <c r="H43" s="1377"/>
      <c r="I43" s="2192">
        <f>C43-5</f>
        <v>45698</v>
      </c>
      <c r="J43" s="2193">
        <f>C43-4-1</f>
        <v>45698</v>
      </c>
      <c r="K43" s="1378">
        <f>C43-3</f>
        <v>45700</v>
      </c>
      <c r="L43" s="2052"/>
      <c r="M43" s="1379"/>
      <c r="N43" s="2053"/>
      <c r="O43" s="1380"/>
      <c r="P43" s="1381"/>
      <c r="Q43" s="1379"/>
      <c r="R43" s="2053"/>
      <c r="S43" s="1382"/>
      <c r="T43" s="1383"/>
      <c r="U43" s="1384">
        <f>E43+7</f>
        <v>45711</v>
      </c>
      <c r="V43" s="2317">
        <f>U43+$V$15</f>
        <v>45720</v>
      </c>
      <c r="W43" s="834">
        <f>U43+$W$15</f>
        <v>45724</v>
      </c>
      <c r="X43" s="834">
        <f>U43+$X$15</f>
        <v>45721</v>
      </c>
      <c r="Y43" s="2315">
        <f>U43+$Y$15</f>
        <v>45729</v>
      </c>
      <c r="Z43" s="2314">
        <f>U43+$Z$15</f>
        <v>45719</v>
      </c>
      <c r="AA43" s="834">
        <f>U43+$AA$15</f>
        <v>45720</v>
      </c>
      <c r="AB43" s="2315">
        <f>U43+$AB$15</f>
        <v>45720</v>
      </c>
      <c r="AC43" s="1180">
        <f>U43+$AC$15</f>
        <v>45724</v>
      </c>
      <c r="AD43" s="2314">
        <f>U43+$AD$15</f>
        <v>45722</v>
      </c>
      <c r="AE43" s="2315">
        <f>AD43</f>
        <v>45722</v>
      </c>
      <c r="AF43" s="2312">
        <f>U43+$AF$15</f>
        <v>45722</v>
      </c>
      <c r="AG43" s="2314">
        <f>U43+$AG$15</f>
        <v>45727</v>
      </c>
      <c r="AH43" s="2315">
        <f>U43+$AH$15</f>
        <v>45728</v>
      </c>
      <c r="AI43" s="1186"/>
      <c r="AJ43" s="1187"/>
      <c r="AK43" s="45"/>
    </row>
    <row r="44" spans="1:37" s="29" customFormat="1" ht="24" customHeight="1">
      <c r="A44" s="1404" t="s">
        <v>1207</v>
      </c>
      <c r="B44" s="1405" t="s">
        <v>1395</v>
      </c>
      <c r="C44" s="1396"/>
      <c r="D44" s="1397"/>
      <c r="E44" s="1398"/>
      <c r="F44" s="2373"/>
      <c r="G44" s="1397"/>
      <c r="H44" s="1399"/>
      <c r="I44" s="2191"/>
      <c r="J44" s="1400"/>
      <c r="K44" s="1401"/>
      <c r="L44" s="1402"/>
      <c r="M44" s="1397"/>
      <c r="N44" s="1399"/>
      <c r="O44" s="1403"/>
      <c r="P44" s="1381">
        <f>P40+7</f>
        <v>45706</v>
      </c>
      <c r="Q44" s="1379" t="s">
        <v>376</v>
      </c>
      <c r="R44" s="2053">
        <f>P44</f>
        <v>45706</v>
      </c>
      <c r="S44" s="2374">
        <f>P44-5</f>
        <v>45701</v>
      </c>
      <c r="T44" s="1385">
        <f>P44-2</f>
        <v>45704</v>
      </c>
      <c r="U44" s="1384">
        <f>R44+7</f>
        <v>45713</v>
      </c>
      <c r="V44" s="2317">
        <f>U44+$V$14</f>
        <v>45727</v>
      </c>
      <c r="W44" s="834">
        <f>U44+$W$14</f>
        <v>45731</v>
      </c>
      <c r="X44" s="834">
        <f>U44+$X$14</f>
        <v>45728</v>
      </c>
      <c r="Y44" s="2315">
        <f>U44+$Y$14</f>
        <v>45729</v>
      </c>
      <c r="Z44" s="2314">
        <f>U44+$Z$14</f>
        <v>45725</v>
      </c>
      <c r="AA44" s="834">
        <f>U44+$AA$14</f>
        <v>45726</v>
      </c>
      <c r="AB44" s="2315">
        <f>U44+$AB$14</f>
        <v>45726</v>
      </c>
      <c r="AC44" s="1180">
        <f>U44+$AC$14</f>
        <v>45724</v>
      </c>
      <c r="AD44" s="2314">
        <f>U44+$AD$16</f>
        <v>45729</v>
      </c>
      <c r="AE44" s="2315">
        <f>AD44</f>
        <v>45729</v>
      </c>
      <c r="AF44" s="2312">
        <f>U44+$AF$14</f>
        <v>45729</v>
      </c>
      <c r="AG44" s="2314">
        <f>U44+$AG$14</f>
        <v>45727</v>
      </c>
      <c r="AH44" s="2315">
        <f>U44+$AH$14</f>
        <v>45728</v>
      </c>
      <c r="AI44" s="1186"/>
      <c r="AJ44" s="1187"/>
      <c r="AK44" s="45"/>
    </row>
    <row r="45" spans="1:37" s="29" customFormat="1" ht="24" customHeight="1">
      <c r="A45" s="1027" t="s">
        <v>1184</v>
      </c>
      <c r="B45" s="2188"/>
      <c r="C45" s="1386"/>
      <c r="D45" s="820"/>
      <c r="E45" s="2055"/>
      <c r="F45" s="2189" t="e">
        <f>F41+7</f>
        <v>#VALUE!</v>
      </c>
      <c r="G45" s="821" t="s">
        <v>376</v>
      </c>
      <c r="H45" s="2056" t="e">
        <f>F45+1</f>
        <v>#VALUE!</v>
      </c>
      <c r="I45" s="2375" t="e">
        <f>F45-5</f>
        <v>#VALUE!</v>
      </c>
      <c r="J45" s="680" t="e">
        <f>F45-4</f>
        <v>#VALUE!</v>
      </c>
      <c r="K45" s="681" t="e">
        <f>J45</f>
        <v>#VALUE!</v>
      </c>
      <c r="L45" s="2058"/>
      <c r="M45" s="821"/>
      <c r="N45" s="2056"/>
      <c r="O45" s="822"/>
      <c r="P45" s="1387"/>
      <c r="Q45" s="821"/>
      <c r="R45" s="2056"/>
      <c r="S45" s="2190"/>
      <c r="T45" s="681"/>
      <c r="U45" s="1388" t="e">
        <f>H45+11</f>
        <v>#VALUE!</v>
      </c>
      <c r="V45" s="1184"/>
      <c r="W45" s="839"/>
      <c r="X45" s="839"/>
      <c r="Y45" s="826"/>
      <c r="Z45" s="825"/>
      <c r="AA45" s="839"/>
      <c r="AB45" s="826"/>
      <c r="AC45" s="1154"/>
      <c r="AD45" s="825"/>
      <c r="AE45" s="826"/>
      <c r="AF45" s="1185"/>
      <c r="AG45" s="825"/>
      <c r="AH45" s="826"/>
      <c r="AI45" s="1186"/>
      <c r="AJ45" s="1187"/>
      <c r="AK45" s="45"/>
    </row>
    <row r="46" spans="1:37" s="29" customFormat="1" ht="24" customHeight="1">
      <c r="A46" s="2203" t="s">
        <v>1075</v>
      </c>
      <c r="B46" s="2376"/>
      <c r="C46" s="1389"/>
      <c r="D46" s="676"/>
      <c r="E46" s="1390"/>
      <c r="F46" s="2377"/>
      <c r="G46" s="676"/>
      <c r="H46" s="1391"/>
      <c r="I46" s="2378"/>
      <c r="J46" s="677"/>
      <c r="K46" s="678"/>
      <c r="L46" s="1392">
        <f>L42+7</f>
        <v>45707</v>
      </c>
      <c r="M46" s="675" t="s">
        <v>376</v>
      </c>
      <c r="N46" s="1393">
        <f>L46</f>
        <v>45707</v>
      </c>
      <c r="O46" s="823">
        <f>L46-2</f>
        <v>45705</v>
      </c>
      <c r="P46" s="1394">
        <f>P42+7</f>
        <v>45708</v>
      </c>
      <c r="Q46" s="675" t="s">
        <v>376</v>
      </c>
      <c r="R46" s="1393">
        <f>P46</f>
        <v>45708</v>
      </c>
      <c r="S46" s="2379">
        <f>P46-3</f>
        <v>45705</v>
      </c>
      <c r="T46" s="674">
        <f>P46-2</f>
        <v>45706</v>
      </c>
      <c r="U46" s="1395">
        <f>R46+7</f>
        <v>45715</v>
      </c>
      <c r="V46" s="1184">
        <f>U46+$V$13</f>
        <v>45727</v>
      </c>
      <c r="W46" s="839">
        <f>U46+$W$13</f>
        <v>45731</v>
      </c>
      <c r="X46" s="839">
        <f>U46+$X$13</f>
        <v>45728</v>
      </c>
      <c r="Y46" s="826">
        <f>U46+$Y$13</f>
        <v>45729</v>
      </c>
      <c r="Z46" s="825">
        <f>U46+$Z$13</f>
        <v>45726</v>
      </c>
      <c r="AA46" s="839">
        <f>U46+$AA$13</f>
        <v>45727</v>
      </c>
      <c r="AB46" s="826">
        <f>U46+$AB$13</f>
        <v>45727</v>
      </c>
      <c r="AC46" s="1154">
        <f>U46+$AC$13</f>
        <v>45731</v>
      </c>
      <c r="AD46" s="825">
        <f>U46+$AD$13</f>
        <v>45729</v>
      </c>
      <c r="AE46" s="826" t="str">
        <f>AE42</f>
        <v>YANGON(MIP Terminal)</v>
      </c>
      <c r="AF46" s="1185">
        <f>U46+$AF$13</f>
        <v>45729</v>
      </c>
      <c r="AG46" s="825">
        <f>U46+$AG$13</f>
        <v>45727</v>
      </c>
      <c r="AH46" s="826">
        <f>U46+$AH$13</f>
        <v>45728</v>
      </c>
      <c r="AI46" s="1186"/>
      <c r="AJ46" s="1187"/>
      <c r="AK46" s="45"/>
    </row>
    <row r="47" spans="1:37" s="29" customFormat="1" ht="24" customHeight="1">
      <c r="A47" s="1404" t="s">
        <v>1337</v>
      </c>
      <c r="B47" s="1405" t="s">
        <v>1407</v>
      </c>
      <c r="C47" s="1727">
        <f>C43+7</f>
        <v>45710</v>
      </c>
      <c r="D47" s="1633" t="s">
        <v>376</v>
      </c>
      <c r="E47" s="1624">
        <f>C47+1</f>
        <v>45711</v>
      </c>
      <c r="F47" s="2380"/>
      <c r="G47" s="1633"/>
      <c r="H47" s="1377"/>
      <c r="I47" s="2192">
        <f>C47-5</f>
        <v>45705</v>
      </c>
      <c r="J47" s="2186">
        <f>C47-4</f>
        <v>45706</v>
      </c>
      <c r="K47" s="1378">
        <f>C47-3</f>
        <v>45707</v>
      </c>
      <c r="L47" s="2052"/>
      <c r="M47" s="1379"/>
      <c r="N47" s="2053"/>
      <c r="O47" s="1380"/>
      <c r="P47" s="1381"/>
      <c r="Q47" s="1379"/>
      <c r="R47" s="2053"/>
      <c r="S47" s="1382"/>
      <c r="T47" s="1383"/>
      <c r="U47" s="1384">
        <f>E47+7</f>
        <v>45718</v>
      </c>
      <c r="V47" s="847">
        <f>U47+$V$15</f>
        <v>45727</v>
      </c>
      <c r="W47" s="243">
        <f>U47+$W$15</f>
        <v>45731</v>
      </c>
      <c r="X47" s="243">
        <f>U47+$X$15</f>
        <v>45728</v>
      </c>
      <c r="Y47" s="421">
        <f>U47+$Y$15</f>
        <v>45736</v>
      </c>
      <c r="Z47" s="816">
        <f>U47+$Z$15</f>
        <v>45726</v>
      </c>
      <c r="AA47" s="243">
        <f>U47+$AA$15</f>
        <v>45727</v>
      </c>
      <c r="AB47" s="421">
        <f>U47+$AB$15</f>
        <v>45727</v>
      </c>
      <c r="AC47" s="806">
        <f>U47+$AC$15</f>
        <v>45731</v>
      </c>
      <c r="AD47" s="816">
        <f>U47+$AD$15</f>
        <v>45729</v>
      </c>
      <c r="AE47" s="421">
        <f>AD47</f>
        <v>45729</v>
      </c>
      <c r="AF47" s="2211">
        <f>U47+$AF$15</f>
        <v>45729</v>
      </c>
      <c r="AG47" s="816">
        <f>U47+$AG$15</f>
        <v>45734</v>
      </c>
      <c r="AH47" s="421">
        <f>U47+$AH$15</f>
        <v>45735</v>
      </c>
      <c r="AI47" s="1179">
        <f>U47+$AI$15</f>
        <v>45728</v>
      </c>
      <c r="AJ47" s="1153">
        <f>U47+$AJ$15</f>
        <v>45732</v>
      </c>
      <c r="AK47" s="45"/>
    </row>
    <row r="48" spans="1:37" s="29" customFormat="1" ht="24" customHeight="1">
      <c r="A48" s="1706" t="s">
        <v>1185</v>
      </c>
      <c r="B48" s="1707"/>
      <c r="C48" s="1887"/>
      <c r="D48" s="1888"/>
      <c r="E48" s="1889"/>
      <c r="F48" s="2381"/>
      <c r="G48" s="1888"/>
      <c r="H48" s="1890"/>
      <c r="I48" s="2187"/>
      <c r="J48" s="1891"/>
      <c r="K48" s="1892"/>
      <c r="L48" s="1893"/>
      <c r="M48" s="1888"/>
      <c r="N48" s="1890"/>
      <c r="O48" s="1894"/>
      <c r="P48" s="1895">
        <f>P44+7</f>
        <v>45713</v>
      </c>
      <c r="Q48" s="1896" t="s">
        <v>376</v>
      </c>
      <c r="R48" s="2054">
        <f>P48</f>
        <v>45713</v>
      </c>
      <c r="S48" s="2382">
        <f>P48-5</f>
        <v>45708</v>
      </c>
      <c r="T48" s="1897">
        <f>P48-2</f>
        <v>45711</v>
      </c>
      <c r="U48" s="1898">
        <f>R48+7</f>
        <v>45720</v>
      </c>
      <c r="V48" s="1714">
        <f>U48+$V$14</f>
        <v>45734</v>
      </c>
      <c r="W48" s="1715">
        <f>U48+$W$14</f>
        <v>45738</v>
      </c>
      <c r="X48" s="1715">
        <f>U48+$X$14</f>
        <v>45735</v>
      </c>
      <c r="Y48" s="1716">
        <f>U48+$Y$14</f>
        <v>45736</v>
      </c>
      <c r="Z48" s="1717">
        <f>U48+$Z$14</f>
        <v>45732</v>
      </c>
      <c r="AA48" s="1715">
        <f>U48+$AA$14</f>
        <v>45733</v>
      </c>
      <c r="AB48" s="1716">
        <f>U48+$AB$14</f>
        <v>45733</v>
      </c>
      <c r="AC48" s="1718">
        <f>U48+$AC$14</f>
        <v>45731</v>
      </c>
      <c r="AD48" s="1717">
        <f>U48+$AD$16</f>
        <v>45736</v>
      </c>
      <c r="AE48" s="1716">
        <f>AD48</f>
        <v>45736</v>
      </c>
      <c r="AF48" s="1719">
        <f>U48+$AF$14</f>
        <v>45736</v>
      </c>
      <c r="AG48" s="1717">
        <f>U48+$AG$14</f>
        <v>45734</v>
      </c>
      <c r="AH48" s="1716">
        <f>U48+$AH$14</f>
        <v>45735</v>
      </c>
      <c r="AI48" s="1179">
        <f>U48+$AI$16</f>
        <v>45728</v>
      </c>
      <c r="AJ48" s="1153">
        <f>U48+$AJ$16</f>
        <v>45732</v>
      </c>
      <c r="AK48" s="45"/>
    </row>
    <row r="49" spans="1:37" s="29" customFormat="1" ht="24" customHeight="1">
      <c r="A49" s="1027" t="s">
        <v>1184</v>
      </c>
      <c r="B49" s="2188"/>
      <c r="C49" s="1386"/>
      <c r="D49" s="820"/>
      <c r="E49" s="2055"/>
      <c r="F49" s="2189" t="e">
        <f>F45+7</f>
        <v>#VALUE!</v>
      </c>
      <c r="G49" s="821" t="s">
        <v>376</v>
      </c>
      <c r="H49" s="2056" t="e">
        <f>F49+1</f>
        <v>#VALUE!</v>
      </c>
      <c r="I49" s="2375" t="e">
        <f>F49-5</f>
        <v>#VALUE!</v>
      </c>
      <c r="J49" s="680" t="e">
        <f>F49-4</f>
        <v>#VALUE!</v>
      </c>
      <c r="K49" s="681" t="e">
        <f>J49</f>
        <v>#VALUE!</v>
      </c>
      <c r="L49" s="2058"/>
      <c r="M49" s="821"/>
      <c r="N49" s="2056"/>
      <c r="O49" s="822"/>
      <c r="P49" s="1387"/>
      <c r="Q49" s="821"/>
      <c r="R49" s="2056"/>
      <c r="S49" s="2190"/>
      <c r="T49" s="681"/>
      <c r="U49" s="1388" t="e">
        <f>H49+11</f>
        <v>#VALUE!</v>
      </c>
      <c r="V49" s="1184"/>
      <c r="W49" s="839"/>
      <c r="X49" s="839"/>
      <c r="Y49" s="826"/>
      <c r="Z49" s="825"/>
      <c r="AA49" s="839"/>
      <c r="AB49" s="826"/>
      <c r="AC49" s="1154"/>
      <c r="AD49" s="825"/>
      <c r="AE49" s="826"/>
      <c r="AF49" s="1185"/>
      <c r="AG49" s="825"/>
      <c r="AH49" s="826"/>
      <c r="AI49" s="1186" t="e">
        <f>U49+$AI$14</f>
        <v>#VALUE!</v>
      </c>
      <c r="AJ49" s="1187" t="e">
        <f>U49+$AJ$14</f>
        <v>#VALUE!</v>
      </c>
      <c r="AK49" s="45"/>
    </row>
    <row r="50" spans="1:37" s="29" customFormat="1" ht="24" customHeight="1">
      <c r="A50" s="2203" t="s">
        <v>1313</v>
      </c>
      <c r="B50" s="2376" t="s">
        <v>1409</v>
      </c>
      <c r="C50" s="1389"/>
      <c r="D50" s="676"/>
      <c r="E50" s="1390"/>
      <c r="F50" s="2377"/>
      <c r="G50" s="676"/>
      <c r="H50" s="1391"/>
      <c r="I50" s="2378"/>
      <c r="J50" s="677"/>
      <c r="K50" s="678"/>
      <c r="L50" s="1392">
        <f>L46+7</f>
        <v>45714</v>
      </c>
      <c r="M50" s="675" t="s">
        <v>376</v>
      </c>
      <c r="N50" s="1393">
        <f>L50</f>
        <v>45714</v>
      </c>
      <c r="O50" s="823">
        <f>L50-2</f>
        <v>45712</v>
      </c>
      <c r="P50" s="1394">
        <f>P46+7</f>
        <v>45715</v>
      </c>
      <c r="Q50" s="675" t="s">
        <v>376</v>
      </c>
      <c r="R50" s="1393">
        <f>P50</f>
        <v>45715</v>
      </c>
      <c r="S50" s="2379">
        <f>P50-3</f>
        <v>45712</v>
      </c>
      <c r="T50" s="674">
        <f>P50-2</f>
        <v>45713</v>
      </c>
      <c r="U50" s="1395">
        <f>R50+7</f>
        <v>45722</v>
      </c>
      <c r="V50" s="1184">
        <f>U50+$V$13</f>
        <v>45734</v>
      </c>
      <c r="W50" s="839">
        <f>U50+$W$13</f>
        <v>45738</v>
      </c>
      <c r="X50" s="839">
        <f>U50+$X$13</f>
        <v>45735</v>
      </c>
      <c r="Y50" s="826">
        <f>U50+$Y$13</f>
        <v>45736</v>
      </c>
      <c r="Z50" s="825">
        <f>U50+$Z$13</f>
        <v>45733</v>
      </c>
      <c r="AA50" s="839">
        <f>U50+$AA$13</f>
        <v>45734</v>
      </c>
      <c r="AB50" s="826">
        <f>U50+$AB$13</f>
        <v>45734</v>
      </c>
      <c r="AC50" s="1154">
        <f>U50+$AC$13</f>
        <v>45738</v>
      </c>
      <c r="AD50" s="825">
        <f>U50+$AD$13</f>
        <v>45736</v>
      </c>
      <c r="AE50" s="826" t="str">
        <f>AE46</f>
        <v>YANGON(MIP Terminal)</v>
      </c>
      <c r="AF50" s="1185">
        <f>U50+$AF$13</f>
        <v>45736</v>
      </c>
      <c r="AG50" s="825">
        <f>U50+$AG$13</f>
        <v>45734</v>
      </c>
      <c r="AH50" s="826">
        <f>U50+$AH$13</f>
        <v>45735</v>
      </c>
      <c r="AI50" s="1188"/>
      <c r="AJ50" s="1188"/>
      <c r="AK50" s="45"/>
    </row>
    <row r="51" spans="1:37" s="29" customFormat="1" ht="24" customHeight="1">
      <c r="A51" s="1404" t="s">
        <v>1339</v>
      </c>
      <c r="B51" s="1405" t="s">
        <v>1408</v>
      </c>
      <c r="C51" s="1727">
        <f>C47+7</f>
        <v>45717</v>
      </c>
      <c r="D51" s="1633" t="s">
        <v>376</v>
      </c>
      <c r="E51" s="1624">
        <f>C51+1</f>
        <v>45718</v>
      </c>
      <c r="F51" s="2380"/>
      <c r="G51" s="1633"/>
      <c r="H51" s="1377"/>
      <c r="I51" s="2204">
        <f>C51-5</f>
        <v>45712</v>
      </c>
      <c r="J51" s="2386">
        <f>C51-4</f>
        <v>45713</v>
      </c>
      <c r="K51" s="1523">
        <f>C51-3</f>
        <v>45714</v>
      </c>
      <c r="L51" s="1726"/>
      <c r="M51" s="1633"/>
      <c r="N51" s="1377"/>
      <c r="O51" s="1627"/>
      <c r="P51" s="1727"/>
      <c r="Q51" s="1633"/>
      <c r="R51" s="1377"/>
      <c r="S51" s="1382"/>
      <c r="T51" s="1406"/>
      <c r="U51" s="1384">
        <f>E51+7</f>
        <v>45725</v>
      </c>
      <c r="V51" s="847">
        <f>U51+$V$15</f>
        <v>45734</v>
      </c>
      <c r="W51" s="243">
        <f>U51+$W$15</f>
        <v>45738</v>
      </c>
      <c r="X51" s="243">
        <f>U51+$X$15</f>
        <v>45735</v>
      </c>
      <c r="Y51" s="421">
        <f>U51+$Y$15</f>
        <v>45743</v>
      </c>
      <c r="Z51" s="816">
        <f>U51+$Z$15</f>
        <v>45733</v>
      </c>
      <c r="AA51" s="243">
        <f>U51+$AA$15</f>
        <v>45734</v>
      </c>
      <c r="AB51" s="421">
        <f>U51+$AB$15</f>
        <v>45734</v>
      </c>
      <c r="AC51" s="806">
        <f>U51+$AC$15</f>
        <v>45738</v>
      </c>
      <c r="AD51" s="816">
        <f>U51+$AD$15</f>
        <v>45736</v>
      </c>
      <c r="AE51" s="421">
        <f>AD51</f>
        <v>45736</v>
      </c>
      <c r="AF51" s="1189">
        <f>U51+$AF$15</f>
        <v>45736</v>
      </c>
      <c r="AG51" s="816">
        <f>U51+$AG$15</f>
        <v>45741</v>
      </c>
      <c r="AH51" s="421">
        <f>U51+$AH$15</f>
        <v>45742</v>
      </c>
      <c r="AI51" s="1188"/>
      <c r="AJ51" s="1188"/>
      <c r="AK51" s="45"/>
    </row>
    <row r="52" spans="1:37" s="460" customFormat="1" ht="24" hidden="1" customHeight="1">
      <c r="A52" s="1160"/>
      <c r="B52" s="1161"/>
      <c r="C52" s="552"/>
      <c r="D52" s="553"/>
      <c r="E52" s="154"/>
      <c r="F52" s="554"/>
      <c r="G52" s="553"/>
      <c r="H52" s="528"/>
      <c r="I52" s="555"/>
      <c r="J52" s="556"/>
      <c r="K52" s="557"/>
      <c r="L52" s="152"/>
      <c r="M52" s="553"/>
      <c r="N52" s="528"/>
      <c r="O52" s="1162"/>
      <c r="P52" s="552">
        <f>P48+7</f>
        <v>45720</v>
      </c>
      <c r="Q52" s="553" t="s">
        <v>376</v>
      </c>
      <c r="R52" s="528">
        <f>P52</f>
        <v>45720</v>
      </c>
      <c r="S52" s="1163">
        <f>P52-5-1</f>
        <v>45714</v>
      </c>
      <c r="T52" s="558">
        <f>P52-2-3</f>
        <v>45715</v>
      </c>
      <c r="U52" s="1080">
        <f>R52+7</f>
        <v>45727</v>
      </c>
      <c r="V52" s="522">
        <f>U52+$V$16</f>
        <v>45739</v>
      </c>
      <c r="W52" s="523">
        <f>U52+$W$16</f>
        <v>45743</v>
      </c>
      <c r="X52" s="523">
        <f>U52+$X$16</f>
        <v>45740</v>
      </c>
      <c r="Y52" s="524">
        <f>U52+$Y$16</f>
        <v>45741</v>
      </c>
      <c r="Z52" s="525">
        <f>U52+$Z$16</f>
        <v>45737</v>
      </c>
      <c r="AA52" s="523">
        <f>U52+$AA$16</f>
        <v>45741</v>
      </c>
      <c r="AB52" s="524">
        <f>U52+$AB$16</f>
        <v>45737</v>
      </c>
      <c r="AC52" s="154">
        <f>U52+$AC$16</f>
        <v>45736</v>
      </c>
      <c r="AD52" s="525">
        <f>R52+$AG$16</f>
        <v>45734</v>
      </c>
      <c r="AE52" s="703">
        <f>R52+$AH$14</f>
        <v>45735</v>
      </c>
      <c r="AF52" s="526">
        <f>U52+$AF$16</f>
        <v>45740</v>
      </c>
      <c r="AG52" s="525">
        <f>U52+$AG$16</f>
        <v>45741</v>
      </c>
      <c r="AH52" s="524">
        <f>U52+$AH$16</f>
        <v>45739</v>
      </c>
      <c r="AI52" s="824">
        <f>U52+$AI$16</f>
        <v>45735</v>
      </c>
      <c r="AJ52" s="1153">
        <f>U52+$AJ$16</f>
        <v>45739</v>
      </c>
    </row>
    <row r="53" spans="1:37" s="460" customFormat="1" ht="24" hidden="1" customHeight="1">
      <c r="A53" s="1164" t="s">
        <v>421</v>
      </c>
      <c r="B53" s="1165" t="s">
        <v>422</v>
      </c>
      <c r="C53" s="897"/>
      <c r="D53" s="898"/>
      <c r="E53" s="1166"/>
      <c r="F53" s="1167" t="e">
        <f>F49+7</f>
        <v>#VALUE!</v>
      </c>
      <c r="G53" s="898" t="s">
        <v>376</v>
      </c>
      <c r="H53" s="1168" t="e">
        <f>F53</f>
        <v>#VALUE!</v>
      </c>
      <c r="I53" s="1169" t="e">
        <f>F53-5</f>
        <v>#VALUE!</v>
      </c>
      <c r="J53" s="466" t="e">
        <f>F53-4</f>
        <v>#VALUE!</v>
      </c>
      <c r="K53" s="467" t="e">
        <f>J53</f>
        <v>#VALUE!</v>
      </c>
      <c r="L53" s="1170"/>
      <c r="M53" s="898"/>
      <c r="N53" s="1168"/>
      <c r="O53" s="899"/>
      <c r="P53" s="897"/>
      <c r="Q53" s="898"/>
      <c r="R53" s="1168"/>
      <c r="S53" s="1171"/>
      <c r="T53" s="467"/>
      <c r="U53" s="1043" t="e">
        <f>H53+9</f>
        <v>#VALUE!</v>
      </c>
      <c r="V53" s="1190" t="e">
        <f>U53+$V$14</f>
        <v>#VALUE!</v>
      </c>
      <c r="W53" s="915" t="e">
        <f>U53+$W$14</f>
        <v>#VALUE!</v>
      </c>
      <c r="X53" s="915" t="e">
        <f>U53+$X$14</f>
        <v>#VALUE!</v>
      </c>
      <c r="Y53" s="916" t="e">
        <f>U53+$Y$14</f>
        <v>#VALUE!</v>
      </c>
      <c r="Z53" s="917" t="e">
        <f>U53+$Z$14</f>
        <v>#VALUE!</v>
      </c>
      <c r="AA53" s="915" t="e">
        <f>U53+$AA$14</f>
        <v>#VALUE!</v>
      </c>
      <c r="AB53" s="916" t="e">
        <f>U53+$AB$14</f>
        <v>#VALUE!</v>
      </c>
      <c r="AC53" s="1191" t="e">
        <f>U53+$AC$14</f>
        <v>#VALUE!</v>
      </c>
      <c r="AD53" s="917">
        <f>R53+$AG$14</f>
        <v>14</v>
      </c>
      <c r="AE53" s="916">
        <f>R53+$AH$14</f>
        <v>15</v>
      </c>
      <c r="AF53" s="1192" t="e">
        <f>U53+$AF$14</f>
        <v>#VALUE!</v>
      </c>
      <c r="AG53" s="917" t="e">
        <f>U53+$AG$14</f>
        <v>#VALUE!</v>
      </c>
      <c r="AH53" s="916" t="e">
        <f>U53+$AH$14</f>
        <v>#VALUE!</v>
      </c>
      <c r="AI53" s="918" t="e">
        <f>U53+$AI$14</f>
        <v>#VALUE!</v>
      </c>
      <c r="AJ53" s="1187" t="e">
        <f>U53+$AJ$14</f>
        <v>#VALUE!</v>
      </c>
    </row>
    <row r="54" spans="1:37" ht="18" customHeight="1">
      <c r="A54" s="2732"/>
      <c r="B54" s="2732"/>
      <c r="C54" s="2732"/>
      <c r="D54" s="2732"/>
      <c r="E54" s="2732"/>
      <c r="F54" s="2732"/>
      <c r="G54" s="2732"/>
      <c r="H54" s="2732"/>
      <c r="I54" s="2732"/>
      <c r="J54" s="2732"/>
      <c r="K54" s="2732"/>
      <c r="L54" s="2732"/>
      <c r="M54" s="2732"/>
      <c r="N54" s="2732"/>
      <c r="O54" s="2732"/>
      <c r="P54" s="2732"/>
      <c r="Q54" s="2732"/>
      <c r="R54" s="2732"/>
    </row>
    <row r="55" spans="1:37" s="13" customFormat="1" ht="16.5" customHeight="1">
      <c r="A55" s="21" t="s">
        <v>379</v>
      </c>
      <c r="B55" s="248"/>
      <c r="L55" s="21"/>
      <c r="M55" s="21"/>
      <c r="N55" s="248"/>
      <c r="R55" s="275"/>
      <c r="S55" s="275"/>
      <c r="AK55" s="39"/>
    </row>
    <row r="56" spans="1:37" s="13" customFormat="1" ht="17.25" customHeight="1">
      <c r="A56" s="2021" t="s">
        <v>380</v>
      </c>
      <c r="B56" s="2678" t="s">
        <v>381</v>
      </c>
      <c r="C56" s="2688"/>
      <c r="D56" s="2688"/>
      <c r="E56" s="2688"/>
      <c r="F56" s="2688"/>
      <c r="G56" s="2688"/>
      <c r="H56" s="2688"/>
      <c r="I56" s="2688"/>
      <c r="J56" s="2688"/>
      <c r="K56" s="2689"/>
      <c r="L56" s="149"/>
      <c r="M56" s="149"/>
      <c r="N56" s="580" t="s">
        <v>382</v>
      </c>
      <c r="O56" s="16"/>
      <c r="P56" s="8"/>
      <c r="Q56" s="8"/>
      <c r="R56" s="8"/>
      <c r="S56" s="8"/>
      <c r="T56" s="8"/>
      <c r="U56" s="8"/>
      <c r="V56" s="149"/>
      <c r="W56" s="149"/>
      <c r="X56" s="149"/>
      <c r="Y56" s="149"/>
      <c r="Z56" s="11"/>
      <c r="AA56" s="11"/>
      <c r="AB56" s="11"/>
      <c r="AC56" s="11"/>
      <c r="AD56" s="11"/>
      <c r="AE56" s="11"/>
      <c r="AF56" s="11"/>
      <c r="AG56" s="11"/>
      <c r="AH56" s="11"/>
      <c r="AK56" s="39"/>
    </row>
    <row r="57" spans="1:37" s="13" customFormat="1" ht="17.25" customHeight="1">
      <c r="A57" s="2022"/>
      <c r="B57" s="2693" t="s">
        <v>383</v>
      </c>
      <c r="C57" s="2694"/>
      <c r="D57" s="2694"/>
      <c r="E57" s="2694"/>
      <c r="F57" s="2694"/>
      <c r="G57" s="2694"/>
      <c r="H57" s="2694"/>
      <c r="I57" s="2694"/>
      <c r="J57" s="2694"/>
      <c r="K57" s="2695"/>
      <c r="L57" s="204"/>
      <c r="M57" s="204"/>
      <c r="N57" s="18" t="s">
        <v>384</v>
      </c>
      <c r="O57" s="16"/>
      <c r="P57" s="8"/>
      <c r="Q57" s="8"/>
      <c r="R57" s="8"/>
      <c r="S57" s="8"/>
      <c r="T57" s="8"/>
      <c r="U57" s="8"/>
      <c r="V57" s="149"/>
      <c r="W57" s="149"/>
      <c r="X57" s="149"/>
      <c r="Y57" s="149"/>
      <c r="Z57" s="11"/>
      <c r="AA57" s="11"/>
      <c r="AB57" s="11"/>
      <c r="AC57" s="11"/>
      <c r="AD57" s="11"/>
      <c r="AE57" s="11"/>
      <c r="AF57" s="11"/>
      <c r="AG57" s="11"/>
      <c r="AH57" s="11"/>
      <c r="AK57" s="39"/>
    </row>
    <row r="58" spans="1:37" s="13" customFormat="1" ht="17.25" customHeight="1">
      <c r="A58" s="2021" t="s">
        <v>385</v>
      </c>
      <c r="B58" s="2678" t="s">
        <v>386</v>
      </c>
      <c r="C58" s="2688"/>
      <c r="D58" s="2688"/>
      <c r="E58" s="2688"/>
      <c r="F58" s="2688"/>
      <c r="G58" s="2688"/>
      <c r="H58" s="2688"/>
      <c r="I58" s="2688"/>
      <c r="J58" s="2688"/>
      <c r="K58" s="2689"/>
      <c r="L58" s="204"/>
      <c r="M58" s="204"/>
      <c r="N58" s="18" t="s">
        <v>387</v>
      </c>
      <c r="O58" s="16"/>
      <c r="P58" s="8"/>
      <c r="Q58" s="8"/>
      <c r="R58" s="8"/>
      <c r="S58" s="8"/>
      <c r="T58" s="8"/>
      <c r="U58" s="8"/>
      <c r="V58" s="149"/>
      <c r="W58" s="149"/>
      <c r="X58" s="149"/>
      <c r="Y58" s="149"/>
      <c r="Z58" s="11"/>
      <c r="AA58" s="11"/>
      <c r="AB58" s="11"/>
      <c r="AC58" s="11"/>
      <c r="AD58" s="11"/>
      <c r="AE58" s="11"/>
      <c r="AF58" s="11"/>
      <c r="AG58" s="11"/>
      <c r="AH58" s="11"/>
      <c r="AK58" s="39"/>
    </row>
    <row r="59" spans="1:37" s="13" customFormat="1" ht="17.25" customHeight="1">
      <c r="A59" s="2023"/>
      <c r="B59" s="2693" t="s">
        <v>388</v>
      </c>
      <c r="C59" s="2694"/>
      <c r="D59" s="2694"/>
      <c r="E59" s="2694"/>
      <c r="F59" s="2694"/>
      <c r="G59" s="2694"/>
      <c r="H59" s="2694"/>
      <c r="I59" s="2694"/>
      <c r="J59" s="2694"/>
      <c r="K59" s="2695"/>
      <c r="L59" s="28"/>
      <c r="M59" s="28"/>
      <c r="N59" s="21" t="s">
        <v>389</v>
      </c>
      <c r="O59" s="16"/>
      <c r="P59" s="8"/>
      <c r="Q59" s="8"/>
      <c r="R59" s="8"/>
      <c r="S59" s="8"/>
      <c r="T59" s="8"/>
      <c r="U59" s="8"/>
      <c r="V59" s="149"/>
      <c r="W59" s="149"/>
      <c r="X59" s="149"/>
      <c r="Y59" s="149"/>
      <c r="Z59" s="11"/>
      <c r="AA59" s="11"/>
      <c r="AB59" s="11"/>
      <c r="AC59" s="11"/>
      <c r="AD59" s="11"/>
      <c r="AE59" s="11"/>
      <c r="AF59" s="11"/>
      <c r="AG59" s="11"/>
      <c r="AH59" s="11"/>
      <c r="AK59" s="39"/>
    </row>
    <row r="60" spans="1:37" s="13" customFormat="1" ht="17.25" customHeight="1">
      <c r="A60" s="2022" t="s">
        <v>362</v>
      </c>
      <c r="B60" s="2678" t="s">
        <v>390</v>
      </c>
      <c r="C60" s="2688"/>
      <c r="D60" s="2688"/>
      <c r="E60" s="2688"/>
      <c r="F60" s="2688"/>
      <c r="G60" s="2688"/>
      <c r="H60" s="2688"/>
      <c r="I60" s="2688"/>
      <c r="J60" s="2688"/>
      <c r="K60" s="2689"/>
      <c r="L60" s="10"/>
      <c r="M60" s="10"/>
      <c r="N60" s="18" t="s">
        <v>229</v>
      </c>
      <c r="P60" s="10"/>
      <c r="Q60" s="10"/>
      <c r="R60" s="11"/>
      <c r="T60" s="25"/>
      <c r="U60" s="11"/>
      <c r="V60" s="11"/>
      <c r="W60" s="11"/>
      <c r="X60" s="11"/>
      <c r="Y60" s="11"/>
      <c r="Z60" s="11"/>
      <c r="AA60" s="11"/>
      <c r="AB60" s="11"/>
      <c r="AC60" s="11"/>
      <c r="AD60" s="11"/>
      <c r="AE60" s="11"/>
      <c r="AF60" s="11"/>
      <c r="AG60" s="11"/>
      <c r="AH60" s="11"/>
      <c r="AK60" s="39"/>
    </row>
    <row r="61" spans="1:37" s="13" customFormat="1" ht="17.25" customHeight="1">
      <c r="A61" s="2022"/>
      <c r="B61" s="2696" t="s">
        <v>391</v>
      </c>
      <c r="C61" s="2717"/>
      <c r="D61" s="2717"/>
      <c r="E61" s="2717"/>
      <c r="F61" s="2717"/>
      <c r="G61" s="2717"/>
      <c r="H61" s="2717"/>
      <c r="I61" s="2717"/>
      <c r="J61" s="2717"/>
      <c r="K61" s="2718"/>
      <c r="L61" s="10"/>
      <c r="M61" s="10"/>
      <c r="N61" s="18"/>
      <c r="P61" s="18"/>
      <c r="R61" s="11"/>
      <c r="T61" s="25"/>
      <c r="U61" s="10"/>
      <c r="W61" s="10"/>
      <c r="X61" s="27"/>
      <c r="Y61" s="37"/>
      <c r="Z61" s="10"/>
      <c r="AA61" s="10"/>
      <c r="AB61" s="10"/>
      <c r="AC61" s="10"/>
      <c r="AD61" s="10"/>
      <c r="AE61" s="10"/>
      <c r="AF61" s="10"/>
      <c r="AG61" s="10"/>
      <c r="AH61" s="10"/>
      <c r="AK61" s="39"/>
    </row>
    <row r="62" spans="1:37" s="13" customFormat="1" ht="17.25" customHeight="1">
      <c r="A62" s="2021" t="s">
        <v>364</v>
      </c>
      <c r="B62" s="2678" t="s">
        <v>392</v>
      </c>
      <c r="C62" s="2679"/>
      <c r="D62" s="2679"/>
      <c r="E62" s="2679"/>
      <c r="F62" s="2679"/>
      <c r="G62" s="2679"/>
      <c r="H62" s="2679"/>
      <c r="I62" s="2680"/>
      <c r="J62" s="2680"/>
      <c r="K62" s="2681"/>
      <c r="L62" s="10"/>
      <c r="M62" s="25"/>
      <c r="P62" s="18"/>
      <c r="Q62" s="18"/>
      <c r="R62" s="18"/>
      <c r="T62" s="25"/>
      <c r="U62" s="10"/>
      <c r="W62" s="10"/>
      <c r="X62" s="27"/>
      <c r="Y62" s="37"/>
      <c r="Z62" s="11"/>
      <c r="AA62" s="11"/>
      <c r="AB62" s="11"/>
      <c r="AC62" s="11"/>
      <c r="AD62" s="11"/>
      <c r="AE62" s="11"/>
      <c r="AF62" s="11"/>
      <c r="AG62" s="11"/>
      <c r="AH62" s="11"/>
      <c r="AK62" s="39"/>
    </row>
    <row r="63" spans="1:37" s="13" customFormat="1" ht="17.25" customHeight="1">
      <c r="A63" s="2024"/>
      <c r="B63" s="2682" t="s">
        <v>393</v>
      </c>
      <c r="C63" s="2683"/>
      <c r="D63" s="2683"/>
      <c r="E63" s="2683"/>
      <c r="F63" s="2683"/>
      <c r="G63" s="2683"/>
      <c r="H63" s="2683"/>
      <c r="I63" s="2683"/>
      <c r="J63" s="2683"/>
      <c r="K63" s="2684"/>
      <c r="L63" s="10"/>
      <c r="M63" s="25"/>
      <c r="N63" s="415"/>
      <c r="O63" s="11"/>
      <c r="P63" s="18"/>
      <c r="R63" s="18"/>
      <c r="T63" s="25"/>
      <c r="U63" s="10"/>
      <c r="W63" s="10"/>
      <c r="X63" s="27"/>
      <c r="Y63" s="37"/>
      <c r="Z63" s="11"/>
      <c r="AA63" s="11"/>
      <c r="AB63" s="11"/>
      <c r="AC63" s="11"/>
      <c r="AD63" s="11"/>
      <c r="AE63" s="11"/>
      <c r="AF63" s="11"/>
      <c r="AG63" s="11"/>
      <c r="AH63" s="11"/>
      <c r="AK63" s="39"/>
    </row>
    <row r="64" spans="1:37" s="13" customFormat="1" ht="17.25" customHeight="1">
      <c r="A64" s="2022" t="s">
        <v>394</v>
      </c>
      <c r="B64" s="2696" t="s">
        <v>395</v>
      </c>
      <c r="C64" s="2589"/>
      <c r="D64" s="2589"/>
      <c r="E64" s="2589"/>
      <c r="F64" s="2589"/>
      <c r="G64" s="2589"/>
      <c r="H64" s="2589"/>
      <c r="I64" s="2697"/>
      <c r="J64" s="2697"/>
      <c r="K64" s="2698"/>
      <c r="L64" s="10"/>
      <c r="N64" s="21"/>
      <c r="O64" s="2687"/>
      <c r="P64" s="2686"/>
      <c r="Q64" s="2686"/>
      <c r="R64" s="2686"/>
      <c r="S64" s="2686"/>
      <c r="T64" s="2686"/>
      <c r="U64" s="2686"/>
      <c r="V64" s="2686"/>
      <c r="W64" s="11"/>
      <c r="X64" s="11"/>
      <c r="Y64" s="11"/>
      <c r="Z64" s="11"/>
      <c r="AA64" s="11"/>
      <c r="AB64" s="11"/>
      <c r="AC64" s="11"/>
      <c r="AD64" s="11"/>
      <c r="AE64" s="11"/>
      <c r="AF64" s="11"/>
      <c r="AG64" s="11"/>
      <c r="AH64" s="11"/>
      <c r="AK64" s="39"/>
    </row>
    <row r="65" spans="1:37" s="13" customFormat="1" ht="16.95" customHeight="1">
      <c r="A65" s="2024"/>
      <c r="B65" s="2693" t="s">
        <v>396</v>
      </c>
      <c r="C65" s="2699"/>
      <c r="D65" s="2699"/>
      <c r="E65" s="2699"/>
      <c r="F65" s="2699"/>
      <c r="G65" s="2699"/>
      <c r="H65" s="2699"/>
      <c r="I65" s="2700"/>
      <c r="J65" s="2700"/>
      <c r="K65" s="2701"/>
      <c r="L65" s="16"/>
      <c r="N65" s="21"/>
      <c r="O65" s="2687"/>
      <c r="P65" s="2686"/>
      <c r="Q65" s="2686"/>
      <c r="R65" s="2686"/>
      <c r="S65" s="2686"/>
      <c r="T65" s="2686"/>
      <c r="U65" s="2686"/>
      <c r="V65" s="2686"/>
      <c r="W65" s="11"/>
      <c r="X65" s="11"/>
      <c r="Y65" s="11"/>
      <c r="AK65" s="39"/>
    </row>
    <row r="66" spans="1:37" s="13" customFormat="1" ht="16.2" customHeight="1">
      <c r="A66" s="2225" t="s">
        <v>1246</v>
      </c>
      <c r="B66" s="2719" t="s">
        <v>1206</v>
      </c>
      <c r="C66" s="2720"/>
      <c r="D66" s="2720"/>
      <c r="E66" s="2720"/>
      <c r="F66" s="2720"/>
      <c r="G66" s="2720"/>
      <c r="H66" s="2720"/>
      <c r="I66" s="2721"/>
      <c r="J66" s="2721"/>
      <c r="K66" s="2722"/>
      <c r="L66" s="10"/>
      <c r="N66" s="21"/>
      <c r="O66" s="2687"/>
      <c r="P66" s="2686"/>
      <c r="Q66" s="2686"/>
      <c r="R66" s="2686"/>
      <c r="S66" s="2686"/>
      <c r="T66" s="2686"/>
      <c r="U66" s="2686"/>
      <c r="V66" s="2686"/>
      <c r="W66" s="11"/>
      <c r="X66" s="11"/>
      <c r="Y66" s="11"/>
      <c r="AK66" s="39"/>
    </row>
    <row r="67" spans="1:37" s="13" customFormat="1" ht="16.2" customHeight="1">
      <c r="A67" s="2226"/>
      <c r="B67" s="2723" t="s">
        <v>1252</v>
      </c>
      <c r="C67" s="2724"/>
      <c r="D67" s="2725" t="s">
        <v>1253</v>
      </c>
      <c r="E67" s="2725"/>
      <c r="F67" s="2725"/>
      <c r="G67" s="2726" t="s">
        <v>1254</v>
      </c>
      <c r="H67" s="2726"/>
      <c r="I67" s="2726"/>
      <c r="J67" s="2727" t="s">
        <v>1251</v>
      </c>
      <c r="K67" s="2728"/>
      <c r="L67" s="10"/>
      <c r="N67" s="21"/>
      <c r="O67" s="2687"/>
      <c r="P67" s="2686"/>
      <c r="Q67" s="2686"/>
      <c r="R67" s="2686"/>
      <c r="S67" s="2686"/>
      <c r="T67" s="2686"/>
      <c r="U67" s="2686"/>
      <c r="V67" s="2686"/>
      <c r="AK67" s="39"/>
    </row>
    <row r="68" spans="1:37" s="41" customFormat="1" ht="16.2" customHeight="1">
      <c r="A68" s="2183"/>
      <c r="B68" s="2690"/>
      <c r="C68" s="2690"/>
      <c r="D68" s="2690"/>
      <c r="E68" s="2690"/>
      <c r="F68" s="2690"/>
      <c r="G68" s="2690"/>
      <c r="H68" s="2690"/>
      <c r="I68" s="2691"/>
      <c r="J68" s="2691"/>
      <c r="K68" s="2692"/>
      <c r="L68" s="1884"/>
      <c r="M68" s="1884"/>
      <c r="N68" s="1884"/>
      <c r="O68" s="1884"/>
      <c r="P68" s="1885"/>
      <c r="Q68" s="1885"/>
      <c r="R68" s="1885"/>
      <c r="S68" s="1885"/>
      <c r="T68" s="1885"/>
      <c r="U68" s="1884"/>
      <c r="V68" s="1884"/>
      <c r="W68" s="1886"/>
      <c r="X68" s="1886"/>
      <c r="Y68" s="1886"/>
      <c r="Z68" s="1886"/>
      <c r="AA68" s="1886"/>
      <c r="AB68" s="1886"/>
      <c r="AC68" s="1886"/>
      <c r="AD68" s="1886"/>
      <c r="AE68" s="1886"/>
      <c r="AF68" s="1886"/>
      <c r="AG68" s="1886"/>
      <c r="AH68" s="1886"/>
    </row>
    <row r="69" spans="1:37" s="8" customFormat="1" ht="16.2" customHeight="1">
      <c r="A69" s="2184"/>
      <c r="B69" s="2675"/>
      <c r="C69" s="2675"/>
      <c r="D69" s="2676"/>
      <c r="E69" s="2676"/>
      <c r="F69" s="2676"/>
      <c r="G69" s="2677"/>
      <c r="H69" s="2677"/>
      <c r="I69" s="2677"/>
      <c r="J69" s="2674"/>
      <c r="K69" s="2675"/>
      <c r="L69" s="13"/>
      <c r="M69" s="13"/>
      <c r="N69" s="13"/>
      <c r="O69" s="13"/>
      <c r="P69" s="10"/>
      <c r="Q69" s="10"/>
      <c r="R69" s="10"/>
      <c r="S69" s="10"/>
      <c r="T69" s="10"/>
      <c r="U69" s="13"/>
      <c r="V69" s="13"/>
      <c r="AK69" s="41"/>
    </row>
    <row r="70" spans="1:37" s="8" customFormat="1" ht="15.6">
      <c r="A70" s="21"/>
      <c r="B70" s="13"/>
      <c r="C70" s="13"/>
      <c r="D70" s="13"/>
      <c r="E70" s="13"/>
      <c r="F70" s="13"/>
      <c r="G70" s="13"/>
      <c r="H70" s="13"/>
      <c r="I70" s="13"/>
      <c r="J70" s="13"/>
      <c r="K70" s="13"/>
      <c r="L70" s="13"/>
      <c r="M70" s="13"/>
      <c r="N70" s="13"/>
      <c r="O70" s="13"/>
      <c r="P70" s="10"/>
      <c r="Q70" s="10"/>
      <c r="R70" s="10"/>
      <c r="S70" s="10"/>
      <c r="T70" s="10"/>
      <c r="U70" s="13"/>
      <c r="V70" s="14"/>
      <c r="W70" s="9"/>
      <c r="X70" s="9"/>
      <c r="Y70" s="9"/>
      <c r="Z70" s="9"/>
      <c r="AA70" s="9"/>
      <c r="AB70" s="9"/>
      <c r="AC70" s="9"/>
      <c r="AD70" s="9"/>
      <c r="AE70" s="9"/>
      <c r="AF70" s="9"/>
      <c r="AG70" s="9"/>
      <c r="AH70" s="9"/>
      <c r="AK70" s="41"/>
    </row>
  </sheetData>
  <sheetProtection selectLockedCells="1" selectUnlockedCells="1"/>
  <mergeCells count="43">
    <mergeCell ref="A7:AJ7"/>
    <mergeCell ref="AD6:AE6"/>
    <mergeCell ref="AD17:AE17"/>
    <mergeCell ref="AI17:AJ17"/>
    <mergeCell ref="B17:B18"/>
    <mergeCell ref="C17:E18"/>
    <mergeCell ref="L17:N18"/>
    <mergeCell ref="AG17:AH17"/>
    <mergeCell ref="U17:U18"/>
    <mergeCell ref="AG6:AH6"/>
    <mergeCell ref="Z17:AB17"/>
    <mergeCell ref="A9:AH9"/>
    <mergeCell ref="B13:B14"/>
    <mergeCell ref="A10:U10"/>
    <mergeCell ref="O67:V67"/>
    <mergeCell ref="V17:Y17"/>
    <mergeCell ref="B59:K59"/>
    <mergeCell ref="B57:K57"/>
    <mergeCell ref="A54:R54"/>
    <mergeCell ref="B65:K65"/>
    <mergeCell ref="O65:V65"/>
    <mergeCell ref="O66:V66"/>
    <mergeCell ref="O64:V64"/>
    <mergeCell ref="B58:K58"/>
    <mergeCell ref="P17:R18"/>
    <mergeCell ref="F17:H18"/>
    <mergeCell ref="I17:K17"/>
    <mergeCell ref="B62:K62"/>
    <mergeCell ref="B60:K60"/>
    <mergeCell ref="B61:K61"/>
    <mergeCell ref="B69:C69"/>
    <mergeCell ref="D69:F69"/>
    <mergeCell ref="G69:I69"/>
    <mergeCell ref="J69:K69"/>
    <mergeCell ref="B56:K56"/>
    <mergeCell ref="B63:K63"/>
    <mergeCell ref="B64:K64"/>
    <mergeCell ref="B66:K66"/>
    <mergeCell ref="B68:K68"/>
    <mergeCell ref="B67:C67"/>
    <mergeCell ref="D67:F67"/>
    <mergeCell ref="G67:I67"/>
    <mergeCell ref="J67:K67"/>
  </mergeCells>
  <phoneticPr fontId="38"/>
  <hyperlinks>
    <hyperlink ref="J67" display="kbsouko-dr@nitto-ntl.co.jp"/>
  </hyperlinks>
  <printOptions horizontalCentered="1" verticalCentered="1"/>
  <pageMargins left="0.23622047244094491" right="0.23622047244094491" top="0.35433070866141736" bottom="0.35433070866141736" header="0.31496062992125984" footer="0.31496062992125984"/>
  <pageSetup paperSize="9" scale="43"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AE70"/>
  <sheetViews>
    <sheetView showGridLines="0" showZeros="0" view="pageBreakPreview" zoomScale="60" zoomScaleNormal="75" workbookViewId="0">
      <selection activeCell="A7" sqref="A7:AD7"/>
    </sheetView>
  </sheetViews>
  <sheetFormatPr defaultColWidth="9" defaultRowHeight="15" customHeight="1"/>
  <cols>
    <col min="1" max="1" width="25.6640625" style="1" customWidth="1"/>
    <col min="2" max="2" width="10.6640625" style="1" customWidth="1"/>
    <col min="3" max="3" width="8.6640625" style="1" customWidth="1"/>
    <col min="4" max="4" width="3.6640625" style="1" customWidth="1"/>
    <col min="5" max="6" width="8.6640625" style="1" customWidth="1"/>
    <col min="7" max="7" width="3.6640625" style="1" customWidth="1"/>
    <col min="8" max="8" width="8.6640625" style="1" customWidth="1"/>
    <col min="9" max="11" width="8.44140625" style="1" customWidth="1"/>
    <col min="12" max="12" width="8.6640625" style="1" customWidth="1"/>
    <col min="13" max="13" width="3.6640625" style="1" customWidth="1"/>
    <col min="14" max="16" width="8.6640625" style="1" customWidth="1"/>
    <col min="17" max="17" width="3.6640625" style="1" customWidth="1"/>
    <col min="18" max="30" width="8.6640625" style="1" customWidth="1"/>
    <col min="31" max="31" width="9" style="42"/>
    <col min="32" max="16384" width="9" style="1"/>
  </cols>
  <sheetData>
    <row r="1" spans="1:31" ht="15" customHeight="1">
      <c r="AE1" s="43"/>
    </row>
    <row r="2" spans="1:31" ht="15" customHeight="1">
      <c r="L2" s="5" t="s">
        <v>231</v>
      </c>
      <c r="Q2" s="804" t="s">
        <v>1</v>
      </c>
      <c r="W2" s="15"/>
      <c r="X2" s="15"/>
      <c r="Y2" s="15"/>
      <c r="Z2" s="15"/>
      <c r="AA2" s="15"/>
      <c r="AE2" s="43"/>
    </row>
    <row r="3" spans="1:31" ht="15" customHeight="1">
      <c r="L3" s="5" t="s">
        <v>232</v>
      </c>
      <c r="Q3" s="804" t="s">
        <v>3</v>
      </c>
      <c r="W3" s="15"/>
      <c r="X3" s="15"/>
      <c r="Y3" s="15"/>
      <c r="Z3" s="15"/>
      <c r="AA3" s="15"/>
      <c r="AE3" s="43"/>
    </row>
    <row r="4" spans="1:31" ht="15" customHeight="1">
      <c r="L4" s="516" t="s">
        <v>233</v>
      </c>
      <c r="Q4" s="804" t="s">
        <v>5</v>
      </c>
      <c r="W4" s="15"/>
      <c r="X4" s="15"/>
      <c r="Y4" s="15"/>
      <c r="Z4" s="15"/>
      <c r="AA4" s="15"/>
      <c r="AE4" s="43"/>
    </row>
    <row r="5" spans="1:31" ht="15" customHeight="1">
      <c r="L5" s="5" t="s">
        <v>234</v>
      </c>
      <c r="Q5" s="804" t="s">
        <v>7</v>
      </c>
      <c r="W5" s="15"/>
      <c r="X5" s="15"/>
      <c r="Y5" s="15"/>
      <c r="Z5" s="15"/>
      <c r="AA5" s="15"/>
      <c r="AE5" s="43"/>
    </row>
    <row r="6" spans="1:31" ht="15" customHeight="1">
      <c r="V6" s="26"/>
      <c r="W6" s="26"/>
      <c r="X6" s="26"/>
      <c r="Y6" s="26"/>
      <c r="Z6" s="26"/>
      <c r="AC6" s="2750">
        <f ca="1">TODAY()</f>
        <v>46038</v>
      </c>
      <c r="AD6" s="2738"/>
    </row>
    <row r="7" spans="1:31" ht="30" customHeight="1">
      <c r="A7" s="2702" t="s">
        <v>449</v>
      </c>
      <c r="B7" s="2757"/>
      <c r="C7" s="2757"/>
      <c r="D7" s="2757"/>
      <c r="E7" s="2757"/>
      <c r="F7" s="2757"/>
      <c r="G7" s="2757"/>
      <c r="H7" s="2757"/>
      <c r="I7" s="2757"/>
      <c r="J7" s="2757"/>
      <c r="K7" s="2757"/>
      <c r="L7" s="2757"/>
      <c r="M7" s="2757"/>
      <c r="N7" s="2757"/>
      <c r="O7" s="2757"/>
      <c r="P7" s="2757"/>
      <c r="Q7" s="2757"/>
      <c r="R7" s="2757"/>
      <c r="S7" s="2757"/>
      <c r="T7" s="2757"/>
      <c r="U7" s="2757"/>
      <c r="V7" s="2757"/>
      <c r="W7" s="2757"/>
      <c r="X7" s="2757"/>
      <c r="Y7" s="2757"/>
      <c r="Z7" s="2757"/>
      <c r="AA7" s="2757"/>
      <c r="AB7" s="2757"/>
      <c r="AC7" s="2758"/>
      <c r="AD7" s="2758"/>
    </row>
    <row r="8" spans="1:31" ht="20.100000000000001" customHeight="1"/>
    <row r="9" spans="1:31" ht="20.100000000000001" customHeight="1">
      <c r="A9" s="2656" t="s">
        <v>302</v>
      </c>
      <c r="B9" s="2656"/>
      <c r="C9" s="2656"/>
      <c r="D9" s="2656"/>
      <c r="E9" s="2656"/>
      <c r="F9" s="2656"/>
      <c r="G9" s="2656"/>
      <c r="H9" s="2656"/>
      <c r="I9" s="2656"/>
      <c r="J9" s="2656"/>
      <c r="K9" s="2656"/>
      <c r="L9" s="2656"/>
      <c r="M9" s="2656"/>
      <c r="N9" s="2656"/>
      <c r="O9" s="2656"/>
      <c r="P9" s="2656"/>
      <c r="Q9" s="2656"/>
      <c r="R9" s="2656"/>
      <c r="S9" s="2656"/>
      <c r="T9" s="2656"/>
      <c r="U9" s="2656"/>
      <c r="V9" s="2656"/>
      <c r="W9" s="2656"/>
      <c r="X9" s="2656"/>
      <c r="Y9" s="2656"/>
      <c r="Z9" s="2656"/>
      <c r="AA9" s="2656"/>
      <c r="AB9" s="2738"/>
      <c r="AC9" s="94"/>
      <c r="AD9" s="94"/>
    </row>
    <row r="10" spans="1:31" ht="20.100000000000001" customHeight="1">
      <c r="A10" s="2716" t="s">
        <v>1300</v>
      </c>
      <c r="B10" s="2716"/>
      <c r="C10" s="2716"/>
      <c r="D10" s="2716"/>
      <c r="E10" s="2716"/>
      <c r="F10" s="2716"/>
      <c r="G10" s="2716"/>
      <c r="H10" s="2716"/>
      <c r="I10" s="2716"/>
      <c r="J10" s="2716"/>
      <c r="K10" s="2716"/>
      <c r="L10" s="2716"/>
      <c r="M10" s="2716"/>
      <c r="N10" s="2716"/>
      <c r="O10" s="2716"/>
      <c r="P10" s="2716"/>
      <c r="Q10" s="2716"/>
      <c r="R10" s="2716"/>
      <c r="S10" s="2716"/>
      <c r="T10" s="2716"/>
      <c r="U10" s="2716"/>
      <c r="V10" s="3"/>
      <c r="W10" s="3"/>
      <c r="X10" s="3"/>
      <c r="Y10" s="3"/>
      <c r="Z10" s="3"/>
      <c r="AA10" s="3"/>
      <c r="AB10" s="94"/>
      <c r="AC10" s="94"/>
      <c r="AD10" s="94"/>
    </row>
    <row r="11" spans="1:31" ht="20.100000000000001" customHeight="1">
      <c r="A11" s="1376" t="s">
        <v>1402</v>
      </c>
      <c r="B11" s="1376"/>
      <c r="C11" s="1376"/>
      <c r="D11" s="1376"/>
      <c r="E11" s="1376"/>
      <c r="F11" s="1376"/>
      <c r="G11" s="1376"/>
      <c r="H11" s="1376"/>
      <c r="I11" s="1376"/>
      <c r="J11" s="1376"/>
      <c r="K11" s="1376"/>
      <c r="L11" s="1376"/>
      <c r="M11" s="1376"/>
      <c r="N11" s="1376"/>
      <c r="O11" s="1376"/>
      <c r="P11" s="1376"/>
      <c r="Q11" s="1376"/>
      <c r="R11" s="1376"/>
      <c r="S11" s="1376"/>
      <c r="T11" s="1376"/>
      <c r="U11" s="1376"/>
      <c r="V11" s="3"/>
      <c r="W11" s="3"/>
      <c r="X11" s="3"/>
      <c r="Y11" s="3"/>
      <c r="Z11" s="3"/>
      <c r="AA11" s="3"/>
      <c r="AB11" s="94"/>
      <c r="AC11" s="94"/>
      <c r="AD11" s="94"/>
    </row>
    <row r="12" spans="1:31" ht="20.100000000000001" customHeight="1" thickBot="1">
      <c r="A12" s="1376"/>
      <c r="B12" s="1376"/>
      <c r="C12" s="1376"/>
      <c r="D12" s="1376"/>
      <c r="E12" s="1376"/>
      <c r="F12" s="1376"/>
      <c r="G12" s="1376"/>
      <c r="H12" s="1376"/>
      <c r="I12" s="1376"/>
      <c r="J12" s="1376"/>
      <c r="K12" s="1376"/>
      <c r="L12" s="1376"/>
      <c r="M12" s="1376"/>
      <c r="N12" s="1376"/>
      <c r="O12" s="1376"/>
      <c r="P12" s="1376"/>
      <c r="Q12" s="1376"/>
      <c r="R12" s="1376"/>
      <c r="S12" s="1376"/>
      <c r="T12" s="1376"/>
      <c r="U12" s="1376"/>
      <c r="V12" s="3"/>
      <c r="W12" s="3"/>
      <c r="X12" s="3"/>
      <c r="Y12" s="3"/>
      <c r="Z12" s="3"/>
      <c r="AA12" s="3"/>
      <c r="AB12" s="5"/>
      <c r="AC12" s="5"/>
      <c r="AD12" s="5"/>
    </row>
    <row r="13" spans="1:31" ht="20.100000000000001" hidden="1" customHeight="1">
      <c r="A13" s="107"/>
      <c r="B13" s="3"/>
      <c r="C13" s="3"/>
      <c r="D13" s="3"/>
      <c r="E13" s="3"/>
      <c r="F13" s="3"/>
      <c r="G13" s="3"/>
      <c r="H13" s="3"/>
      <c r="I13" s="3"/>
      <c r="J13" s="3"/>
      <c r="K13" s="3"/>
      <c r="L13" s="3"/>
      <c r="M13" s="3"/>
      <c r="N13" s="3"/>
      <c r="O13" s="3"/>
      <c r="P13" s="3"/>
      <c r="Q13" s="3"/>
      <c r="R13" s="3"/>
      <c r="S13" s="3"/>
      <c r="T13" s="3"/>
      <c r="U13" s="3" t="s">
        <v>398</v>
      </c>
      <c r="V13" s="3">
        <v>17</v>
      </c>
      <c r="W13" s="3">
        <v>23</v>
      </c>
      <c r="X13" s="3">
        <v>24</v>
      </c>
      <c r="Y13" s="3">
        <v>31</v>
      </c>
      <c r="Z13" s="3">
        <v>32</v>
      </c>
      <c r="AA13" s="3">
        <v>38</v>
      </c>
      <c r="AB13" s="5">
        <v>35</v>
      </c>
      <c r="AC13" s="5">
        <v>35</v>
      </c>
      <c r="AD13" s="5">
        <v>42</v>
      </c>
    </row>
    <row r="14" spans="1:31" ht="20.100000000000001" hidden="1" customHeight="1">
      <c r="A14" s="7"/>
      <c r="B14" s="3"/>
      <c r="C14" s="3"/>
      <c r="D14" s="3"/>
      <c r="E14" s="3"/>
      <c r="F14" s="3"/>
      <c r="G14" s="3"/>
      <c r="H14" s="3"/>
      <c r="I14" s="3"/>
      <c r="J14" s="3"/>
      <c r="K14" s="3"/>
      <c r="L14" s="3"/>
      <c r="M14" s="3"/>
      <c r="N14" s="3"/>
      <c r="O14" s="3"/>
      <c r="P14" s="3"/>
      <c r="Q14" s="3"/>
      <c r="R14" s="3"/>
      <c r="S14" s="3"/>
      <c r="T14" s="3"/>
      <c r="U14" s="3"/>
      <c r="V14" s="3">
        <v>16</v>
      </c>
      <c r="W14" s="271">
        <v>19</v>
      </c>
      <c r="X14" s="271">
        <v>20</v>
      </c>
      <c r="Y14" s="271">
        <v>27</v>
      </c>
      <c r="Z14" s="271">
        <f>V14+7</f>
        <v>23</v>
      </c>
      <c r="AA14" s="271">
        <f>V14+9</f>
        <v>25</v>
      </c>
      <c r="AB14" s="5">
        <v>24</v>
      </c>
      <c r="AC14" s="5">
        <v>24</v>
      </c>
      <c r="AD14" s="5">
        <v>31</v>
      </c>
    </row>
    <row r="15" spans="1:31" ht="20.100000000000001" hidden="1" customHeight="1">
      <c r="A15" s="7"/>
      <c r="B15" s="3"/>
      <c r="C15" s="3"/>
      <c r="D15" s="3"/>
      <c r="E15" s="3"/>
      <c r="F15" s="3"/>
      <c r="G15" s="3"/>
      <c r="H15" s="3"/>
      <c r="I15" s="3"/>
      <c r="J15" s="3"/>
      <c r="K15" s="3"/>
      <c r="L15" s="3"/>
      <c r="M15" s="3"/>
      <c r="N15" s="3"/>
      <c r="O15" s="3"/>
      <c r="P15" s="3"/>
      <c r="Q15" s="3"/>
      <c r="R15" s="3"/>
      <c r="S15" s="3"/>
      <c r="T15" s="3"/>
      <c r="U15" s="3" t="s">
        <v>400</v>
      </c>
      <c r="V15" s="3">
        <v>14</v>
      </c>
      <c r="W15" s="271">
        <v>20</v>
      </c>
      <c r="X15" s="271">
        <v>21</v>
      </c>
      <c r="Y15" s="271">
        <v>28</v>
      </c>
      <c r="Z15" s="271">
        <v>29</v>
      </c>
      <c r="AA15" s="271">
        <v>35</v>
      </c>
      <c r="AB15" s="5">
        <v>32</v>
      </c>
      <c r="AC15" s="5">
        <v>32</v>
      </c>
      <c r="AD15" s="5">
        <v>39</v>
      </c>
    </row>
    <row r="16" spans="1:31" ht="15" hidden="1" customHeight="1" thickBot="1">
      <c r="A16" s="7"/>
      <c r="B16" s="3"/>
      <c r="C16" s="3"/>
      <c r="D16" s="3"/>
      <c r="E16" s="3"/>
      <c r="F16" s="3"/>
      <c r="G16" s="3"/>
      <c r="H16" s="3"/>
      <c r="I16" s="3"/>
      <c r="J16" s="3"/>
      <c r="K16" s="3"/>
      <c r="L16" s="3"/>
      <c r="M16" s="3"/>
      <c r="N16" s="3"/>
      <c r="O16" s="3"/>
      <c r="P16" s="3"/>
      <c r="Q16" s="3"/>
      <c r="R16" s="3"/>
      <c r="S16" s="3"/>
      <c r="T16" s="3"/>
      <c r="U16" s="3" t="s">
        <v>401</v>
      </c>
      <c r="V16" s="225">
        <v>19</v>
      </c>
      <c r="W16" s="272">
        <v>25</v>
      </c>
      <c r="X16" s="272">
        <v>19</v>
      </c>
      <c r="Y16" s="272">
        <v>33</v>
      </c>
      <c r="Z16" s="272">
        <v>27</v>
      </c>
      <c r="AA16" s="272">
        <v>40</v>
      </c>
      <c r="AB16" s="225">
        <v>37</v>
      </c>
      <c r="AC16" s="225">
        <v>37</v>
      </c>
      <c r="AD16" s="225">
        <v>44</v>
      </c>
    </row>
    <row r="17" spans="1:31" ht="20.100000000000001" customHeight="1">
      <c r="A17" s="669"/>
      <c r="B17" s="2711" t="s">
        <v>351</v>
      </c>
      <c r="C17" s="2705" t="s">
        <v>402</v>
      </c>
      <c r="D17" s="2706"/>
      <c r="E17" s="2707"/>
      <c r="F17" s="2711" t="s">
        <v>403</v>
      </c>
      <c r="G17" s="2706"/>
      <c r="H17" s="2707"/>
      <c r="I17" s="2713" t="s">
        <v>353</v>
      </c>
      <c r="J17" s="2714"/>
      <c r="K17" s="2715"/>
      <c r="L17" s="2705" t="s">
        <v>352</v>
      </c>
      <c r="M17" s="2706"/>
      <c r="N17" s="2707"/>
      <c r="O17" s="670" t="s">
        <v>353</v>
      </c>
      <c r="P17" s="2705" t="s">
        <v>404</v>
      </c>
      <c r="Q17" s="2706"/>
      <c r="R17" s="2707"/>
      <c r="S17" s="671" t="s">
        <v>353</v>
      </c>
      <c r="T17" s="672"/>
      <c r="U17" s="2703" t="s">
        <v>405</v>
      </c>
      <c r="V17" s="909" t="s">
        <v>450</v>
      </c>
      <c r="W17" s="1193" t="s">
        <v>451</v>
      </c>
      <c r="X17" s="1175" t="s">
        <v>452</v>
      </c>
      <c r="Y17" s="2759" t="s">
        <v>453</v>
      </c>
      <c r="Z17" s="2760"/>
      <c r="AA17" s="2761"/>
      <c r="AB17" s="2759" t="s">
        <v>454</v>
      </c>
      <c r="AC17" s="2762"/>
      <c r="AD17" s="2742"/>
    </row>
    <row r="18" spans="1:31" ht="36">
      <c r="A18" s="1149"/>
      <c r="B18" s="2712"/>
      <c r="C18" s="2708"/>
      <c r="D18" s="2709"/>
      <c r="E18" s="2710"/>
      <c r="F18" s="2712"/>
      <c r="G18" s="2709"/>
      <c r="H18" s="2710"/>
      <c r="I18" s="1150" t="s">
        <v>246</v>
      </c>
      <c r="J18" s="666" t="s">
        <v>409</v>
      </c>
      <c r="K18" s="667" t="s">
        <v>410</v>
      </c>
      <c r="L18" s="2708"/>
      <c r="M18" s="2709"/>
      <c r="N18" s="2710"/>
      <c r="O18" s="896" t="s">
        <v>357</v>
      </c>
      <c r="P18" s="2708"/>
      <c r="Q18" s="2709"/>
      <c r="R18" s="2710"/>
      <c r="S18" s="1151" t="s">
        <v>411</v>
      </c>
      <c r="T18" s="668" t="s">
        <v>412</v>
      </c>
      <c r="U18" s="2704"/>
      <c r="V18" s="910" t="s">
        <v>455</v>
      </c>
      <c r="W18" s="1178" t="s">
        <v>456</v>
      </c>
      <c r="X18" s="1177" t="s">
        <v>457</v>
      </c>
      <c r="Y18" s="1177" t="s">
        <v>458</v>
      </c>
      <c r="Z18" s="593" t="s">
        <v>459</v>
      </c>
      <c r="AA18" s="594" t="s">
        <v>460</v>
      </c>
      <c r="AB18" s="1177" t="s">
        <v>461</v>
      </c>
      <c r="AC18" s="593" t="s">
        <v>462</v>
      </c>
      <c r="AD18" s="910" t="s">
        <v>463</v>
      </c>
    </row>
    <row r="19" spans="1:31" ht="26.25" customHeight="1">
      <c r="A19" s="1706" t="s">
        <v>1185</v>
      </c>
      <c r="B19" s="1707"/>
      <c r="C19" s="1887">
        <v>45661</v>
      </c>
      <c r="D19" s="1888" t="s">
        <v>376</v>
      </c>
      <c r="E19" s="1889">
        <f>C19+1</f>
        <v>45662</v>
      </c>
      <c r="F19" s="2381"/>
      <c r="G19" s="1888"/>
      <c r="H19" s="1890"/>
      <c r="I19" s="2355">
        <f>C19-5</f>
        <v>45656</v>
      </c>
      <c r="J19" s="2356">
        <f>C19-4</f>
        <v>45657</v>
      </c>
      <c r="K19" s="2357">
        <f>C19-3</f>
        <v>45658</v>
      </c>
      <c r="L19" s="2199"/>
      <c r="M19" s="1896"/>
      <c r="N19" s="2054"/>
      <c r="O19" s="2200"/>
      <c r="P19" s="1895"/>
      <c r="Q19" s="1896"/>
      <c r="R19" s="2054"/>
      <c r="S19" s="2202"/>
      <c r="T19" s="2358"/>
      <c r="U19" s="1898">
        <f>E19+7</f>
        <v>45669</v>
      </c>
      <c r="V19" s="1720">
        <f>U19+$V$15</f>
        <v>45683</v>
      </c>
      <c r="W19" s="1719">
        <f>U19+$W$15</f>
        <v>45689</v>
      </c>
      <c r="X19" s="1721">
        <f>U19+$X$15</f>
        <v>45690</v>
      </c>
      <c r="Y19" s="1717">
        <f>U19+$Y$15</f>
        <v>45697</v>
      </c>
      <c r="Z19" s="1718">
        <f>U19+$Z$15</f>
        <v>45698</v>
      </c>
      <c r="AA19" s="1716">
        <f>U19+$AA$15</f>
        <v>45704</v>
      </c>
      <c r="AB19" s="1721">
        <f>U19+$AB$15</f>
        <v>45701</v>
      </c>
      <c r="AC19" s="1715">
        <f>U19+$AC$15</f>
        <v>45701</v>
      </c>
      <c r="AD19" s="1722">
        <f>U19+$AD$15</f>
        <v>45708</v>
      </c>
    </row>
    <row r="20" spans="1:31" ht="26.25" customHeight="1">
      <c r="A20" s="1706" t="s">
        <v>1185</v>
      </c>
      <c r="B20" s="1707"/>
      <c r="C20" s="1887"/>
      <c r="D20" s="1888"/>
      <c r="E20" s="1889"/>
      <c r="F20" s="2381"/>
      <c r="G20" s="1888"/>
      <c r="H20" s="1890"/>
      <c r="I20" s="2187"/>
      <c r="J20" s="1891"/>
      <c r="K20" s="1892"/>
      <c r="L20" s="1893"/>
      <c r="M20" s="1888"/>
      <c r="N20" s="1890"/>
      <c r="O20" s="1894"/>
      <c r="P20" s="1895">
        <v>45664</v>
      </c>
      <c r="Q20" s="1896" t="s">
        <v>376</v>
      </c>
      <c r="R20" s="2054">
        <f>P20</f>
        <v>45664</v>
      </c>
      <c r="S20" s="2382">
        <f>P20-5</f>
        <v>45659</v>
      </c>
      <c r="T20" s="1897">
        <f>P20-2</f>
        <v>45662</v>
      </c>
      <c r="U20" s="1898">
        <f>R20+7</f>
        <v>45671</v>
      </c>
      <c r="V20" s="1720">
        <f>U20+$V$16</f>
        <v>45690</v>
      </c>
      <c r="W20" s="1719">
        <f>U20+$W$16</f>
        <v>45696</v>
      </c>
      <c r="X20" s="1721">
        <f>U20+$X$16</f>
        <v>45690</v>
      </c>
      <c r="Y20" s="1717">
        <f>U20+$Y$16</f>
        <v>45704</v>
      </c>
      <c r="Z20" s="1718">
        <f>U20+$Z$16</f>
        <v>45698</v>
      </c>
      <c r="AA20" s="1716">
        <f>U20+$AA$16</f>
        <v>45711</v>
      </c>
      <c r="AB20" s="1721">
        <f>U20+$AB$16</f>
        <v>45708</v>
      </c>
      <c r="AC20" s="1715">
        <f>U20+$AC$16</f>
        <v>45708</v>
      </c>
      <c r="AD20" s="1722">
        <f>U20+$AD$16</f>
        <v>45715</v>
      </c>
      <c r="AE20" s="94"/>
    </row>
    <row r="21" spans="1:31" ht="26.25" customHeight="1">
      <c r="A21" s="2194" t="s">
        <v>1184</v>
      </c>
      <c r="B21" s="2195"/>
      <c r="C21" s="1895"/>
      <c r="D21" s="1896"/>
      <c r="E21" s="2196"/>
      <c r="F21" s="2197" t="e">
        <f>F17+7</f>
        <v>#VALUE!</v>
      </c>
      <c r="G21" s="1896" t="s">
        <v>376</v>
      </c>
      <c r="H21" s="2054" t="e">
        <f>F21+1</f>
        <v>#VALUE!</v>
      </c>
      <c r="I21" s="2382" t="e">
        <f>F21-5</f>
        <v>#VALUE!</v>
      </c>
      <c r="J21" s="2198" t="e">
        <f>F21-4</f>
        <v>#VALUE!</v>
      </c>
      <c r="K21" s="1897" t="e">
        <f>J21</f>
        <v>#VALUE!</v>
      </c>
      <c r="L21" s="2199"/>
      <c r="M21" s="1896"/>
      <c r="N21" s="2054"/>
      <c r="O21" s="2200"/>
      <c r="P21" s="1895"/>
      <c r="Q21" s="1896"/>
      <c r="R21" s="2054"/>
      <c r="S21" s="2201"/>
      <c r="T21" s="1897"/>
      <c r="U21" s="1898" t="e">
        <f>H21+11</f>
        <v>#VALUE!</v>
      </c>
      <c r="V21" s="1720"/>
      <c r="W21" s="1719"/>
      <c r="X21" s="1721"/>
      <c r="Y21" s="1717"/>
      <c r="Z21" s="1718"/>
      <c r="AA21" s="1716"/>
      <c r="AB21" s="1721"/>
      <c r="AC21" s="1715"/>
      <c r="AD21" s="1722"/>
    </row>
    <row r="22" spans="1:31" ht="26.25" customHeight="1">
      <c r="A22" s="2359" t="s">
        <v>1396</v>
      </c>
      <c r="B22" s="2387"/>
      <c r="C22" s="2360"/>
      <c r="D22" s="2361"/>
      <c r="E22" s="2362"/>
      <c r="F22" s="2388"/>
      <c r="G22" s="2361"/>
      <c r="H22" s="2363"/>
      <c r="I22" s="2389"/>
      <c r="J22" s="2364"/>
      <c r="K22" s="2365"/>
      <c r="L22" s="2366">
        <v>45665</v>
      </c>
      <c r="M22" s="2367" t="s">
        <v>376</v>
      </c>
      <c r="N22" s="2368">
        <f>L22</f>
        <v>45665</v>
      </c>
      <c r="O22" s="2369">
        <f>L22-2</f>
        <v>45663</v>
      </c>
      <c r="P22" s="2370">
        <v>45666</v>
      </c>
      <c r="Q22" s="2367" t="s">
        <v>376</v>
      </c>
      <c r="R22" s="2368">
        <f>P22</f>
        <v>45666</v>
      </c>
      <c r="S22" s="2390">
        <f>P22-3</f>
        <v>45663</v>
      </c>
      <c r="T22" s="2371">
        <f>P22-2</f>
        <v>45664</v>
      </c>
      <c r="U22" s="2372">
        <f>R22+7</f>
        <v>45673</v>
      </c>
      <c r="V22" s="846">
        <f>U22+$V$13</f>
        <v>45690</v>
      </c>
      <c r="W22" s="1185">
        <f>U22+$W$13</f>
        <v>45696</v>
      </c>
      <c r="X22" s="1194">
        <f>U22+$X$13</f>
        <v>45697</v>
      </c>
      <c r="Y22" s="825">
        <f>U22+$Y$13</f>
        <v>45704</v>
      </c>
      <c r="Z22" s="1154">
        <f>U22+$Z$13</f>
        <v>45705</v>
      </c>
      <c r="AA22" s="826">
        <f>U22+$AA$13</f>
        <v>45711</v>
      </c>
      <c r="AB22" s="1194">
        <f>U22+$AB$13</f>
        <v>45708</v>
      </c>
      <c r="AC22" s="839">
        <f>U22+$AC$13</f>
        <v>45708</v>
      </c>
      <c r="AD22" s="1195">
        <f>U22+$AD$13</f>
        <v>45715</v>
      </c>
    </row>
    <row r="23" spans="1:31" ht="26.25" customHeight="1">
      <c r="A23" s="2059" t="s">
        <v>1403</v>
      </c>
      <c r="B23" s="2060" t="s">
        <v>1384</v>
      </c>
      <c r="C23" s="1727">
        <f>C19+7</f>
        <v>45668</v>
      </c>
      <c r="D23" s="1633" t="s">
        <v>376</v>
      </c>
      <c r="E23" s="1624">
        <f>C23+1</f>
        <v>45669</v>
      </c>
      <c r="F23" s="2380"/>
      <c r="G23" s="1633"/>
      <c r="H23" s="1377"/>
      <c r="I23" s="2185">
        <f>C23-5</f>
        <v>45663</v>
      </c>
      <c r="J23" s="2186">
        <f>C23-4</f>
        <v>45664</v>
      </c>
      <c r="K23" s="1378">
        <f>C23-3</f>
        <v>45665</v>
      </c>
      <c r="L23" s="2052"/>
      <c r="M23" s="1379"/>
      <c r="N23" s="2053"/>
      <c r="O23" s="1380"/>
      <c r="P23" s="1381"/>
      <c r="Q23" s="1379"/>
      <c r="R23" s="2053"/>
      <c r="S23" s="1382"/>
      <c r="T23" s="1383"/>
      <c r="U23" s="1899">
        <v>45678</v>
      </c>
      <c r="V23" s="1002">
        <f>U23+$V$15</f>
        <v>45692</v>
      </c>
      <c r="W23" s="2348">
        <f>U23+$W$15</f>
        <v>45698</v>
      </c>
      <c r="X23" s="1152">
        <f>U23+$X$15</f>
        <v>45699</v>
      </c>
      <c r="Y23" s="2351">
        <f>U23+$Y$15</f>
        <v>45706</v>
      </c>
      <c r="Z23" s="1180">
        <f>U23+$Z$15</f>
        <v>45707</v>
      </c>
      <c r="AA23" s="2352">
        <f>U23+$AA$15</f>
        <v>45713</v>
      </c>
      <c r="AB23" s="1152">
        <f>U23+$AB$15</f>
        <v>45710</v>
      </c>
      <c r="AC23" s="834">
        <f>U23+$AC$15</f>
        <v>45710</v>
      </c>
      <c r="AD23" s="2350">
        <f>U23+$AD$15</f>
        <v>45717</v>
      </c>
    </row>
    <row r="24" spans="1:31" ht="26.25" customHeight="1">
      <c r="A24" s="1706" t="s">
        <v>1185</v>
      </c>
      <c r="B24" s="1707"/>
      <c r="C24" s="1887"/>
      <c r="D24" s="1888"/>
      <c r="E24" s="1889"/>
      <c r="F24" s="2381"/>
      <c r="G24" s="1888"/>
      <c r="H24" s="1890"/>
      <c r="I24" s="2187"/>
      <c r="J24" s="1891"/>
      <c r="K24" s="1892"/>
      <c r="L24" s="1893"/>
      <c r="M24" s="1888"/>
      <c r="N24" s="1890"/>
      <c r="O24" s="1894"/>
      <c r="P24" s="1895">
        <f>P20+7</f>
        <v>45671</v>
      </c>
      <c r="Q24" s="1896" t="s">
        <v>376</v>
      </c>
      <c r="R24" s="2054">
        <f>P24</f>
        <v>45671</v>
      </c>
      <c r="S24" s="2382">
        <f>P24-5</f>
        <v>45666</v>
      </c>
      <c r="T24" s="1897">
        <f>P24-2</f>
        <v>45669</v>
      </c>
      <c r="U24" s="1898">
        <f>R24+7</f>
        <v>45678</v>
      </c>
      <c r="V24" s="1720">
        <f>U24+$V$16</f>
        <v>45697</v>
      </c>
      <c r="W24" s="1719">
        <f>U24+$W$16</f>
        <v>45703</v>
      </c>
      <c r="X24" s="1721">
        <f>U24+$X$16</f>
        <v>45697</v>
      </c>
      <c r="Y24" s="1717">
        <f>U24+$Y$16</f>
        <v>45711</v>
      </c>
      <c r="Z24" s="1718">
        <f>U24+$Z$16</f>
        <v>45705</v>
      </c>
      <c r="AA24" s="1716">
        <f>U24+$AA$16</f>
        <v>45718</v>
      </c>
      <c r="AB24" s="1721">
        <f>U24+$AB$16</f>
        <v>45715</v>
      </c>
      <c r="AC24" s="1715">
        <f>U24+$AC$16</f>
        <v>45715</v>
      </c>
      <c r="AD24" s="1722">
        <f>U24+$AD$16</f>
        <v>45722</v>
      </c>
    </row>
    <row r="25" spans="1:31" ht="26.25" customHeight="1">
      <c r="A25" s="1027" t="s">
        <v>1184</v>
      </c>
      <c r="B25" s="2188"/>
      <c r="C25" s="1386"/>
      <c r="D25" s="820"/>
      <c r="E25" s="2055"/>
      <c r="F25" s="2189" t="e">
        <f>F21+7</f>
        <v>#VALUE!</v>
      </c>
      <c r="G25" s="821" t="s">
        <v>376</v>
      </c>
      <c r="H25" s="2056" t="e">
        <f>F25+1</f>
        <v>#VALUE!</v>
      </c>
      <c r="I25" s="2375" t="e">
        <f>F25-5</f>
        <v>#VALUE!</v>
      </c>
      <c r="J25" s="680" t="e">
        <f>F25-4</f>
        <v>#VALUE!</v>
      </c>
      <c r="K25" s="681" t="e">
        <f>J25</f>
        <v>#VALUE!</v>
      </c>
      <c r="L25" s="2058"/>
      <c r="M25" s="821"/>
      <c r="N25" s="2056"/>
      <c r="O25" s="822"/>
      <c r="P25" s="1387"/>
      <c r="Q25" s="821"/>
      <c r="R25" s="2056"/>
      <c r="S25" s="2190"/>
      <c r="T25" s="681"/>
      <c r="U25" s="1388" t="e">
        <f>H25+11</f>
        <v>#VALUE!</v>
      </c>
      <c r="V25" s="846"/>
      <c r="W25" s="1185"/>
      <c r="X25" s="1194"/>
      <c r="Y25" s="825"/>
      <c r="Z25" s="1154"/>
      <c r="AA25" s="826"/>
      <c r="AB25" s="1194"/>
      <c r="AC25" s="839"/>
      <c r="AD25" s="1195"/>
    </row>
    <row r="26" spans="1:31" ht="26.25" customHeight="1">
      <c r="A26" s="2203" t="s">
        <v>1310</v>
      </c>
      <c r="B26" s="2376" t="s">
        <v>1311</v>
      </c>
      <c r="C26" s="1389"/>
      <c r="D26" s="676"/>
      <c r="E26" s="1390"/>
      <c r="F26" s="2377"/>
      <c r="G26" s="676"/>
      <c r="H26" s="1391"/>
      <c r="I26" s="2378"/>
      <c r="J26" s="677"/>
      <c r="K26" s="678"/>
      <c r="L26" s="1392">
        <f>L22+7</f>
        <v>45672</v>
      </c>
      <c r="M26" s="675" t="s">
        <v>376</v>
      </c>
      <c r="N26" s="1393">
        <f>L26</f>
        <v>45672</v>
      </c>
      <c r="O26" s="823">
        <f>L26-2</f>
        <v>45670</v>
      </c>
      <c r="P26" s="1394">
        <f>P22+7</f>
        <v>45673</v>
      </c>
      <c r="Q26" s="675" t="s">
        <v>376</v>
      </c>
      <c r="R26" s="1393">
        <f>P26</f>
        <v>45673</v>
      </c>
      <c r="S26" s="2379">
        <f>P26-3</f>
        <v>45670</v>
      </c>
      <c r="T26" s="674">
        <f>P26-2</f>
        <v>45671</v>
      </c>
      <c r="U26" s="1395">
        <f>R26+7</f>
        <v>45680</v>
      </c>
      <c r="V26" s="846">
        <f>U26+$V$13</f>
        <v>45697</v>
      </c>
      <c r="W26" s="1185">
        <f>U26+$W$13</f>
        <v>45703</v>
      </c>
      <c r="X26" s="1194">
        <f>U26+$X$13</f>
        <v>45704</v>
      </c>
      <c r="Y26" s="825">
        <f>U26+$Y$13</f>
        <v>45711</v>
      </c>
      <c r="Z26" s="1154">
        <f>U26+$Z$13</f>
        <v>45712</v>
      </c>
      <c r="AA26" s="826">
        <f>U26+$AA$13</f>
        <v>45718</v>
      </c>
      <c r="AB26" s="1194">
        <f>U26+$AB$13</f>
        <v>45715</v>
      </c>
      <c r="AC26" s="839">
        <f>U26+$AC$13</f>
        <v>45715</v>
      </c>
      <c r="AD26" s="1195">
        <f>U26+$AD$13</f>
        <v>45722</v>
      </c>
    </row>
    <row r="27" spans="1:31" ht="26.25" customHeight="1">
      <c r="A27" s="1404" t="s">
        <v>1303</v>
      </c>
      <c r="B27" s="1405" t="s">
        <v>1304</v>
      </c>
      <c r="C27" s="1727">
        <f>C23+7</f>
        <v>45675</v>
      </c>
      <c r="D27" s="1633" t="s">
        <v>376</v>
      </c>
      <c r="E27" s="1624">
        <f>C27+1</f>
        <v>45676</v>
      </c>
      <c r="F27" s="2380"/>
      <c r="G27" s="1633"/>
      <c r="H27" s="1377"/>
      <c r="I27" s="2185">
        <f>C27-5</f>
        <v>45670</v>
      </c>
      <c r="J27" s="2186">
        <f>C27-4</f>
        <v>45671</v>
      </c>
      <c r="K27" s="1378">
        <f>C27-3</f>
        <v>45672</v>
      </c>
      <c r="L27" s="2052"/>
      <c r="M27" s="1379"/>
      <c r="N27" s="2053"/>
      <c r="O27" s="1380"/>
      <c r="P27" s="1381"/>
      <c r="Q27" s="1379"/>
      <c r="R27" s="2053"/>
      <c r="S27" s="1382"/>
      <c r="T27" s="1383"/>
      <c r="U27" s="1384">
        <f>E27+7</f>
        <v>45683</v>
      </c>
      <c r="V27" s="1002">
        <f>U27+$V$15</f>
        <v>45697</v>
      </c>
      <c r="W27" s="2209">
        <f>U27+$W$15</f>
        <v>45703</v>
      </c>
      <c r="X27" s="1152">
        <f>U27+$X$15</f>
        <v>45704</v>
      </c>
      <c r="Y27" s="2212">
        <f>U27+$Y$15</f>
        <v>45711</v>
      </c>
      <c r="Z27" s="1180">
        <f>U27+$Z$15</f>
        <v>45712</v>
      </c>
      <c r="AA27" s="2213">
        <f>U27+$AA$15</f>
        <v>45718</v>
      </c>
      <c r="AB27" s="1152">
        <f>U27+$AB$15</f>
        <v>45715</v>
      </c>
      <c r="AC27" s="834">
        <f>U27+$AC$15</f>
        <v>45715</v>
      </c>
      <c r="AD27" s="2210">
        <f>U27+$AD$15</f>
        <v>45722</v>
      </c>
    </row>
    <row r="28" spans="1:31" ht="25.5" customHeight="1">
      <c r="A28" s="2059" t="s">
        <v>1404</v>
      </c>
      <c r="B28" s="2060" t="s">
        <v>1290</v>
      </c>
      <c r="C28" s="1396"/>
      <c r="D28" s="1397"/>
      <c r="E28" s="1398"/>
      <c r="F28" s="2373"/>
      <c r="G28" s="1397"/>
      <c r="H28" s="1399"/>
      <c r="I28" s="2191"/>
      <c r="J28" s="1400"/>
      <c r="K28" s="1401"/>
      <c r="L28" s="1402"/>
      <c r="M28" s="1397"/>
      <c r="N28" s="1399"/>
      <c r="O28" s="1403"/>
      <c r="P28" s="1381">
        <f>P24+7</f>
        <v>45678</v>
      </c>
      <c r="Q28" s="1379" t="s">
        <v>376</v>
      </c>
      <c r="R28" s="2053">
        <f>P28</f>
        <v>45678</v>
      </c>
      <c r="S28" s="2374">
        <f>P28-5</f>
        <v>45673</v>
      </c>
      <c r="T28" s="1385">
        <f>P28-2</f>
        <v>45676</v>
      </c>
      <c r="U28" s="1384">
        <f>R28+7</f>
        <v>45685</v>
      </c>
      <c r="V28" s="1002">
        <f>U28+$V$16</f>
        <v>45704</v>
      </c>
      <c r="W28" s="2348">
        <f>U28+$W$16</f>
        <v>45710</v>
      </c>
      <c r="X28" s="1152">
        <f>U28+$X$16</f>
        <v>45704</v>
      </c>
      <c r="Y28" s="2351">
        <f>U28+$Y$16</f>
        <v>45718</v>
      </c>
      <c r="Z28" s="1180">
        <f>U28+$Z$16</f>
        <v>45712</v>
      </c>
      <c r="AA28" s="2352">
        <f>U28+$AA$16</f>
        <v>45725</v>
      </c>
      <c r="AB28" s="1152">
        <f>U28+$AB$16</f>
        <v>45722</v>
      </c>
      <c r="AC28" s="834">
        <f>U28+$AC$16</f>
        <v>45722</v>
      </c>
      <c r="AD28" s="2350">
        <f>U28+$AD$16</f>
        <v>45729</v>
      </c>
    </row>
    <row r="29" spans="1:31" ht="25.5" customHeight="1">
      <c r="A29" s="1027" t="s">
        <v>1184</v>
      </c>
      <c r="B29" s="2188"/>
      <c r="C29" s="1386"/>
      <c r="D29" s="820"/>
      <c r="E29" s="2055"/>
      <c r="F29" s="2189" t="e">
        <f>F25+7</f>
        <v>#VALUE!</v>
      </c>
      <c r="G29" s="821" t="s">
        <v>376</v>
      </c>
      <c r="H29" s="2056" t="e">
        <f>F29+1</f>
        <v>#VALUE!</v>
      </c>
      <c r="I29" s="2375" t="e">
        <f>F29-5</f>
        <v>#VALUE!</v>
      </c>
      <c r="J29" s="680" t="e">
        <f>F29-4</f>
        <v>#VALUE!</v>
      </c>
      <c r="K29" s="681" t="e">
        <f>J29</f>
        <v>#VALUE!</v>
      </c>
      <c r="L29" s="2057"/>
      <c r="M29" s="821"/>
      <c r="N29" s="2056"/>
      <c r="O29" s="822"/>
      <c r="P29" s="1387"/>
      <c r="Q29" s="821"/>
      <c r="R29" s="2056"/>
      <c r="S29" s="2190"/>
      <c r="T29" s="681"/>
      <c r="U29" s="1388" t="e">
        <f>H29+11</f>
        <v>#VALUE!</v>
      </c>
      <c r="V29" s="846"/>
      <c r="W29" s="1185"/>
      <c r="X29" s="1194"/>
      <c r="Y29" s="825"/>
      <c r="Z29" s="1154"/>
      <c r="AA29" s="826"/>
      <c r="AB29" s="1194"/>
      <c r="AC29" s="839"/>
      <c r="AD29" s="1195"/>
    </row>
    <row r="30" spans="1:31" ht="26.25" customHeight="1">
      <c r="A30" s="2203" t="s">
        <v>1313</v>
      </c>
      <c r="B30" s="2376" t="s">
        <v>1314</v>
      </c>
      <c r="C30" s="1389"/>
      <c r="D30" s="676"/>
      <c r="E30" s="1390"/>
      <c r="F30" s="2377"/>
      <c r="G30" s="676"/>
      <c r="H30" s="1391"/>
      <c r="I30" s="2378"/>
      <c r="J30" s="677"/>
      <c r="K30" s="678"/>
      <c r="L30" s="1392">
        <f>L26+7</f>
        <v>45679</v>
      </c>
      <c r="M30" s="675" t="s">
        <v>376</v>
      </c>
      <c r="N30" s="1393">
        <f>L30</f>
        <v>45679</v>
      </c>
      <c r="O30" s="823">
        <f>L30-2</f>
        <v>45677</v>
      </c>
      <c r="P30" s="1394">
        <f>P26+7</f>
        <v>45680</v>
      </c>
      <c r="Q30" s="675" t="s">
        <v>376</v>
      </c>
      <c r="R30" s="1393">
        <f>P30</f>
        <v>45680</v>
      </c>
      <c r="S30" s="2379">
        <f>P30-3</f>
        <v>45677</v>
      </c>
      <c r="T30" s="674">
        <f>P30-2</f>
        <v>45678</v>
      </c>
      <c r="U30" s="1395">
        <f>R30+7</f>
        <v>45687</v>
      </c>
      <c r="V30" s="846">
        <f>U30+$V$13</f>
        <v>45704</v>
      </c>
      <c r="W30" s="1185">
        <f>U30+$W$13</f>
        <v>45710</v>
      </c>
      <c r="X30" s="1194">
        <f>U30+$X$13</f>
        <v>45711</v>
      </c>
      <c r="Y30" s="825">
        <f>U30+$Y$13</f>
        <v>45718</v>
      </c>
      <c r="Z30" s="1154">
        <f>U30+$Z$13</f>
        <v>45719</v>
      </c>
      <c r="AA30" s="826">
        <f>U30+$AA$13</f>
        <v>45725</v>
      </c>
      <c r="AB30" s="1194">
        <f>U30+$AB$13</f>
        <v>45722</v>
      </c>
      <c r="AC30" s="839">
        <f>U30+$AC$13</f>
        <v>45722</v>
      </c>
      <c r="AD30" s="1195">
        <f>U30+$AD$13</f>
        <v>45729</v>
      </c>
    </row>
    <row r="31" spans="1:31" ht="26.25" customHeight="1">
      <c r="A31" s="1404" t="s">
        <v>1205</v>
      </c>
      <c r="B31" s="1405" t="s">
        <v>1315</v>
      </c>
      <c r="C31" s="1727">
        <f>C27+7</f>
        <v>45682</v>
      </c>
      <c r="D31" s="1633" t="s">
        <v>376</v>
      </c>
      <c r="E31" s="1624">
        <f>C31+1</f>
        <v>45683</v>
      </c>
      <c r="F31" s="2380"/>
      <c r="G31" s="1633"/>
      <c r="H31" s="1377"/>
      <c r="I31" s="2185">
        <f>C31-5</f>
        <v>45677</v>
      </c>
      <c r="J31" s="2186">
        <f>C31-4</f>
        <v>45678</v>
      </c>
      <c r="K31" s="1378">
        <f>C31-3</f>
        <v>45679</v>
      </c>
      <c r="L31" s="2052"/>
      <c r="M31" s="1379"/>
      <c r="N31" s="2053"/>
      <c r="O31" s="1380"/>
      <c r="P31" s="1381"/>
      <c r="Q31" s="1379"/>
      <c r="R31" s="2053"/>
      <c r="S31" s="1382"/>
      <c r="T31" s="1383"/>
      <c r="U31" s="1384">
        <f>E31+7</f>
        <v>45690</v>
      </c>
      <c r="V31" s="1002">
        <f>U31+$V$15</f>
        <v>45704</v>
      </c>
      <c r="W31" s="2348">
        <f>U31+$W$15</f>
        <v>45710</v>
      </c>
      <c r="X31" s="1152">
        <f>U31+$X$15</f>
        <v>45711</v>
      </c>
      <c r="Y31" s="2351">
        <f>U31+$Y$15</f>
        <v>45718</v>
      </c>
      <c r="Z31" s="1180">
        <f>U31+$Z$15</f>
        <v>45719</v>
      </c>
      <c r="AA31" s="2352">
        <f>U31+$AA$15</f>
        <v>45725</v>
      </c>
      <c r="AB31" s="1152">
        <f>U31+$AB$15</f>
        <v>45722</v>
      </c>
      <c r="AC31" s="834">
        <f>U31+$AC$15</f>
        <v>45722</v>
      </c>
      <c r="AD31" s="2350">
        <f>U31+$AD$15</f>
        <v>45729</v>
      </c>
    </row>
    <row r="32" spans="1:31" ht="26.25" customHeight="1">
      <c r="A32" s="1404" t="s">
        <v>1302</v>
      </c>
      <c r="B32" s="1405" t="s">
        <v>1312</v>
      </c>
      <c r="C32" s="1396"/>
      <c r="D32" s="1397"/>
      <c r="E32" s="1398"/>
      <c r="F32" s="2373"/>
      <c r="G32" s="1397"/>
      <c r="H32" s="1399"/>
      <c r="I32" s="2191"/>
      <c r="J32" s="1400"/>
      <c r="K32" s="1401"/>
      <c r="L32" s="1402"/>
      <c r="M32" s="1397"/>
      <c r="N32" s="1399"/>
      <c r="O32" s="1403"/>
      <c r="P32" s="1381">
        <f>P28+7</f>
        <v>45685</v>
      </c>
      <c r="Q32" s="1379" t="s">
        <v>376</v>
      </c>
      <c r="R32" s="2053">
        <f>P32</f>
        <v>45685</v>
      </c>
      <c r="S32" s="2374">
        <f>P32-5</f>
        <v>45680</v>
      </c>
      <c r="T32" s="1385">
        <f>P32-2</f>
        <v>45683</v>
      </c>
      <c r="U32" s="1384">
        <f>R32+7</f>
        <v>45692</v>
      </c>
      <c r="V32" s="1002">
        <f>U32+$V$16</f>
        <v>45711</v>
      </c>
      <c r="W32" s="2348">
        <f>U32+$W$16</f>
        <v>45717</v>
      </c>
      <c r="X32" s="1152">
        <f>U32+$X$16</f>
        <v>45711</v>
      </c>
      <c r="Y32" s="2351">
        <f>U32+$Y$16</f>
        <v>45725</v>
      </c>
      <c r="Z32" s="1180">
        <f>U32+$Z$16</f>
        <v>45719</v>
      </c>
      <c r="AA32" s="2352">
        <f>U32+$AA$16</f>
        <v>45732</v>
      </c>
      <c r="AB32" s="1152">
        <f>U32+$AB$16</f>
        <v>45729</v>
      </c>
      <c r="AC32" s="834">
        <f>U32+$AC$16</f>
        <v>45729</v>
      </c>
      <c r="AD32" s="2350">
        <f>U32+$AD$16</f>
        <v>45736</v>
      </c>
    </row>
    <row r="33" spans="1:30" ht="26.25" customHeight="1">
      <c r="A33" s="1027" t="s">
        <v>1184</v>
      </c>
      <c r="B33" s="2188"/>
      <c r="C33" s="1386"/>
      <c r="D33" s="820"/>
      <c r="E33" s="2055"/>
      <c r="F33" s="2189" t="e">
        <f>F29+7</f>
        <v>#VALUE!</v>
      </c>
      <c r="G33" s="821" t="s">
        <v>376</v>
      </c>
      <c r="H33" s="2056" t="e">
        <f>F33+1</f>
        <v>#VALUE!</v>
      </c>
      <c r="I33" s="2375" t="e">
        <f>F33-5</f>
        <v>#VALUE!</v>
      </c>
      <c r="J33" s="680" t="e">
        <f>F33-4</f>
        <v>#VALUE!</v>
      </c>
      <c r="K33" s="681" t="e">
        <f>J33</f>
        <v>#VALUE!</v>
      </c>
      <c r="L33" s="2058"/>
      <c r="M33" s="821"/>
      <c r="N33" s="2056"/>
      <c r="O33" s="822"/>
      <c r="P33" s="1387"/>
      <c r="Q33" s="821"/>
      <c r="R33" s="2056"/>
      <c r="S33" s="2190"/>
      <c r="T33" s="681"/>
      <c r="U33" s="1388" t="e">
        <f>H33+11</f>
        <v>#VALUE!</v>
      </c>
      <c r="V33" s="846"/>
      <c r="W33" s="1185"/>
      <c r="X33" s="1194"/>
      <c r="Y33" s="825"/>
      <c r="Z33" s="1154"/>
      <c r="AA33" s="826"/>
      <c r="AB33" s="1194"/>
      <c r="AC33" s="839"/>
      <c r="AD33" s="1195"/>
    </row>
    <row r="34" spans="1:30" ht="26.25" customHeight="1">
      <c r="A34" s="2203" t="s">
        <v>1385</v>
      </c>
      <c r="B34" s="2376" t="s">
        <v>1386</v>
      </c>
      <c r="C34" s="1389"/>
      <c r="D34" s="676"/>
      <c r="E34" s="1390"/>
      <c r="F34" s="2377"/>
      <c r="G34" s="676"/>
      <c r="H34" s="1391"/>
      <c r="I34" s="2378"/>
      <c r="J34" s="677"/>
      <c r="K34" s="678"/>
      <c r="L34" s="1392">
        <f>L30+7</f>
        <v>45686</v>
      </c>
      <c r="M34" s="675" t="s">
        <v>376</v>
      </c>
      <c r="N34" s="1393">
        <f>L34</f>
        <v>45686</v>
      </c>
      <c r="O34" s="823">
        <f>L34-2</f>
        <v>45684</v>
      </c>
      <c r="P34" s="1394">
        <f>P30+7</f>
        <v>45687</v>
      </c>
      <c r="Q34" s="675" t="s">
        <v>376</v>
      </c>
      <c r="R34" s="1393">
        <f>P34</f>
        <v>45687</v>
      </c>
      <c r="S34" s="2379">
        <f>P34-3</f>
        <v>45684</v>
      </c>
      <c r="T34" s="674">
        <f>P34-2</f>
        <v>45685</v>
      </c>
      <c r="U34" s="1395">
        <f>R34+7</f>
        <v>45694</v>
      </c>
      <c r="V34" s="846">
        <f>U34+$V$13</f>
        <v>45711</v>
      </c>
      <c r="W34" s="1185">
        <f>U34+$W$13</f>
        <v>45717</v>
      </c>
      <c r="X34" s="1194">
        <f>U34+$X$13</f>
        <v>45718</v>
      </c>
      <c r="Y34" s="825">
        <f>U34+$Y$13</f>
        <v>45725</v>
      </c>
      <c r="Z34" s="1154">
        <f>U34+$Z$13</f>
        <v>45726</v>
      </c>
      <c r="AA34" s="826">
        <f>U34+$AA$13</f>
        <v>45732</v>
      </c>
      <c r="AB34" s="1194">
        <f>U34+$AB$13</f>
        <v>45729</v>
      </c>
      <c r="AC34" s="839">
        <f>U34+$AC$13</f>
        <v>45729</v>
      </c>
      <c r="AD34" s="1195">
        <f>U34+$AD$13</f>
        <v>45736</v>
      </c>
    </row>
    <row r="35" spans="1:30" ht="26.25" customHeight="1">
      <c r="A35" s="1404" t="s">
        <v>1335</v>
      </c>
      <c r="B35" s="1405" t="s">
        <v>1387</v>
      </c>
      <c r="C35" s="1727">
        <f>C31+7</f>
        <v>45689</v>
      </c>
      <c r="D35" s="1633" t="s">
        <v>376</v>
      </c>
      <c r="E35" s="1624">
        <f>C35+1</f>
        <v>45690</v>
      </c>
      <c r="F35" s="2380"/>
      <c r="G35" s="1633"/>
      <c r="H35" s="1377"/>
      <c r="I35" s="2192">
        <f>C35-5</f>
        <v>45684</v>
      </c>
      <c r="J35" s="2186">
        <f>C35-4</f>
        <v>45685</v>
      </c>
      <c r="K35" s="1378">
        <f>C35-3</f>
        <v>45686</v>
      </c>
      <c r="L35" s="2052"/>
      <c r="M35" s="1379"/>
      <c r="N35" s="2053"/>
      <c r="O35" s="1380"/>
      <c r="P35" s="1381"/>
      <c r="Q35" s="1379"/>
      <c r="R35" s="2053"/>
      <c r="S35" s="1382"/>
      <c r="T35" s="1383"/>
      <c r="U35" s="1384">
        <f>E35+7</f>
        <v>45697</v>
      </c>
      <c r="V35" s="1044">
        <f>U35+$V$15</f>
        <v>45711</v>
      </c>
      <c r="W35" s="2349">
        <f>U35+$W$15</f>
        <v>45717</v>
      </c>
      <c r="X35" s="1155">
        <f>U35+$X$15</f>
        <v>45718</v>
      </c>
      <c r="Y35" s="816">
        <f>U35+$Y$15</f>
        <v>45725</v>
      </c>
      <c r="Z35" s="806">
        <f>U35+$Z$15</f>
        <v>45726</v>
      </c>
      <c r="AA35" s="421">
        <f>U35+$AA$15</f>
        <v>45732</v>
      </c>
      <c r="AB35" s="1155">
        <f>U35+$AB$15</f>
        <v>45729</v>
      </c>
      <c r="AC35" s="243">
        <f>U35+$AC$15</f>
        <v>45729</v>
      </c>
      <c r="AD35" s="810">
        <f>U35+$AD$15</f>
        <v>45736</v>
      </c>
    </row>
    <row r="36" spans="1:30" ht="26.25" customHeight="1">
      <c r="A36" s="1404" t="s">
        <v>1301</v>
      </c>
      <c r="B36" s="1405" t="s">
        <v>1388</v>
      </c>
      <c r="C36" s="1396"/>
      <c r="D36" s="1397"/>
      <c r="E36" s="1398"/>
      <c r="F36" s="2373"/>
      <c r="G36" s="1397"/>
      <c r="H36" s="1399"/>
      <c r="I36" s="2191"/>
      <c r="J36" s="1400"/>
      <c r="K36" s="1401"/>
      <c r="L36" s="1402"/>
      <c r="M36" s="1397"/>
      <c r="N36" s="1399"/>
      <c r="O36" s="1403"/>
      <c r="P36" s="1381">
        <f>P32+7</f>
        <v>45692</v>
      </c>
      <c r="Q36" s="1379" t="s">
        <v>376</v>
      </c>
      <c r="R36" s="2053">
        <f>P36</f>
        <v>45692</v>
      </c>
      <c r="S36" s="2374">
        <f>P36-5</f>
        <v>45687</v>
      </c>
      <c r="T36" s="1385">
        <f>P36-2</f>
        <v>45690</v>
      </c>
      <c r="U36" s="1384">
        <f>R36+7</f>
        <v>45699</v>
      </c>
      <c r="V36" s="1002">
        <f>U36+$V$16</f>
        <v>45718</v>
      </c>
      <c r="W36" s="2348">
        <f>U36+$W$16</f>
        <v>45724</v>
      </c>
      <c r="X36" s="1152">
        <f>U36+$X$16</f>
        <v>45718</v>
      </c>
      <c r="Y36" s="2351">
        <f>U36+$Y$16</f>
        <v>45732</v>
      </c>
      <c r="Z36" s="1180">
        <f>U36+$Z$16</f>
        <v>45726</v>
      </c>
      <c r="AA36" s="2352">
        <f>U36+$AA$16</f>
        <v>45739</v>
      </c>
      <c r="AB36" s="1152">
        <f>U36+$AB$16</f>
        <v>45736</v>
      </c>
      <c r="AC36" s="834">
        <f>U36+$AC$16</f>
        <v>45736</v>
      </c>
      <c r="AD36" s="2350">
        <f>U36+$AD$16</f>
        <v>45743</v>
      </c>
    </row>
    <row r="37" spans="1:30" ht="26.25" customHeight="1">
      <c r="A37" s="1027" t="s">
        <v>1184</v>
      </c>
      <c r="B37" s="2188"/>
      <c r="C37" s="1386"/>
      <c r="D37" s="820"/>
      <c r="E37" s="2055"/>
      <c r="F37" s="2189" t="e">
        <f>F33+7</f>
        <v>#VALUE!</v>
      </c>
      <c r="G37" s="821" t="s">
        <v>376</v>
      </c>
      <c r="H37" s="2056" t="e">
        <f>F37+1</f>
        <v>#VALUE!</v>
      </c>
      <c r="I37" s="2375" t="e">
        <f>F37-5</f>
        <v>#VALUE!</v>
      </c>
      <c r="J37" s="680" t="e">
        <f>F37-4</f>
        <v>#VALUE!</v>
      </c>
      <c r="K37" s="681" t="e">
        <f>J37</f>
        <v>#VALUE!</v>
      </c>
      <c r="L37" s="2057"/>
      <c r="M37" s="821"/>
      <c r="N37" s="2056"/>
      <c r="O37" s="822"/>
      <c r="P37" s="1387"/>
      <c r="Q37" s="821"/>
      <c r="R37" s="2056"/>
      <c r="S37" s="2190"/>
      <c r="T37" s="681"/>
      <c r="U37" s="1388" t="e">
        <f>H37+11</f>
        <v>#VALUE!</v>
      </c>
      <c r="V37" s="846"/>
      <c r="W37" s="1185"/>
      <c r="X37" s="1194"/>
      <c r="Y37" s="825"/>
      <c r="Z37" s="1154"/>
      <c r="AA37" s="826"/>
      <c r="AB37" s="1194"/>
      <c r="AC37" s="839"/>
      <c r="AD37" s="1195"/>
    </row>
    <row r="38" spans="1:30" ht="26.25" customHeight="1">
      <c r="A38" s="2203" t="s">
        <v>1389</v>
      </c>
      <c r="B38" s="2376" t="s">
        <v>1390</v>
      </c>
      <c r="C38" s="1389"/>
      <c r="D38" s="676"/>
      <c r="E38" s="1390"/>
      <c r="F38" s="2377"/>
      <c r="G38" s="676"/>
      <c r="H38" s="1391"/>
      <c r="I38" s="2378"/>
      <c r="J38" s="677"/>
      <c r="K38" s="678"/>
      <c r="L38" s="1392">
        <f>L34+7</f>
        <v>45693</v>
      </c>
      <c r="M38" s="675" t="s">
        <v>376</v>
      </c>
      <c r="N38" s="1393">
        <f>L38</f>
        <v>45693</v>
      </c>
      <c r="O38" s="823">
        <f>L38-2</f>
        <v>45691</v>
      </c>
      <c r="P38" s="1394">
        <f>P34+7</f>
        <v>45694</v>
      </c>
      <c r="Q38" s="675" t="s">
        <v>376</v>
      </c>
      <c r="R38" s="1393">
        <f>P38</f>
        <v>45694</v>
      </c>
      <c r="S38" s="2379">
        <f>P38-3</f>
        <v>45691</v>
      </c>
      <c r="T38" s="674">
        <f>P38-2</f>
        <v>45692</v>
      </c>
      <c r="U38" s="1395">
        <f>R38+7</f>
        <v>45701</v>
      </c>
      <c r="V38" s="846">
        <f>U38+$V$13</f>
        <v>45718</v>
      </c>
      <c r="W38" s="1185">
        <f>U38+$W$13</f>
        <v>45724</v>
      </c>
      <c r="X38" s="1194">
        <f>U38+$X$13</f>
        <v>45725</v>
      </c>
      <c r="Y38" s="825">
        <f>U38+$Y$13</f>
        <v>45732</v>
      </c>
      <c r="Z38" s="1154">
        <f>U38+$Z$13</f>
        <v>45733</v>
      </c>
      <c r="AA38" s="826">
        <f>U38+$AA$13</f>
        <v>45739</v>
      </c>
      <c r="AB38" s="1194">
        <f>U38+$AB$13</f>
        <v>45736</v>
      </c>
      <c r="AC38" s="839">
        <f>U38+$AC$13</f>
        <v>45736</v>
      </c>
      <c r="AD38" s="1195">
        <f>U38+$AD$13</f>
        <v>45743</v>
      </c>
    </row>
    <row r="39" spans="1:30" ht="26.25" customHeight="1">
      <c r="A39" s="1404" t="s">
        <v>1405</v>
      </c>
      <c r="B39" s="1405" t="s">
        <v>1406</v>
      </c>
      <c r="C39" s="1727">
        <f>C35+7</f>
        <v>45696</v>
      </c>
      <c r="D39" s="1633" t="s">
        <v>376</v>
      </c>
      <c r="E39" s="1624">
        <f>C39+1</f>
        <v>45697</v>
      </c>
      <c r="F39" s="2380"/>
      <c r="G39" s="1633"/>
      <c r="H39" s="1377"/>
      <c r="I39" s="2185">
        <f>C39-5</f>
        <v>45691</v>
      </c>
      <c r="J39" s="2186">
        <f>C39-4</f>
        <v>45692</v>
      </c>
      <c r="K39" s="1378">
        <f>C39-3</f>
        <v>45693</v>
      </c>
      <c r="L39" s="2052"/>
      <c r="M39" s="1379"/>
      <c r="N39" s="2053"/>
      <c r="O39" s="1380"/>
      <c r="P39" s="1381"/>
      <c r="Q39" s="1379"/>
      <c r="R39" s="2053"/>
      <c r="S39" s="1382"/>
      <c r="T39" s="1383"/>
      <c r="U39" s="1384">
        <f>E39+7</f>
        <v>45704</v>
      </c>
      <c r="V39" s="1044">
        <f>U39+$V$15</f>
        <v>45718</v>
      </c>
      <c r="W39" s="2349">
        <f>U39+$W$15</f>
        <v>45724</v>
      </c>
      <c r="X39" s="1155">
        <f>U39+$X$15</f>
        <v>45725</v>
      </c>
      <c r="Y39" s="816">
        <f>U39+$Y$15</f>
        <v>45732</v>
      </c>
      <c r="Z39" s="806">
        <f>U39+$Z$15</f>
        <v>45733</v>
      </c>
      <c r="AA39" s="421">
        <f>U39+$AA$15</f>
        <v>45739</v>
      </c>
      <c r="AB39" s="1155">
        <f>U39+$AB$15</f>
        <v>45736</v>
      </c>
      <c r="AC39" s="243">
        <f>U39+$AC$15</f>
        <v>45736</v>
      </c>
      <c r="AD39" s="810">
        <f>U39+$AD$15</f>
        <v>45743</v>
      </c>
    </row>
    <row r="40" spans="1:30" ht="26.25" customHeight="1">
      <c r="A40" s="1706" t="s">
        <v>1185</v>
      </c>
      <c r="B40" s="1707"/>
      <c r="C40" s="1887"/>
      <c r="D40" s="1888"/>
      <c r="E40" s="1889"/>
      <c r="F40" s="2381"/>
      <c r="G40" s="1888"/>
      <c r="H40" s="1890"/>
      <c r="I40" s="2187"/>
      <c r="J40" s="1891"/>
      <c r="K40" s="1892"/>
      <c r="L40" s="1893"/>
      <c r="M40" s="1888"/>
      <c r="N40" s="1890"/>
      <c r="O40" s="1894"/>
      <c r="P40" s="1895">
        <f>P36+7</f>
        <v>45699</v>
      </c>
      <c r="Q40" s="1896" t="s">
        <v>376</v>
      </c>
      <c r="R40" s="2054">
        <f>P40</f>
        <v>45699</v>
      </c>
      <c r="S40" s="2382">
        <f>P40-5</f>
        <v>45694</v>
      </c>
      <c r="T40" s="1897">
        <f>P40-2</f>
        <v>45697</v>
      </c>
      <c r="U40" s="1898">
        <f>R40+7</f>
        <v>45706</v>
      </c>
      <c r="V40" s="1720">
        <f>U40+$V$16</f>
        <v>45725</v>
      </c>
      <c r="W40" s="1719">
        <f>U40+$W$16</f>
        <v>45731</v>
      </c>
      <c r="X40" s="1721">
        <f>U40+$X$16</f>
        <v>45725</v>
      </c>
      <c r="Y40" s="1717">
        <f>U40+$Y$16</f>
        <v>45739</v>
      </c>
      <c r="Z40" s="1718">
        <f>U40+$Z$16</f>
        <v>45733</v>
      </c>
      <c r="AA40" s="1716">
        <f>U40+$AA$16</f>
        <v>45746</v>
      </c>
      <c r="AB40" s="1721">
        <f>U40+$AB$16</f>
        <v>45743</v>
      </c>
      <c r="AC40" s="1715">
        <f>U40+$AC$16</f>
        <v>45743</v>
      </c>
      <c r="AD40" s="1722">
        <f>U40+$AD$16</f>
        <v>45750</v>
      </c>
    </row>
    <row r="41" spans="1:30" ht="26.25" customHeight="1">
      <c r="A41" s="1027" t="s">
        <v>1184</v>
      </c>
      <c r="B41" s="2188"/>
      <c r="C41" s="1386"/>
      <c r="D41" s="820"/>
      <c r="E41" s="2055"/>
      <c r="F41" s="2189" t="e">
        <f>F37+7</f>
        <v>#VALUE!</v>
      </c>
      <c r="G41" s="821" t="s">
        <v>376</v>
      </c>
      <c r="H41" s="2056" t="e">
        <f>F41+1</f>
        <v>#VALUE!</v>
      </c>
      <c r="I41" s="2375" t="e">
        <f>F41-5</f>
        <v>#VALUE!</v>
      </c>
      <c r="J41" s="680" t="e">
        <f>F41-4</f>
        <v>#VALUE!</v>
      </c>
      <c r="K41" s="681" t="e">
        <f>J41</f>
        <v>#VALUE!</v>
      </c>
      <c r="L41" s="2058"/>
      <c r="M41" s="821"/>
      <c r="N41" s="2056"/>
      <c r="O41" s="822"/>
      <c r="P41" s="1387"/>
      <c r="Q41" s="821"/>
      <c r="R41" s="2056"/>
      <c r="S41" s="2190"/>
      <c r="T41" s="681"/>
      <c r="U41" s="1388" t="e">
        <f>H41+11</f>
        <v>#VALUE!</v>
      </c>
      <c r="V41" s="846"/>
      <c r="W41" s="1185"/>
      <c r="X41" s="1194"/>
      <c r="Y41" s="825"/>
      <c r="Z41" s="1154"/>
      <c r="AA41" s="826"/>
      <c r="AB41" s="1194"/>
      <c r="AC41" s="839"/>
      <c r="AD41" s="1195"/>
    </row>
    <row r="42" spans="1:30" ht="26.25" customHeight="1">
      <c r="A42" s="2203" t="s">
        <v>1310</v>
      </c>
      <c r="B42" s="2376" t="s">
        <v>1411</v>
      </c>
      <c r="C42" s="1389"/>
      <c r="D42" s="676"/>
      <c r="E42" s="1390"/>
      <c r="F42" s="2377"/>
      <c r="G42" s="676"/>
      <c r="H42" s="1391"/>
      <c r="I42" s="2378"/>
      <c r="J42" s="677"/>
      <c r="K42" s="678"/>
      <c r="L42" s="1392">
        <f>L38+7</f>
        <v>45700</v>
      </c>
      <c r="M42" s="675" t="s">
        <v>376</v>
      </c>
      <c r="N42" s="1393">
        <f>L42</f>
        <v>45700</v>
      </c>
      <c r="O42" s="2383">
        <f>L42-2-1</f>
        <v>45697</v>
      </c>
      <c r="P42" s="1394">
        <f>P38+7</f>
        <v>45701</v>
      </c>
      <c r="Q42" s="675" t="s">
        <v>376</v>
      </c>
      <c r="R42" s="1393">
        <f>P42</f>
        <v>45701</v>
      </c>
      <c r="S42" s="2384">
        <f>P42-3-1</f>
        <v>45697</v>
      </c>
      <c r="T42" s="2385">
        <f>P42-2-1</f>
        <v>45698</v>
      </c>
      <c r="U42" s="1395">
        <f>R42+7</f>
        <v>45708</v>
      </c>
      <c r="V42" s="846">
        <f>U42+$V$13</f>
        <v>45725</v>
      </c>
      <c r="W42" s="1185">
        <f>U42+$W$13</f>
        <v>45731</v>
      </c>
      <c r="X42" s="1194">
        <f>U42+$X$13</f>
        <v>45732</v>
      </c>
      <c r="Y42" s="825">
        <f>U42+$Y$13</f>
        <v>45739</v>
      </c>
      <c r="Z42" s="1154">
        <f>U42+$Z$13</f>
        <v>45740</v>
      </c>
      <c r="AA42" s="826">
        <f>U42+$AA$13</f>
        <v>45746</v>
      </c>
      <c r="AB42" s="1194">
        <f>U42+$AB$13</f>
        <v>45743</v>
      </c>
      <c r="AC42" s="839">
        <f>U42+$AC$13</f>
        <v>45743</v>
      </c>
      <c r="AD42" s="1195">
        <f>U42+$AD$13</f>
        <v>45750</v>
      </c>
    </row>
    <row r="43" spans="1:30" ht="26.25" customHeight="1">
      <c r="A43" s="1404" t="s">
        <v>1336</v>
      </c>
      <c r="B43" s="1405" t="s">
        <v>1250</v>
      </c>
      <c r="C43" s="1727">
        <f>C39+7</f>
        <v>45703</v>
      </c>
      <c r="D43" s="1633" t="s">
        <v>376</v>
      </c>
      <c r="E43" s="1624">
        <f>C43+1</f>
        <v>45704</v>
      </c>
      <c r="F43" s="2380"/>
      <c r="G43" s="1633"/>
      <c r="H43" s="1377"/>
      <c r="I43" s="2192">
        <f>C43-5</f>
        <v>45698</v>
      </c>
      <c r="J43" s="2193">
        <f>C43-4-1</f>
        <v>45698</v>
      </c>
      <c r="K43" s="1378">
        <f>C43-3</f>
        <v>45700</v>
      </c>
      <c r="L43" s="2052"/>
      <c r="M43" s="1379"/>
      <c r="N43" s="2053"/>
      <c r="O43" s="1380"/>
      <c r="P43" s="1381"/>
      <c r="Q43" s="1379"/>
      <c r="R43" s="2053"/>
      <c r="S43" s="1382"/>
      <c r="T43" s="1383"/>
      <c r="U43" s="1384">
        <f>E43+7</f>
        <v>45711</v>
      </c>
      <c r="V43" s="1002">
        <f>U43+$V$15</f>
        <v>45725</v>
      </c>
      <c r="W43" s="2312">
        <f>U43+$W$15</f>
        <v>45731</v>
      </c>
      <c r="X43" s="1152">
        <f>U43+$X$15</f>
        <v>45732</v>
      </c>
      <c r="Y43" s="2314">
        <f>U43+$Y$15</f>
        <v>45739</v>
      </c>
      <c r="Z43" s="1180">
        <f>U43+$Z$15</f>
        <v>45740</v>
      </c>
      <c r="AA43" s="2315">
        <f>U43+$AA$15</f>
        <v>45746</v>
      </c>
      <c r="AB43" s="1152">
        <f>U43+$AB$15</f>
        <v>45743</v>
      </c>
      <c r="AC43" s="834">
        <f>U43+$AC$15</f>
        <v>45743</v>
      </c>
      <c r="AD43" s="2313">
        <f>U43+$AD$15</f>
        <v>45750</v>
      </c>
    </row>
    <row r="44" spans="1:30" ht="26.25" customHeight="1">
      <c r="A44" s="1404" t="s">
        <v>1207</v>
      </c>
      <c r="B44" s="1405" t="s">
        <v>1395</v>
      </c>
      <c r="C44" s="1396"/>
      <c r="D44" s="1397"/>
      <c r="E44" s="1398"/>
      <c r="F44" s="2373"/>
      <c r="G44" s="1397"/>
      <c r="H44" s="1399"/>
      <c r="I44" s="2191"/>
      <c r="J44" s="1400"/>
      <c r="K44" s="1401"/>
      <c r="L44" s="1402"/>
      <c r="M44" s="1397"/>
      <c r="N44" s="1399"/>
      <c r="O44" s="1403"/>
      <c r="P44" s="1381">
        <f>P40+7</f>
        <v>45706</v>
      </c>
      <c r="Q44" s="1379" t="s">
        <v>376</v>
      </c>
      <c r="R44" s="2053">
        <f>P44</f>
        <v>45706</v>
      </c>
      <c r="S44" s="2374">
        <f>P44-5</f>
        <v>45701</v>
      </c>
      <c r="T44" s="1385">
        <f>P44-2</f>
        <v>45704</v>
      </c>
      <c r="U44" s="1384">
        <f>R44+7</f>
        <v>45713</v>
      </c>
      <c r="V44" s="1002">
        <f>U44+$V$16</f>
        <v>45732</v>
      </c>
      <c r="W44" s="2312">
        <f>U44+$W$16</f>
        <v>45738</v>
      </c>
      <c r="X44" s="1152">
        <f>U44+$X$16</f>
        <v>45732</v>
      </c>
      <c r="Y44" s="2314">
        <f>U44+$Y$16</f>
        <v>45746</v>
      </c>
      <c r="Z44" s="1180">
        <f>U44+$Z$16</f>
        <v>45740</v>
      </c>
      <c r="AA44" s="2315">
        <f>U44+$AA$16</f>
        <v>45753</v>
      </c>
      <c r="AB44" s="1152">
        <f>U44+$AB$16</f>
        <v>45750</v>
      </c>
      <c r="AC44" s="834">
        <f>U44+$AC$16</f>
        <v>45750</v>
      </c>
      <c r="AD44" s="2313">
        <f>U44+$AD$16</f>
        <v>45757</v>
      </c>
    </row>
    <row r="45" spans="1:30" ht="26.25" customHeight="1">
      <c r="A45" s="1027" t="s">
        <v>1184</v>
      </c>
      <c r="B45" s="2188"/>
      <c r="C45" s="1386"/>
      <c r="D45" s="820"/>
      <c r="E45" s="2055"/>
      <c r="F45" s="2189" t="e">
        <f>F41+7</f>
        <v>#VALUE!</v>
      </c>
      <c r="G45" s="821" t="s">
        <v>376</v>
      </c>
      <c r="H45" s="2056" t="e">
        <f>F45+1</f>
        <v>#VALUE!</v>
      </c>
      <c r="I45" s="2375" t="e">
        <f>F45-5</f>
        <v>#VALUE!</v>
      </c>
      <c r="J45" s="680" t="e">
        <f>F45-4</f>
        <v>#VALUE!</v>
      </c>
      <c r="K45" s="681" t="e">
        <f>J45</f>
        <v>#VALUE!</v>
      </c>
      <c r="L45" s="2058"/>
      <c r="M45" s="821"/>
      <c r="N45" s="2056"/>
      <c r="O45" s="822"/>
      <c r="P45" s="1387"/>
      <c r="Q45" s="821"/>
      <c r="R45" s="2056"/>
      <c r="S45" s="2190"/>
      <c r="T45" s="681"/>
      <c r="U45" s="1388" t="e">
        <f>H45+11</f>
        <v>#VALUE!</v>
      </c>
      <c r="V45" s="846"/>
      <c r="W45" s="1185"/>
      <c r="X45" s="1194"/>
      <c r="Y45" s="825"/>
      <c r="Z45" s="1154"/>
      <c r="AA45" s="826"/>
      <c r="AB45" s="1194"/>
      <c r="AC45" s="839"/>
      <c r="AD45" s="1195"/>
    </row>
    <row r="46" spans="1:30" ht="26.25" customHeight="1">
      <c r="A46" s="2203" t="s">
        <v>1075</v>
      </c>
      <c r="B46" s="2376"/>
      <c r="C46" s="1389"/>
      <c r="D46" s="676"/>
      <c r="E46" s="1390"/>
      <c r="F46" s="2377"/>
      <c r="G46" s="676"/>
      <c r="H46" s="1391"/>
      <c r="I46" s="2378"/>
      <c r="J46" s="677"/>
      <c r="K46" s="678"/>
      <c r="L46" s="1392">
        <f>L42+7</f>
        <v>45707</v>
      </c>
      <c r="M46" s="675" t="s">
        <v>376</v>
      </c>
      <c r="N46" s="1393">
        <f>L46</f>
        <v>45707</v>
      </c>
      <c r="O46" s="823">
        <f>L46-2</f>
        <v>45705</v>
      </c>
      <c r="P46" s="1394">
        <f>P42+7</f>
        <v>45708</v>
      </c>
      <c r="Q46" s="675" t="s">
        <v>376</v>
      </c>
      <c r="R46" s="1393">
        <f>P46</f>
        <v>45708</v>
      </c>
      <c r="S46" s="2379">
        <f>P46-3</f>
        <v>45705</v>
      </c>
      <c r="T46" s="674">
        <f>P46-2</f>
        <v>45706</v>
      </c>
      <c r="U46" s="1395">
        <f>R46+7</f>
        <v>45715</v>
      </c>
      <c r="V46" s="846">
        <f>U46+$V$13</f>
        <v>45732</v>
      </c>
      <c r="W46" s="1185">
        <f>U46+$W$13</f>
        <v>45738</v>
      </c>
      <c r="X46" s="1194">
        <f>U46+$X$13</f>
        <v>45739</v>
      </c>
      <c r="Y46" s="825">
        <f>U46+$Y$13</f>
        <v>45746</v>
      </c>
      <c r="Z46" s="1154">
        <f>U46+$Z$13</f>
        <v>45747</v>
      </c>
      <c r="AA46" s="826">
        <f>U46+$AA$13</f>
        <v>45753</v>
      </c>
      <c r="AB46" s="1194">
        <f>U46+$AB$13</f>
        <v>45750</v>
      </c>
      <c r="AC46" s="839">
        <f>U46+$AC$13</f>
        <v>45750</v>
      </c>
      <c r="AD46" s="1195">
        <f>U46+$AD$13</f>
        <v>45757</v>
      </c>
    </row>
    <row r="47" spans="1:30" ht="26.25" customHeight="1">
      <c r="A47" s="1404" t="s">
        <v>1337</v>
      </c>
      <c r="B47" s="1405" t="s">
        <v>1407</v>
      </c>
      <c r="C47" s="1727">
        <f>C43+7</f>
        <v>45710</v>
      </c>
      <c r="D47" s="1633" t="s">
        <v>376</v>
      </c>
      <c r="E47" s="1624">
        <f>C47+1</f>
        <v>45711</v>
      </c>
      <c r="F47" s="2380"/>
      <c r="G47" s="1633"/>
      <c r="H47" s="1377"/>
      <c r="I47" s="2192">
        <f>C47-5</f>
        <v>45705</v>
      </c>
      <c r="J47" s="2186">
        <f>C47-4</f>
        <v>45706</v>
      </c>
      <c r="K47" s="1378">
        <f>C47-3</f>
        <v>45707</v>
      </c>
      <c r="L47" s="2052"/>
      <c r="M47" s="1379"/>
      <c r="N47" s="2053"/>
      <c r="O47" s="1380"/>
      <c r="P47" s="1381"/>
      <c r="Q47" s="1379"/>
      <c r="R47" s="2053"/>
      <c r="S47" s="1382"/>
      <c r="T47" s="1383"/>
      <c r="U47" s="1384">
        <f>E47+7</f>
        <v>45718</v>
      </c>
      <c r="V47" s="1044">
        <f>U47+$V$15</f>
        <v>45732</v>
      </c>
      <c r="W47" s="2211">
        <f>U47+$W$15</f>
        <v>45738</v>
      </c>
      <c r="X47" s="1155">
        <f>U47+$X$15</f>
        <v>45739</v>
      </c>
      <c r="Y47" s="816">
        <f>U47+$Y$15</f>
        <v>45746</v>
      </c>
      <c r="Z47" s="806">
        <f>U47+$Z$15</f>
        <v>45747</v>
      </c>
      <c r="AA47" s="421">
        <f>U47+$AA$15</f>
        <v>45753</v>
      </c>
      <c r="AB47" s="1155">
        <f>U47+$AB$15</f>
        <v>45750</v>
      </c>
      <c r="AC47" s="243">
        <f>U47+$AC$15</f>
        <v>45750</v>
      </c>
      <c r="AD47" s="810">
        <f>U47+$AD$15</f>
        <v>45757</v>
      </c>
    </row>
    <row r="48" spans="1:30" ht="26.25" customHeight="1">
      <c r="A48" s="1706" t="s">
        <v>1185</v>
      </c>
      <c r="B48" s="1707"/>
      <c r="C48" s="1887"/>
      <c r="D48" s="1888"/>
      <c r="E48" s="1889"/>
      <c r="F48" s="2381"/>
      <c r="G48" s="1888"/>
      <c r="H48" s="1890"/>
      <c r="I48" s="2187"/>
      <c r="J48" s="1891"/>
      <c r="K48" s="1892"/>
      <c r="L48" s="1893"/>
      <c r="M48" s="1888"/>
      <c r="N48" s="1890"/>
      <c r="O48" s="1894"/>
      <c r="P48" s="1895">
        <f>P44+7</f>
        <v>45713</v>
      </c>
      <c r="Q48" s="1896" t="s">
        <v>376</v>
      </c>
      <c r="R48" s="2054">
        <f>P48</f>
        <v>45713</v>
      </c>
      <c r="S48" s="2382">
        <f>P48-5</f>
        <v>45708</v>
      </c>
      <c r="T48" s="1897">
        <f>P48-2</f>
        <v>45711</v>
      </c>
      <c r="U48" s="1898">
        <f>R48+7</f>
        <v>45720</v>
      </c>
      <c r="V48" s="1720">
        <f>U48+$V$16</f>
        <v>45739</v>
      </c>
      <c r="W48" s="1719">
        <f>U48+$W$16</f>
        <v>45745</v>
      </c>
      <c r="X48" s="1721">
        <f>U48+$X$16</f>
        <v>45739</v>
      </c>
      <c r="Y48" s="1717">
        <f>U48+$Y$16</f>
        <v>45753</v>
      </c>
      <c r="Z48" s="1718">
        <f>U48+$Z$16</f>
        <v>45747</v>
      </c>
      <c r="AA48" s="1716">
        <f>U48+$AA$16</f>
        <v>45760</v>
      </c>
      <c r="AB48" s="1721">
        <f>U48+$AB$16</f>
        <v>45757</v>
      </c>
      <c r="AC48" s="1715">
        <f>U48+$AC$16</f>
        <v>45757</v>
      </c>
      <c r="AD48" s="1722">
        <f>U48+$AD$16</f>
        <v>45764</v>
      </c>
    </row>
    <row r="49" spans="1:31" ht="26.25" customHeight="1">
      <c r="A49" s="1027" t="s">
        <v>1184</v>
      </c>
      <c r="B49" s="2188"/>
      <c r="C49" s="1386"/>
      <c r="D49" s="820"/>
      <c r="E49" s="2055"/>
      <c r="F49" s="2189" t="e">
        <f>F45+7</f>
        <v>#VALUE!</v>
      </c>
      <c r="G49" s="821" t="s">
        <v>376</v>
      </c>
      <c r="H49" s="2056" t="e">
        <f>F49+1</f>
        <v>#VALUE!</v>
      </c>
      <c r="I49" s="2375" t="e">
        <f>F49-5</f>
        <v>#VALUE!</v>
      </c>
      <c r="J49" s="680" t="e">
        <f>F49-4</f>
        <v>#VALUE!</v>
      </c>
      <c r="K49" s="681" t="e">
        <f>J49</f>
        <v>#VALUE!</v>
      </c>
      <c r="L49" s="2058"/>
      <c r="M49" s="821"/>
      <c r="N49" s="2056"/>
      <c r="O49" s="822"/>
      <c r="P49" s="1387"/>
      <c r="Q49" s="821"/>
      <c r="R49" s="2056"/>
      <c r="S49" s="2190"/>
      <c r="T49" s="681"/>
      <c r="U49" s="1388" t="e">
        <f>H49+11</f>
        <v>#VALUE!</v>
      </c>
      <c r="V49" s="846"/>
      <c r="W49" s="1185"/>
      <c r="X49" s="1194"/>
      <c r="Y49" s="825"/>
      <c r="Z49" s="1154"/>
      <c r="AA49" s="826"/>
      <c r="AB49" s="1194"/>
      <c r="AC49" s="839"/>
      <c r="AD49" s="1195"/>
    </row>
    <row r="50" spans="1:31" ht="26.25" customHeight="1">
      <c r="A50" s="2203" t="s">
        <v>1313</v>
      </c>
      <c r="B50" s="2376" t="s">
        <v>1409</v>
      </c>
      <c r="C50" s="1389"/>
      <c r="D50" s="676"/>
      <c r="E50" s="1390"/>
      <c r="F50" s="2377"/>
      <c r="G50" s="676"/>
      <c r="H50" s="1391"/>
      <c r="I50" s="2378"/>
      <c r="J50" s="677"/>
      <c r="K50" s="678"/>
      <c r="L50" s="1392">
        <f>L46+7</f>
        <v>45714</v>
      </c>
      <c r="M50" s="675" t="s">
        <v>376</v>
      </c>
      <c r="N50" s="1393">
        <f>L50</f>
        <v>45714</v>
      </c>
      <c r="O50" s="823">
        <f>L50-2</f>
        <v>45712</v>
      </c>
      <c r="P50" s="1394">
        <f>P46+7</f>
        <v>45715</v>
      </c>
      <c r="Q50" s="675" t="s">
        <v>376</v>
      </c>
      <c r="R50" s="1393">
        <f>P50</f>
        <v>45715</v>
      </c>
      <c r="S50" s="2379">
        <f>P50-3</f>
        <v>45712</v>
      </c>
      <c r="T50" s="674">
        <f>P50-2</f>
        <v>45713</v>
      </c>
      <c r="U50" s="1395">
        <f>R50+7</f>
        <v>45722</v>
      </c>
      <c r="V50" s="846">
        <f>U50+$V$13</f>
        <v>45739</v>
      </c>
      <c r="W50" s="1185">
        <f>U50+$W$13</f>
        <v>45745</v>
      </c>
      <c r="X50" s="1194">
        <f>U50+$X$13</f>
        <v>45746</v>
      </c>
      <c r="Y50" s="825">
        <f>U50+$Y$13</f>
        <v>45753</v>
      </c>
      <c r="Z50" s="1154">
        <f>U50+$Z$13</f>
        <v>45754</v>
      </c>
      <c r="AA50" s="826">
        <f>U50+$AA$13</f>
        <v>45760</v>
      </c>
      <c r="AB50" s="1194">
        <f>U50+$AB$13</f>
        <v>45757</v>
      </c>
      <c r="AC50" s="839">
        <f>U50+$AC$13</f>
        <v>45757</v>
      </c>
      <c r="AD50" s="1195">
        <f>U50+$AD$13</f>
        <v>45764</v>
      </c>
    </row>
    <row r="51" spans="1:31" ht="26.25" customHeight="1">
      <c r="A51" s="1404" t="s">
        <v>1339</v>
      </c>
      <c r="B51" s="1405" t="s">
        <v>1408</v>
      </c>
      <c r="C51" s="1727">
        <f>C47+7</f>
        <v>45717</v>
      </c>
      <c r="D51" s="1633" t="s">
        <v>376</v>
      </c>
      <c r="E51" s="1624">
        <f>C51+1</f>
        <v>45718</v>
      </c>
      <c r="F51" s="2380"/>
      <c r="G51" s="1633"/>
      <c r="H51" s="1377"/>
      <c r="I51" s="2204">
        <f>C51-5</f>
        <v>45712</v>
      </c>
      <c r="J51" s="2386">
        <f>C51-4</f>
        <v>45713</v>
      </c>
      <c r="K51" s="1523">
        <f>C51-3</f>
        <v>45714</v>
      </c>
      <c r="L51" s="1726"/>
      <c r="M51" s="1633"/>
      <c r="N51" s="1377"/>
      <c r="O51" s="1627"/>
      <c r="P51" s="1727"/>
      <c r="Q51" s="1633"/>
      <c r="R51" s="1377"/>
      <c r="S51" s="1382"/>
      <c r="T51" s="1406"/>
      <c r="U51" s="1384">
        <f>E51+7</f>
        <v>45725</v>
      </c>
      <c r="V51" s="1044">
        <f>U51+$V$15</f>
        <v>45739</v>
      </c>
      <c r="W51" s="1189">
        <f>U51+$W$15</f>
        <v>45745</v>
      </c>
      <c r="X51" s="1155">
        <f>U51+$X$15</f>
        <v>45746</v>
      </c>
      <c r="Y51" s="816">
        <f>U51+$Y$15</f>
        <v>45753</v>
      </c>
      <c r="Z51" s="806">
        <f>U51+$Z$15</f>
        <v>45754</v>
      </c>
      <c r="AA51" s="421">
        <f>U51+$AA$15</f>
        <v>45760</v>
      </c>
      <c r="AB51" s="1155">
        <f>U51+$AB$15</f>
        <v>45757</v>
      </c>
      <c r="AC51" s="243">
        <f>U51+$AC$15</f>
        <v>45757</v>
      </c>
      <c r="AD51" s="810">
        <f>U51+$AD$15</f>
        <v>45764</v>
      </c>
    </row>
    <row r="52" spans="1:31" s="460" customFormat="1" ht="24" hidden="1" customHeight="1">
      <c r="A52" s="1160"/>
      <c r="B52" s="1161"/>
      <c r="C52" s="552"/>
      <c r="D52" s="553"/>
      <c r="E52" s="154"/>
      <c r="F52" s="554"/>
      <c r="G52" s="553"/>
      <c r="H52" s="528"/>
      <c r="I52" s="555"/>
      <c r="J52" s="556"/>
      <c r="K52" s="557"/>
      <c r="L52" s="152"/>
      <c r="M52" s="553"/>
      <c r="N52" s="528"/>
      <c r="O52" s="1162"/>
      <c r="P52" s="552">
        <f>P48+7</f>
        <v>45720</v>
      </c>
      <c r="Q52" s="553" t="s">
        <v>376</v>
      </c>
      <c r="R52" s="528">
        <f>P52</f>
        <v>45720</v>
      </c>
      <c r="S52" s="1163">
        <f>P52-5-1</f>
        <v>45714</v>
      </c>
      <c r="T52" s="558">
        <f>P52-2-3</f>
        <v>45715</v>
      </c>
      <c r="U52" s="1080">
        <f>R52+7</f>
        <v>45727</v>
      </c>
      <c r="V52" s="527">
        <f>U52+$V$16</f>
        <v>45746</v>
      </c>
      <c r="W52" s="526">
        <f>U52+$W$16</f>
        <v>45752</v>
      </c>
      <c r="X52" s="519">
        <f>U52+$X$16</f>
        <v>45746</v>
      </c>
      <c r="Y52" s="525">
        <f>U52+$Y$16</f>
        <v>45760</v>
      </c>
      <c r="Z52" s="154">
        <f>U52+$Z$16</f>
        <v>45754</v>
      </c>
      <c r="AA52" s="524">
        <f>U52+$AA$16</f>
        <v>45767</v>
      </c>
      <c r="AB52" s="519">
        <f>U52+$AB$16</f>
        <v>45764</v>
      </c>
      <c r="AC52" s="523">
        <f>U52+$AC$16</f>
        <v>45764</v>
      </c>
      <c r="AD52" s="528">
        <f>U52+$AD$16</f>
        <v>45771</v>
      </c>
    </row>
    <row r="53" spans="1:31" s="460" customFormat="1" ht="24" hidden="1" customHeight="1">
      <c r="A53" s="1164" t="s">
        <v>421</v>
      </c>
      <c r="B53" s="1165" t="s">
        <v>422</v>
      </c>
      <c r="C53" s="897"/>
      <c r="D53" s="898"/>
      <c r="E53" s="1166"/>
      <c r="F53" s="1167" t="e">
        <f>F49+7</f>
        <v>#VALUE!</v>
      </c>
      <c r="G53" s="898" t="s">
        <v>376</v>
      </c>
      <c r="H53" s="1168" t="e">
        <f>F53</f>
        <v>#VALUE!</v>
      </c>
      <c r="I53" s="1169" t="e">
        <f>F53-5</f>
        <v>#VALUE!</v>
      </c>
      <c r="J53" s="466" t="e">
        <f>F53-4</f>
        <v>#VALUE!</v>
      </c>
      <c r="K53" s="467" t="e">
        <f>J53</f>
        <v>#VALUE!</v>
      </c>
      <c r="L53" s="1170"/>
      <c r="M53" s="898"/>
      <c r="N53" s="1168"/>
      <c r="O53" s="899"/>
      <c r="P53" s="897"/>
      <c r="Q53" s="898"/>
      <c r="R53" s="1168"/>
      <c r="S53" s="1171"/>
      <c r="T53" s="467"/>
      <c r="U53" s="1043" t="e">
        <f>H53+9</f>
        <v>#VALUE!</v>
      </c>
      <c r="V53" s="919" t="e">
        <f>U53+$V$14</f>
        <v>#VALUE!</v>
      </c>
      <c r="W53" s="1192" t="e">
        <f>U53+$W$14</f>
        <v>#VALUE!</v>
      </c>
      <c r="X53" s="1196" t="e">
        <f>U53+$X$14</f>
        <v>#VALUE!</v>
      </c>
      <c r="Y53" s="917" t="e">
        <f>U53+$Y$14</f>
        <v>#VALUE!</v>
      </c>
      <c r="Z53" s="1191" t="e">
        <f>U53+$Z$14</f>
        <v>#VALUE!</v>
      </c>
      <c r="AA53" s="916" t="e">
        <f>U53+$AA$14</f>
        <v>#VALUE!</v>
      </c>
      <c r="AB53" s="1196" t="e">
        <f>U53+$AB$14</f>
        <v>#VALUE!</v>
      </c>
      <c r="AC53" s="915" t="e">
        <f>U53+$AC$14</f>
        <v>#VALUE!</v>
      </c>
      <c r="AD53" s="1197" t="e">
        <f>U53+$AD$14</f>
        <v>#VALUE!</v>
      </c>
    </row>
    <row r="54" spans="1:31" ht="18" customHeight="1">
      <c r="A54" s="2732"/>
      <c r="B54" s="2732"/>
      <c r="C54" s="2732"/>
      <c r="D54" s="2732"/>
      <c r="E54" s="2732"/>
      <c r="F54" s="2732"/>
      <c r="G54" s="2732"/>
      <c r="H54" s="2732"/>
      <c r="I54" s="2732"/>
      <c r="J54" s="2732"/>
      <c r="K54" s="2732"/>
      <c r="L54" s="2732"/>
      <c r="M54" s="2732"/>
      <c r="N54" s="2732"/>
      <c r="O54" s="2732"/>
      <c r="P54" s="2732"/>
      <c r="Q54" s="2732"/>
      <c r="R54" s="2732"/>
    </row>
    <row r="55" spans="1:31" s="13" customFormat="1" ht="17.25" customHeight="1">
      <c r="A55" s="21" t="s">
        <v>379</v>
      </c>
      <c r="B55" s="248"/>
      <c r="L55" s="21"/>
      <c r="M55" s="21"/>
      <c r="N55" s="248"/>
      <c r="R55" s="275"/>
      <c r="S55" s="275"/>
      <c r="AE55" s="39"/>
    </row>
    <row r="56" spans="1:31" s="13" customFormat="1" ht="17.25" customHeight="1">
      <c r="A56" s="2021" t="s">
        <v>380</v>
      </c>
      <c r="B56" s="2678" t="s">
        <v>381</v>
      </c>
      <c r="C56" s="2688"/>
      <c r="D56" s="2688"/>
      <c r="E56" s="2688"/>
      <c r="F56" s="2688"/>
      <c r="G56" s="2688"/>
      <c r="H56" s="2688"/>
      <c r="I56" s="2688"/>
      <c r="J56" s="2688"/>
      <c r="K56" s="2689"/>
      <c r="L56" s="149"/>
      <c r="M56" s="149"/>
      <c r="N56" s="580" t="s">
        <v>382</v>
      </c>
      <c r="O56" s="16"/>
      <c r="P56" s="8"/>
      <c r="Q56" s="8"/>
      <c r="R56" s="8"/>
      <c r="S56" s="8"/>
      <c r="T56" s="8"/>
      <c r="U56" s="8"/>
      <c r="V56" s="149"/>
      <c r="W56" s="149"/>
      <c r="X56" s="149"/>
      <c r="Y56" s="149"/>
      <c r="Z56" s="149"/>
      <c r="AA56" s="149"/>
      <c r="AB56" s="11"/>
      <c r="AC56" s="11"/>
      <c r="AD56" s="11"/>
      <c r="AE56" s="39"/>
    </row>
    <row r="57" spans="1:31" s="13" customFormat="1" ht="17.25" customHeight="1">
      <c r="A57" s="2022"/>
      <c r="B57" s="2693" t="s">
        <v>383</v>
      </c>
      <c r="C57" s="2694"/>
      <c r="D57" s="2694"/>
      <c r="E57" s="2694"/>
      <c r="F57" s="2694"/>
      <c r="G57" s="2694"/>
      <c r="H57" s="2694"/>
      <c r="I57" s="2694"/>
      <c r="J57" s="2694"/>
      <c r="K57" s="2695"/>
      <c r="L57" s="204"/>
      <c r="M57" s="204"/>
      <c r="N57" s="18" t="s">
        <v>384</v>
      </c>
      <c r="O57" s="16"/>
      <c r="P57" s="8"/>
      <c r="Q57" s="8"/>
      <c r="R57" s="8"/>
      <c r="S57" s="8"/>
      <c r="T57" s="8"/>
      <c r="U57" s="8"/>
      <c r="V57" s="149"/>
      <c r="W57" s="149"/>
      <c r="X57" s="149"/>
      <c r="Y57" s="149"/>
      <c r="Z57" s="149"/>
      <c r="AA57" s="149"/>
      <c r="AB57" s="11"/>
      <c r="AC57" s="11"/>
      <c r="AD57" s="11"/>
      <c r="AE57" s="39"/>
    </row>
    <row r="58" spans="1:31" s="13" customFormat="1" ht="17.25" customHeight="1">
      <c r="A58" s="2021" t="s">
        <v>385</v>
      </c>
      <c r="B58" s="2678" t="s">
        <v>386</v>
      </c>
      <c r="C58" s="2688"/>
      <c r="D58" s="2688"/>
      <c r="E58" s="2688"/>
      <c r="F58" s="2688"/>
      <c r="G58" s="2688"/>
      <c r="H58" s="2688"/>
      <c r="I58" s="2688"/>
      <c r="J58" s="2688"/>
      <c r="K58" s="2689"/>
      <c r="L58" s="204"/>
      <c r="M58" s="204"/>
      <c r="N58" s="18" t="s">
        <v>387</v>
      </c>
      <c r="O58" s="16"/>
      <c r="P58" s="8"/>
      <c r="Q58" s="8"/>
      <c r="R58" s="8"/>
      <c r="S58" s="8"/>
      <c r="T58" s="8"/>
      <c r="U58" s="8"/>
      <c r="V58" s="149"/>
      <c r="W58" s="149"/>
      <c r="X58" s="149"/>
      <c r="Y58" s="149"/>
      <c r="Z58" s="149"/>
      <c r="AA58" s="149"/>
      <c r="AB58" s="11"/>
      <c r="AC58" s="11"/>
      <c r="AD58" s="11"/>
      <c r="AE58" s="39"/>
    </row>
    <row r="59" spans="1:31" s="13" customFormat="1" ht="17.25" customHeight="1">
      <c r="A59" s="2023"/>
      <c r="B59" s="2693" t="s">
        <v>388</v>
      </c>
      <c r="C59" s="2694"/>
      <c r="D59" s="2694"/>
      <c r="E59" s="2694"/>
      <c r="F59" s="2694"/>
      <c r="G59" s="2694"/>
      <c r="H59" s="2694"/>
      <c r="I59" s="2694"/>
      <c r="J59" s="2694"/>
      <c r="K59" s="2695"/>
      <c r="L59" s="28"/>
      <c r="M59" s="28"/>
      <c r="N59" s="21" t="s">
        <v>389</v>
      </c>
      <c r="O59" s="16"/>
      <c r="P59" s="8"/>
      <c r="Q59" s="8"/>
      <c r="R59" s="8"/>
      <c r="S59" s="8"/>
      <c r="T59" s="8"/>
      <c r="U59" s="8"/>
      <c r="V59" s="149"/>
      <c r="W59" s="149"/>
      <c r="X59" s="149"/>
      <c r="Y59" s="149"/>
      <c r="Z59" s="149"/>
      <c r="AA59" s="149"/>
      <c r="AB59" s="11"/>
      <c r="AC59" s="11"/>
      <c r="AD59" s="11"/>
      <c r="AE59" s="39"/>
    </row>
    <row r="60" spans="1:31" s="13" customFormat="1" ht="17.25" customHeight="1">
      <c r="A60" s="2022" t="s">
        <v>362</v>
      </c>
      <c r="B60" s="2678" t="s">
        <v>390</v>
      </c>
      <c r="C60" s="2688"/>
      <c r="D60" s="2688"/>
      <c r="E60" s="2688"/>
      <c r="F60" s="2688"/>
      <c r="G60" s="2688"/>
      <c r="H60" s="2688"/>
      <c r="I60" s="2688"/>
      <c r="J60" s="2688"/>
      <c r="K60" s="2689"/>
      <c r="L60" s="10"/>
      <c r="M60" s="10"/>
      <c r="N60" s="18" t="s">
        <v>229</v>
      </c>
      <c r="P60" s="10"/>
      <c r="Q60" s="10"/>
      <c r="R60" s="11"/>
      <c r="T60" s="25"/>
      <c r="U60" s="11"/>
      <c r="V60" s="11"/>
      <c r="W60" s="11"/>
      <c r="X60" s="11"/>
      <c r="Y60" s="11"/>
      <c r="Z60" s="11"/>
      <c r="AA60" s="11"/>
      <c r="AB60" s="11"/>
      <c r="AC60" s="11"/>
      <c r="AD60" s="11"/>
      <c r="AE60" s="39"/>
    </row>
    <row r="61" spans="1:31" s="13" customFormat="1" ht="17.25" customHeight="1">
      <c r="A61" s="2022"/>
      <c r="B61" s="2696" t="s">
        <v>391</v>
      </c>
      <c r="C61" s="2717"/>
      <c r="D61" s="2717"/>
      <c r="E61" s="2717"/>
      <c r="F61" s="2717"/>
      <c r="G61" s="2717"/>
      <c r="H61" s="2717"/>
      <c r="I61" s="2717"/>
      <c r="J61" s="2717"/>
      <c r="K61" s="2718"/>
      <c r="L61" s="10"/>
      <c r="M61" s="10"/>
      <c r="N61" s="18"/>
      <c r="P61" s="18"/>
      <c r="R61" s="11"/>
      <c r="T61" s="25"/>
      <c r="U61" s="10"/>
      <c r="W61" s="10"/>
      <c r="X61" s="10"/>
      <c r="Y61" s="27"/>
      <c r="Z61" s="27"/>
      <c r="AA61" s="37"/>
      <c r="AB61" s="10"/>
      <c r="AC61" s="10"/>
      <c r="AD61" s="10"/>
      <c r="AE61" s="39"/>
    </row>
    <row r="62" spans="1:31" s="13" customFormat="1" ht="17.25" customHeight="1">
      <c r="A62" s="2021" t="s">
        <v>364</v>
      </c>
      <c r="B62" s="2678" t="s">
        <v>392</v>
      </c>
      <c r="C62" s="2679"/>
      <c r="D62" s="2679"/>
      <c r="E62" s="2679"/>
      <c r="F62" s="2679"/>
      <c r="G62" s="2679"/>
      <c r="H62" s="2679"/>
      <c r="I62" s="2680"/>
      <c r="J62" s="2680"/>
      <c r="K62" s="2681"/>
      <c r="L62" s="10"/>
      <c r="M62" s="25"/>
      <c r="P62" s="18"/>
      <c r="Q62" s="18"/>
      <c r="R62" s="18"/>
      <c r="T62" s="25"/>
      <c r="U62" s="10"/>
      <c r="W62" s="10"/>
      <c r="X62" s="10"/>
      <c r="Y62" s="27"/>
      <c r="Z62" s="27"/>
      <c r="AA62" s="37"/>
      <c r="AB62" s="11"/>
      <c r="AC62" s="11"/>
      <c r="AD62" s="11"/>
      <c r="AE62" s="39"/>
    </row>
    <row r="63" spans="1:31" s="13" customFormat="1" ht="17.25" customHeight="1">
      <c r="A63" s="2024"/>
      <c r="B63" s="2682" t="s">
        <v>393</v>
      </c>
      <c r="C63" s="2683"/>
      <c r="D63" s="2683"/>
      <c r="E63" s="2683"/>
      <c r="F63" s="2683"/>
      <c r="G63" s="2683"/>
      <c r="H63" s="2683"/>
      <c r="I63" s="2683"/>
      <c r="J63" s="2683"/>
      <c r="K63" s="2684"/>
      <c r="L63" s="10"/>
      <c r="M63" s="25"/>
      <c r="N63" s="415"/>
      <c r="O63" s="11"/>
      <c r="P63" s="18"/>
      <c r="R63" s="18"/>
      <c r="T63" s="25"/>
      <c r="U63" s="10"/>
      <c r="W63" s="10"/>
      <c r="X63" s="10"/>
      <c r="Y63" s="27"/>
      <c r="Z63" s="27"/>
      <c r="AA63" s="37"/>
      <c r="AB63" s="11"/>
      <c r="AC63" s="11"/>
      <c r="AD63" s="11"/>
      <c r="AE63" s="39"/>
    </row>
    <row r="64" spans="1:31" s="13" customFormat="1" ht="17.25" customHeight="1">
      <c r="A64" s="2022" t="s">
        <v>394</v>
      </c>
      <c r="B64" s="2696" t="s">
        <v>395</v>
      </c>
      <c r="C64" s="2589"/>
      <c r="D64" s="2589"/>
      <c r="E64" s="2589"/>
      <c r="F64" s="2589"/>
      <c r="G64" s="2589"/>
      <c r="H64" s="2589"/>
      <c r="I64" s="2697"/>
      <c r="J64" s="2697"/>
      <c r="K64" s="2698"/>
      <c r="L64" s="10"/>
      <c r="N64" s="21"/>
      <c r="O64" s="2687"/>
      <c r="P64" s="2686"/>
      <c r="Q64" s="2686"/>
      <c r="R64" s="2686"/>
      <c r="S64" s="2686"/>
      <c r="T64" s="2686"/>
      <c r="U64" s="2686"/>
      <c r="V64" s="2686"/>
      <c r="W64" s="11"/>
      <c r="X64" s="11"/>
      <c r="Y64" s="11"/>
      <c r="Z64" s="11"/>
      <c r="AA64" s="11"/>
      <c r="AB64" s="11"/>
      <c r="AC64" s="11"/>
      <c r="AD64" s="11"/>
      <c r="AE64" s="39"/>
    </row>
    <row r="65" spans="1:31" s="13" customFormat="1" ht="17.25" customHeight="1">
      <c r="A65" s="2024"/>
      <c r="B65" s="2693" t="s">
        <v>396</v>
      </c>
      <c r="C65" s="2699"/>
      <c r="D65" s="2699"/>
      <c r="E65" s="2699"/>
      <c r="F65" s="2699"/>
      <c r="G65" s="2699"/>
      <c r="H65" s="2699"/>
      <c r="I65" s="2700"/>
      <c r="J65" s="2700"/>
      <c r="K65" s="2701"/>
      <c r="L65" s="16"/>
      <c r="N65" s="21"/>
      <c r="O65" s="2687"/>
      <c r="P65" s="2686"/>
      <c r="Q65" s="2686"/>
      <c r="R65" s="2686"/>
      <c r="S65" s="2686"/>
      <c r="T65" s="2686"/>
      <c r="U65" s="2686"/>
      <c r="V65" s="2686"/>
      <c r="W65" s="11"/>
      <c r="X65" s="11"/>
      <c r="Y65" s="11"/>
      <c r="Z65" s="11"/>
      <c r="AA65" s="11"/>
      <c r="AE65" s="39"/>
    </row>
    <row r="66" spans="1:31" s="13" customFormat="1" ht="17.399999999999999" customHeight="1">
      <c r="A66" s="2225" t="s">
        <v>1246</v>
      </c>
      <c r="B66" s="2719" t="s">
        <v>1206</v>
      </c>
      <c r="C66" s="2720"/>
      <c r="D66" s="2720"/>
      <c r="E66" s="2720"/>
      <c r="F66" s="2720"/>
      <c r="G66" s="2720"/>
      <c r="H66" s="2720"/>
      <c r="I66" s="2721"/>
      <c r="J66" s="2721"/>
      <c r="K66" s="2722"/>
      <c r="L66" s="10"/>
      <c r="N66" s="21"/>
      <c r="O66" s="2687"/>
      <c r="P66" s="2686"/>
      <c r="Q66" s="2686"/>
      <c r="R66" s="2686"/>
      <c r="S66" s="2686"/>
      <c r="T66" s="2686"/>
      <c r="U66" s="2686"/>
      <c r="V66" s="2686"/>
      <c r="W66" s="11"/>
      <c r="X66" s="11"/>
      <c r="Y66" s="11"/>
      <c r="Z66" s="11"/>
      <c r="AA66" s="11"/>
      <c r="AE66" s="39"/>
    </row>
    <row r="67" spans="1:31" s="13" customFormat="1" ht="17.399999999999999" customHeight="1">
      <c r="A67" s="2226"/>
      <c r="B67" s="2723" t="s">
        <v>1252</v>
      </c>
      <c r="C67" s="2724"/>
      <c r="D67" s="2725" t="s">
        <v>1253</v>
      </c>
      <c r="E67" s="2725"/>
      <c r="F67" s="2725"/>
      <c r="G67" s="2726" t="s">
        <v>1254</v>
      </c>
      <c r="H67" s="2726"/>
      <c r="I67" s="2726"/>
      <c r="J67" s="2727" t="s">
        <v>1251</v>
      </c>
      <c r="K67" s="2728"/>
      <c r="L67" s="10"/>
      <c r="N67" s="21"/>
      <c r="O67" s="2687"/>
      <c r="P67" s="2686"/>
      <c r="Q67" s="2686"/>
      <c r="R67" s="2686"/>
      <c r="S67" s="2686"/>
      <c r="T67" s="2686"/>
      <c r="U67" s="2686"/>
      <c r="V67" s="2686"/>
      <c r="AE67" s="39"/>
    </row>
    <row r="68" spans="1:31" s="41" customFormat="1" ht="17.399999999999999" customHeight="1">
      <c r="A68" s="2183"/>
      <c r="B68" s="2690"/>
      <c r="C68" s="2690"/>
      <c r="D68" s="2690"/>
      <c r="E68" s="2690"/>
      <c r="F68" s="2690"/>
      <c r="G68" s="2690"/>
      <c r="H68" s="2690"/>
      <c r="I68" s="2691"/>
      <c r="J68" s="2691"/>
      <c r="K68" s="2692"/>
      <c r="L68" s="1884"/>
      <c r="M68" s="1884"/>
      <c r="N68" s="1884"/>
      <c r="O68" s="1884"/>
      <c r="P68" s="1885"/>
      <c r="Q68" s="1885"/>
      <c r="R68" s="1885"/>
      <c r="S68" s="1885"/>
      <c r="T68" s="1885"/>
      <c r="U68" s="1884"/>
      <c r="V68" s="1884"/>
      <c r="W68" s="1884"/>
      <c r="X68" s="1884"/>
      <c r="Y68" s="1884"/>
      <c r="Z68" s="1884"/>
      <c r="AA68" s="1884"/>
      <c r="AB68" s="1886"/>
      <c r="AC68" s="1886"/>
      <c r="AD68" s="1886"/>
    </row>
    <row r="69" spans="1:31" s="8" customFormat="1" ht="17.399999999999999" customHeight="1">
      <c r="A69" s="2184"/>
      <c r="B69" s="2675"/>
      <c r="C69" s="2675"/>
      <c r="D69" s="2676"/>
      <c r="E69" s="2676"/>
      <c r="F69" s="2676"/>
      <c r="G69" s="2677"/>
      <c r="H69" s="2677"/>
      <c r="I69" s="2677"/>
      <c r="J69" s="2674"/>
      <c r="K69" s="2675"/>
      <c r="L69" s="13"/>
      <c r="M69" s="13"/>
      <c r="N69" s="13"/>
      <c r="O69" s="13"/>
      <c r="P69" s="10"/>
      <c r="Q69" s="10"/>
      <c r="R69" s="10"/>
      <c r="S69" s="10"/>
      <c r="T69" s="10"/>
      <c r="U69" s="13"/>
      <c r="V69" s="13"/>
      <c r="W69" s="13"/>
      <c r="X69" s="13"/>
      <c r="Y69" s="13"/>
      <c r="Z69" s="13"/>
      <c r="AA69" s="13"/>
      <c r="AE69" s="41"/>
    </row>
    <row r="70" spans="1:31" s="8" customFormat="1" ht="15.6">
      <c r="A70" s="21"/>
      <c r="B70" s="13"/>
      <c r="C70" s="13"/>
      <c r="D70" s="13"/>
      <c r="E70" s="13"/>
      <c r="F70" s="13"/>
      <c r="G70" s="13"/>
      <c r="H70" s="13"/>
      <c r="I70" s="13"/>
      <c r="J70" s="13"/>
      <c r="K70" s="13"/>
      <c r="L70" s="13"/>
      <c r="M70" s="13"/>
      <c r="N70" s="13"/>
      <c r="O70" s="13"/>
      <c r="P70" s="10"/>
      <c r="Q70" s="10"/>
      <c r="R70" s="10"/>
      <c r="S70" s="10"/>
      <c r="T70" s="10"/>
      <c r="U70" s="13"/>
      <c r="V70" s="14"/>
      <c r="W70" s="14"/>
      <c r="X70" s="14"/>
      <c r="Y70" s="14"/>
      <c r="Z70" s="14"/>
      <c r="AA70" s="14"/>
      <c r="AB70" s="9"/>
      <c r="AC70" s="9"/>
      <c r="AD70" s="9"/>
      <c r="AE70" s="41"/>
    </row>
  </sheetData>
  <sheetProtection selectLockedCells="1" selectUnlockedCells="1"/>
  <mergeCells count="38">
    <mergeCell ref="B69:C69"/>
    <mergeCell ref="D69:F69"/>
    <mergeCell ref="G69:I69"/>
    <mergeCell ref="J69:K69"/>
    <mergeCell ref="B68:K68"/>
    <mergeCell ref="B58:K58"/>
    <mergeCell ref="B63:K63"/>
    <mergeCell ref="B60:K60"/>
    <mergeCell ref="B56:K56"/>
    <mergeCell ref="B59:K59"/>
    <mergeCell ref="B62:K62"/>
    <mergeCell ref="B57:K57"/>
    <mergeCell ref="O64:V64"/>
    <mergeCell ref="O65:V65"/>
    <mergeCell ref="O66:V66"/>
    <mergeCell ref="O67:V67"/>
    <mergeCell ref="B61:K61"/>
    <mergeCell ref="B66:K66"/>
    <mergeCell ref="B65:K65"/>
    <mergeCell ref="B64:K64"/>
    <mergeCell ref="B67:C67"/>
    <mergeCell ref="D67:F67"/>
    <mergeCell ref="G67:I67"/>
    <mergeCell ref="J67:K67"/>
    <mergeCell ref="A54:R54"/>
    <mergeCell ref="A10:U10"/>
    <mergeCell ref="AC6:AD6"/>
    <mergeCell ref="A7:AD7"/>
    <mergeCell ref="A9:AB9"/>
    <mergeCell ref="Y17:AA17"/>
    <mergeCell ref="AB17:AD17"/>
    <mergeCell ref="C17:E18"/>
    <mergeCell ref="L17:N18"/>
    <mergeCell ref="U17:U18"/>
    <mergeCell ref="P17:R18"/>
    <mergeCell ref="F17:H18"/>
    <mergeCell ref="I17:K17"/>
    <mergeCell ref="B17:B18"/>
  </mergeCells>
  <phoneticPr fontId="38"/>
  <hyperlinks>
    <hyperlink ref="J67" display="kbsouko-dr@nitto-ntl.co.jp"/>
  </hyperlinks>
  <printOptions horizontalCentered="1" verticalCentered="1"/>
  <pageMargins left="0.23622047244094491" right="0.23622047244094491" top="0.35433070866141736" bottom="0.35433070866141736" header="0.31496062992125984" footer="0.31496062992125984"/>
  <pageSetup paperSize="9" scale="41"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autoPageBreaks="0" fitToPage="1"/>
  </sheetPr>
  <dimension ref="A1:AF71"/>
  <sheetViews>
    <sheetView showGridLines="0" showZeros="0" view="pageBreakPreview" zoomScale="60" zoomScaleNormal="60" workbookViewId="0">
      <selection activeCell="A7" sqref="A7:AE7"/>
    </sheetView>
  </sheetViews>
  <sheetFormatPr defaultColWidth="9" defaultRowHeight="24" customHeight="1"/>
  <cols>
    <col min="1" max="1" width="25.6640625" style="1" customWidth="1"/>
    <col min="2" max="2" width="10.6640625" style="1" customWidth="1"/>
    <col min="3" max="3" width="8.6640625" style="1" customWidth="1"/>
    <col min="4" max="4" width="3.6640625" style="1" customWidth="1"/>
    <col min="5" max="6" width="8.6640625" style="1" customWidth="1"/>
    <col min="7" max="7" width="3.6640625" style="1" customWidth="1"/>
    <col min="8" max="8" width="8.6640625" style="1" customWidth="1"/>
    <col min="9" max="11" width="8.44140625" style="1" customWidth="1"/>
    <col min="12" max="12" width="8.6640625" style="1" customWidth="1"/>
    <col min="13" max="13" width="3.6640625" style="1" customWidth="1"/>
    <col min="14" max="16" width="8.6640625" style="1" customWidth="1"/>
    <col min="17" max="17" width="3.6640625" style="1" customWidth="1"/>
    <col min="18" max="21" width="8.6640625" style="1" customWidth="1"/>
    <col min="22" max="26" width="8.6640625" style="1" hidden="1" customWidth="1"/>
    <col min="27" max="27" width="8.6640625" style="1" customWidth="1"/>
    <col min="28" max="28" width="8.6640625" style="1" hidden="1" customWidth="1"/>
    <col min="29" max="31" width="8.6640625" style="1" customWidth="1"/>
    <col min="32" max="32" width="11.88671875" style="42" customWidth="1"/>
    <col min="33" max="16384" width="9" style="1"/>
  </cols>
  <sheetData>
    <row r="1" spans="1:31" ht="15" customHeight="1">
      <c r="AE1" s="2"/>
    </row>
    <row r="2" spans="1:31" ht="15" customHeight="1">
      <c r="O2" s="5"/>
      <c r="P2" s="5" t="s">
        <v>231</v>
      </c>
      <c r="Q2" s="15"/>
      <c r="U2" s="804" t="s">
        <v>1</v>
      </c>
      <c r="W2" s="15"/>
      <c r="X2" s="15"/>
      <c r="Y2" s="15"/>
      <c r="AE2" s="2"/>
    </row>
    <row r="3" spans="1:31" ht="15" customHeight="1">
      <c r="O3" s="5"/>
      <c r="P3" s="5" t="s">
        <v>232</v>
      </c>
      <c r="Q3" s="15"/>
      <c r="U3" s="804" t="s">
        <v>3</v>
      </c>
      <c r="W3" s="15"/>
      <c r="X3" s="15"/>
      <c r="Y3" s="15"/>
      <c r="AE3" s="2"/>
    </row>
    <row r="4" spans="1:31" ht="15" customHeight="1">
      <c r="O4" s="516"/>
      <c r="P4" s="516" t="s">
        <v>233</v>
      </c>
      <c r="Q4" s="17"/>
      <c r="U4" s="804" t="s">
        <v>5</v>
      </c>
      <c r="W4" s="15"/>
      <c r="X4" s="15"/>
      <c r="Y4" s="15"/>
      <c r="AE4" s="2"/>
    </row>
    <row r="5" spans="1:31" ht="15" customHeight="1">
      <c r="O5" s="5"/>
      <c r="P5" s="5" t="s">
        <v>234</v>
      </c>
      <c r="Q5" s="15"/>
      <c r="U5" s="804" t="s">
        <v>7</v>
      </c>
      <c r="W5" s="15"/>
      <c r="X5" s="15"/>
      <c r="Y5" s="15"/>
      <c r="AE5" s="2"/>
    </row>
    <row r="6" spans="1:31" ht="15" customHeight="1">
      <c r="V6" s="2733"/>
      <c r="W6" s="2733"/>
      <c r="X6" s="2733"/>
      <c r="Y6" s="2733"/>
      <c r="Z6" s="2734"/>
      <c r="AD6" s="2763">
        <f ca="1">TODAY()</f>
        <v>46038</v>
      </c>
      <c r="AE6" s="2683"/>
    </row>
    <row r="7" spans="1:31" ht="30" customHeight="1">
      <c r="A7" s="2702" t="s">
        <v>464</v>
      </c>
      <c r="B7" s="2757"/>
      <c r="C7" s="2757"/>
      <c r="D7" s="2757"/>
      <c r="E7" s="2757"/>
      <c r="F7" s="2757"/>
      <c r="G7" s="2757"/>
      <c r="H7" s="2757"/>
      <c r="I7" s="2757"/>
      <c r="J7" s="2757"/>
      <c r="K7" s="2757"/>
      <c r="L7" s="2757"/>
      <c r="M7" s="2757"/>
      <c r="N7" s="2757"/>
      <c r="O7" s="2757"/>
      <c r="P7" s="2757"/>
      <c r="Q7" s="2757"/>
      <c r="R7" s="2757"/>
      <c r="S7" s="2757"/>
      <c r="T7" s="2757"/>
      <c r="U7" s="2757"/>
      <c r="V7" s="2757"/>
      <c r="W7" s="2757"/>
      <c r="X7" s="2757"/>
      <c r="Y7" s="2757"/>
      <c r="Z7" s="2757"/>
      <c r="AA7" s="2757"/>
      <c r="AB7" s="2757"/>
      <c r="AC7" s="2757"/>
      <c r="AD7" s="2757"/>
      <c r="AE7" s="2764"/>
    </row>
    <row r="8" spans="1:31" ht="20.100000000000001" customHeight="1"/>
    <row r="9" spans="1:31" ht="20.100000000000001" customHeight="1">
      <c r="A9" s="2656" t="s">
        <v>302</v>
      </c>
      <c r="B9" s="2656"/>
      <c r="C9" s="2656"/>
      <c r="D9" s="2656"/>
      <c r="E9" s="2656"/>
      <c r="F9" s="2656"/>
      <c r="G9" s="2656"/>
      <c r="H9" s="2656"/>
      <c r="I9" s="2656"/>
      <c r="J9" s="2656"/>
      <c r="K9" s="2656"/>
      <c r="L9" s="2656"/>
      <c r="M9" s="2656"/>
      <c r="N9" s="2656"/>
      <c r="O9" s="2656"/>
      <c r="P9" s="2656"/>
      <c r="Q9" s="2656"/>
      <c r="R9" s="2656"/>
      <c r="S9" s="2656"/>
      <c r="T9" s="2656"/>
      <c r="U9" s="2656"/>
      <c r="V9" s="2656"/>
      <c r="W9" s="2656"/>
      <c r="X9" s="2656"/>
      <c r="Y9" s="2656"/>
      <c r="Z9" s="2656"/>
      <c r="AA9" s="2738"/>
      <c r="AB9" s="2738"/>
      <c r="AC9" s="2738"/>
      <c r="AD9" s="2738"/>
      <c r="AE9" s="2738"/>
    </row>
    <row r="10" spans="1:31" ht="20.100000000000001" customHeight="1">
      <c r="A10" s="2716" t="s">
        <v>1300</v>
      </c>
      <c r="B10" s="2716"/>
      <c r="C10" s="2716"/>
      <c r="D10" s="2716"/>
      <c r="E10" s="2716"/>
      <c r="F10" s="2716"/>
      <c r="G10" s="2716"/>
      <c r="H10" s="2716"/>
      <c r="I10" s="2716"/>
      <c r="J10" s="2716"/>
      <c r="K10" s="2716"/>
      <c r="L10" s="2716"/>
      <c r="M10" s="2716"/>
      <c r="N10" s="2716"/>
      <c r="O10" s="2716"/>
      <c r="P10" s="2716"/>
      <c r="Q10" s="2716"/>
      <c r="R10" s="2716"/>
      <c r="S10" s="2716"/>
      <c r="T10" s="2716"/>
      <c r="U10" s="2716"/>
      <c r="V10" s="3"/>
      <c r="W10" s="3"/>
      <c r="X10" s="3"/>
      <c r="Y10" s="3"/>
      <c r="Z10" s="3"/>
      <c r="AA10" s="94"/>
      <c r="AB10" s="94"/>
      <c r="AC10" s="94"/>
      <c r="AD10" s="94"/>
      <c r="AE10" s="94"/>
    </row>
    <row r="11" spans="1:31" ht="20.100000000000001" customHeight="1">
      <c r="A11" s="1376" t="s">
        <v>1402</v>
      </c>
      <c r="B11" s="1376"/>
      <c r="C11" s="1376"/>
      <c r="D11" s="1376"/>
      <c r="E11" s="1376"/>
      <c r="F11" s="1376"/>
      <c r="G11" s="1376"/>
      <c r="H11" s="1376"/>
      <c r="I11" s="1376"/>
      <c r="J11" s="1376"/>
      <c r="K11" s="1376"/>
      <c r="L11" s="1376"/>
      <c r="M11" s="1376"/>
      <c r="N11" s="1376"/>
      <c r="O11" s="1376"/>
      <c r="P11" s="1376"/>
      <c r="Q11" s="1376"/>
      <c r="R11" s="1376"/>
      <c r="S11" s="1376"/>
      <c r="T11" s="1376"/>
      <c r="U11" s="1376"/>
      <c r="V11" s="3"/>
      <c r="W11" s="3"/>
      <c r="X11" s="3"/>
      <c r="Y11" s="3"/>
      <c r="Z11" s="3"/>
      <c r="AA11" s="94"/>
      <c r="AB11" s="94"/>
      <c r="AC11" s="94"/>
      <c r="AD11" s="94"/>
      <c r="AE11" s="94"/>
    </row>
    <row r="12" spans="1:31" ht="20.100000000000001" customHeight="1" thickBot="1">
      <c r="A12" s="1376"/>
      <c r="B12" s="1376"/>
      <c r="C12" s="1376"/>
      <c r="D12" s="1376"/>
      <c r="E12" s="1376"/>
      <c r="F12" s="1376"/>
      <c r="G12" s="1376"/>
      <c r="H12" s="1376"/>
      <c r="I12" s="1376"/>
      <c r="J12" s="1376"/>
      <c r="K12" s="1376"/>
      <c r="L12" s="1376"/>
      <c r="M12" s="1376"/>
      <c r="N12" s="1376"/>
      <c r="O12" s="1376"/>
      <c r="P12" s="1376"/>
      <c r="Q12" s="1376"/>
      <c r="R12" s="1376"/>
      <c r="S12" s="1376"/>
      <c r="T12" s="1376"/>
      <c r="U12" s="1376"/>
      <c r="V12" s="3"/>
      <c r="W12" s="3"/>
      <c r="X12" s="3"/>
      <c r="Y12" s="3"/>
      <c r="Z12" s="3"/>
      <c r="AA12" s="5"/>
      <c r="AB12" s="5"/>
      <c r="AC12" s="5"/>
      <c r="AD12" s="5"/>
    </row>
    <row r="13" spans="1:31" ht="20.100000000000001" hidden="1" customHeight="1">
      <c r="A13" s="3" t="s">
        <v>398</v>
      </c>
      <c r="B13" s="3"/>
      <c r="C13" s="12"/>
      <c r="D13" s="3"/>
      <c r="E13" s="3"/>
      <c r="F13" s="3"/>
      <c r="G13" s="3"/>
      <c r="H13" s="3"/>
      <c r="I13" s="3"/>
      <c r="J13" s="3"/>
      <c r="K13" s="3"/>
      <c r="L13" s="3"/>
      <c r="M13" s="3"/>
      <c r="N13" s="3"/>
      <c r="O13" s="3"/>
      <c r="P13" s="3"/>
      <c r="Q13" s="3"/>
      <c r="R13" s="3"/>
      <c r="S13" s="3"/>
      <c r="T13" s="3"/>
      <c r="U13" s="3" t="s">
        <v>398</v>
      </c>
      <c r="V13" s="3"/>
      <c r="W13" s="3"/>
      <c r="X13" s="3"/>
      <c r="Y13" s="3"/>
      <c r="Z13" s="3"/>
      <c r="AA13" s="5">
        <v>16</v>
      </c>
      <c r="AB13" s="5"/>
      <c r="AC13" s="5">
        <v>17</v>
      </c>
      <c r="AD13" s="5">
        <v>21</v>
      </c>
      <c r="AE13" s="1">
        <v>15</v>
      </c>
    </row>
    <row r="14" spans="1:31" ht="20.100000000000001" hidden="1" customHeight="1">
      <c r="A14" s="3" t="s">
        <v>409</v>
      </c>
      <c r="B14" s="3"/>
      <c r="C14" s="12"/>
      <c r="D14" s="3"/>
      <c r="E14" s="3"/>
      <c r="F14" s="3"/>
      <c r="G14" s="3"/>
      <c r="H14" s="3"/>
      <c r="I14" s="3"/>
      <c r="J14" s="3"/>
      <c r="K14" s="3"/>
      <c r="L14" s="3"/>
      <c r="M14" s="3"/>
      <c r="N14" s="3"/>
      <c r="O14" s="3"/>
      <c r="P14" s="3"/>
      <c r="Q14" s="3"/>
      <c r="R14" s="3"/>
      <c r="S14" s="3"/>
      <c r="T14" s="3"/>
      <c r="U14" s="3" t="s">
        <v>409</v>
      </c>
      <c r="V14" s="3">
        <v>12</v>
      </c>
      <c r="W14" s="3">
        <v>19</v>
      </c>
      <c r="X14" s="271">
        <v>30</v>
      </c>
      <c r="Y14" s="271">
        <v>18</v>
      </c>
      <c r="Z14" s="3">
        <v>15</v>
      </c>
      <c r="AA14" s="5">
        <v>15</v>
      </c>
      <c r="AB14" s="5">
        <v>30</v>
      </c>
      <c r="AC14" s="5">
        <v>14</v>
      </c>
      <c r="AD14" s="5">
        <v>13</v>
      </c>
      <c r="AE14" s="5">
        <v>15</v>
      </c>
    </row>
    <row r="15" spans="1:31" ht="20.100000000000001" hidden="1" customHeight="1">
      <c r="A15" s="3" t="s">
        <v>400</v>
      </c>
      <c r="B15" s="3"/>
      <c r="C15" s="12"/>
      <c r="D15" s="3"/>
      <c r="E15" s="3"/>
      <c r="F15" s="3"/>
      <c r="G15" s="3"/>
      <c r="H15" s="3"/>
      <c r="I15" s="3"/>
      <c r="J15" s="3"/>
      <c r="K15" s="3"/>
      <c r="L15" s="3"/>
      <c r="M15" s="3"/>
      <c r="N15" s="3"/>
      <c r="O15" s="3"/>
      <c r="P15" s="3"/>
      <c r="Q15" s="3"/>
      <c r="R15" s="3"/>
      <c r="S15" s="3"/>
      <c r="T15" s="3"/>
      <c r="U15" s="3" t="s">
        <v>400</v>
      </c>
      <c r="V15" s="3">
        <v>11</v>
      </c>
      <c r="W15" s="3">
        <v>18</v>
      </c>
      <c r="X15" s="271">
        <v>29</v>
      </c>
      <c r="Y15" s="271">
        <v>17</v>
      </c>
      <c r="Z15" s="3">
        <v>13</v>
      </c>
      <c r="AA15" s="5">
        <v>13</v>
      </c>
      <c r="AB15" s="5">
        <v>28</v>
      </c>
      <c r="AC15" s="5">
        <v>14</v>
      </c>
      <c r="AD15" s="5">
        <v>18</v>
      </c>
      <c r="AE15" s="5">
        <v>19</v>
      </c>
    </row>
    <row r="16" spans="1:31" ht="15" hidden="1" customHeight="1" thickBot="1">
      <c r="A16" s="3" t="s">
        <v>401</v>
      </c>
      <c r="B16" s="3"/>
      <c r="C16" s="3"/>
      <c r="D16" s="3"/>
      <c r="E16" s="3"/>
      <c r="F16" s="3"/>
      <c r="G16" s="3"/>
      <c r="H16" s="3"/>
      <c r="I16" s="3"/>
      <c r="J16" s="3"/>
      <c r="K16" s="3"/>
      <c r="L16" s="3"/>
      <c r="M16" s="3"/>
      <c r="N16" s="3"/>
      <c r="O16" s="3"/>
      <c r="P16" s="3"/>
      <c r="Q16" s="3"/>
      <c r="R16" s="3"/>
      <c r="S16" s="3"/>
      <c r="T16" s="3"/>
      <c r="U16" s="3" t="s">
        <v>401</v>
      </c>
      <c r="V16" s="225">
        <v>12</v>
      </c>
      <c r="W16" s="225">
        <v>19</v>
      </c>
      <c r="X16" s="272">
        <v>27</v>
      </c>
      <c r="Y16" s="272">
        <v>15</v>
      </c>
      <c r="Z16" s="225">
        <v>16</v>
      </c>
      <c r="AA16" s="225">
        <v>18</v>
      </c>
      <c r="AB16" s="225">
        <v>31</v>
      </c>
      <c r="AC16" s="225">
        <v>19</v>
      </c>
      <c r="AD16" s="225">
        <v>16</v>
      </c>
      <c r="AE16" s="225">
        <v>17</v>
      </c>
    </row>
    <row r="17" spans="1:32" ht="20.100000000000001" customHeight="1">
      <c r="A17" s="669"/>
      <c r="B17" s="2711" t="s">
        <v>351</v>
      </c>
      <c r="C17" s="2705" t="s">
        <v>402</v>
      </c>
      <c r="D17" s="2706"/>
      <c r="E17" s="2707"/>
      <c r="F17" s="2711" t="s">
        <v>403</v>
      </c>
      <c r="G17" s="2706"/>
      <c r="H17" s="2707"/>
      <c r="I17" s="2713" t="s">
        <v>353</v>
      </c>
      <c r="J17" s="2714"/>
      <c r="K17" s="2715"/>
      <c r="L17" s="2705" t="s">
        <v>352</v>
      </c>
      <c r="M17" s="2706"/>
      <c r="N17" s="2707"/>
      <c r="O17" s="670" t="s">
        <v>353</v>
      </c>
      <c r="P17" s="2705" t="s">
        <v>404</v>
      </c>
      <c r="Q17" s="2706"/>
      <c r="R17" s="2707"/>
      <c r="S17" s="671" t="s">
        <v>353</v>
      </c>
      <c r="T17" s="672"/>
      <c r="U17" s="2703" t="s">
        <v>405</v>
      </c>
      <c r="V17" s="2765" t="s">
        <v>465</v>
      </c>
      <c r="W17" s="2746"/>
      <c r="X17" s="2746"/>
      <c r="Y17" s="2747"/>
      <c r="Z17" s="2747"/>
      <c r="AA17" s="2747"/>
      <c r="AB17" s="2747"/>
      <c r="AC17" s="1193" t="s">
        <v>466</v>
      </c>
      <c r="AD17" s="1193" t="s">
        <v>467</v>
      </c>
      <c r="AE17" s="1193" t="s">
        <v>468</v>
      </c>
    </row>
    <row r="18" spans="1:32" ht="24" customHeight="1">
      <c r="A18" s="1149"/>
      <c r="B18" s="2712"/>
      <c r="C18" s="2708"/>
      <c r="D18" s="2709"/>
      <c r="E18" s="2710"/>
      <c r="F18" s="2712"/>
      <c r="G18" s="2709"/>
      <c r="H18" s="2710"/>
      <c r="I18" s="1150" t="s">
        <v>246</v>
      </c>
      <c r="J18" s="666" t="s">
        <v>409</v>
      </c>
      <c r="K18" s="667" t="s">
        <v>410</v>
      </c>
      <c r="L18" s="2708"/>
      <c r="M18" s="2709"/>
      <c r="N18" s="2710"/>
      <c r="O18" s="896" t="s">
        <v>357</v>
      </c>
      <c r="P18" s="2708"/>
      <c r="Q18" s="2709"/>
      <c r="R18" s="2710"/>
      <c r="S18" s="1151" t="s">
        <v>411</v>
      </c>
      <c r="T18" s="668" t="s">
        <v>412</v>
      </c>
      <c r="U18" s="2704"/>
      <c r="V18" s="1045" t="s">
        <v>469</v>
      </c>
      <c r="W18" s="592" t="s">
        <v>470</v>
      </c>
      <c r="X18" s="592" t="s">
        <v>471</v>
      </c>
      <c r="Y18" s="592" t="s">
        <v>472</v>
      </c>
      <c r="Z18" s="593" t="s">
        <v>473</v>
      </c>
      <c r="AA18" s="592" t="s">
        <v>472</v>
      </c>
      <c r="AB18" s="909" t="s">
        <v>474</v>
      </c>
      <c r="AC18" s="1193" t="s">
        <v>475</v>
      </c>
      <c r="AD18" s="1193" t="s">
        <v>476</v>
      </c>
      <c r="AE18" s="1193" t="s">
        <v>477</v>
      </c>
    </row>
    <row r="19" spans="1:32" s="29" customFormat="1" ht="26.25" customHeight="1">
      <c r="A19" s="1706" t="s">
        <v>1185</v>
      </c>
      <c r="B19" s="1707"/>
      <c r="C19" s="1887">
        <v>45661</v>
      </c>
      <c r="D19" s="1888" t="s">
        <v>376</v>
      </c>
      <c r="E19" s="1889">
        <f>C19+1</f>
        <v>45662</v>
      </c>
      <c r="F19" s="2381"/>
      <c r="G19" s="1888"/>
      <c r="H19" s="1890"/>
      <c r="I19" s="2355">
        <f>C19-5</f>
        <v>45656</v>
      </c>
      <c r="J19" s="2356">
        <f>C19-4</f>
        <v>45657</v>
      </c>
      <c r="K19" s="2357">
        <f>C19-3</f>
        <v>45658</v>
      </c>
      <c r="L19" s="2199"/>
      <c r="M19" s="1896"/>
      <c r="N19" s="2054"/>
      <c r="O19" s="2200"/>
      <c r="P19" s="1895"/>
      <c r="Q19" s="1896"/>
      <c r="R19" s="2054"/>
      <c r="S19" s="2202"/>
      <c r="T19" s="2358"/>
      <c r="U19" s="1898">
        <f>E19+7</f>
        <v>45669</v>
      </c>
      <c r="V19" s="832">
        <v>44427</v>
      </c>
      <c r="W19" s="833">
        <v>44434</v>
      </c>
      <c r="X19" s="833">
        <v>44445</v>
      </c>
      <c r="Y19" s="833">
        <v>44433</v>
      </c>
      <c r="Z19" s="833">
        <v>44429</v>
      </c>
      <c r="AA19" s="1715">
        <f>U19+$AA$15</f>
        <v>45682</v>
      </c>
      <c r="AB19" s="1716">
        <f>U19+$AB$15</f>
        <v>45697</v>
      </c>
      <c r="AC19" s="1719">
        <f>U19+$AC$15</f>
        <v>45683</v>
      </c>
      <c r="AD19" s="1719">
        <f>U19+$AD$15</f>
        <v>45687</v>
      </c>
      <c r="AE19" s="1719">
        <f>U19+$AE$15</f>
        <v>45688</v>
      </c>
      <c r="AF19" s="45"/>
    </row>
    <row r="20" spans="1:32" s="29" customFormat="1" ht="26.25" customHeight="1">
      <c r="A20" s="1706" t="s">
        <v>1185</v>
      </c>
      <c r="B20" s="1707"/>
      <c r="C20" s="1887"/>
      <c r="D20" s="1888"/>
      <c r="E20" s="1889"/>
      <c r="F20" s="2381"/>
      <c r="G20" s="1888"/>
      <c r="H20" s="1890"/>
      <c r="I20" s="2187"/>
      <c r="J20" s="1891"/>
      <c r="K20" s="1892"/>
      <c r="L20" s="1893"/>
      <c r="M20" s="1888"/>
      <c r="N20" s="1890"/>
      <c r="O20" s="1894"/>
      <c r="P20" s="1895">
        <v>45664</v>
      </c>
      <c r="Q20" s="1896" t="s">
        <v>376</v>
      </c>
      <c r="R20" s="2054">
        <f>P20</f>
        <v>45664</v>
      </c>
      <c r="S20" s="2382">
        <f>P20-5</f>
        <v>45659</v>
      </c>
      <c r="T20" s="1897">
        <f>P20-2</f>
        <v>45662</v>
      </c>
      <c r="U20" s="1898">
        <f>R20+7</f>
        <v>45671</v>
      </c>
      <c r="V20" s="835">
        <v>44431</v>
      </c>
      <c r="W20" s="836">
        <v>44438</v>
      </c>
      <c r="X20" s="836">
        <v>44446</v>
      </c>
      <c r="Y20" s="836">
        <v>44434</v>
      </c>
      <c r="Z20" s="836">
        <v>44435</v>
      </c>
      <c r="AA20" s="1715">
        <f>U20+$AA$16</f>
        <v>45689</v>
      </c>
      <c r="AB20" s="1716">
        <f>U20+$AB$16</f>
        <v>45702</v>
      </c>
      <c r="AC20" s="1719">
        <f>U20+$AC$16</f>
        <v>45690</v>
      </c>
      <c r="AD20" s="1719">
        <f>U20+$AD$16</f>
        <v>45687</v>
      </c>
      <c r="AE20" s="1719">
        <f>U20+$AE$16</f>
        <v>45688</v>
      </c>
      <c r="AF20" s="45"/>
    </row>
    <row r="21" spans="1:32" s="29" customFormat="1" ht="26.25" customHeight="1">
      <c r="A21" s="2194" t="s">
        <v>1184</v>
      </c>
      <c r="B21" s="2195"/>
      <c r="C21" s="1895"/>
      <c r="D21" s="1896"/>
      <c r="E21" s="2196"/>
      <c r="F21" s="2197" t="e">
        <f>F17+7</f>
        <v>#VALUE!</v>
      </c>
      <c r="G21" s="1896" t="s">
        <v>376</v>
      </c>
      <c r="H21" s="2054" t="e">
        <f>F21+1</f>
        <v>#VALUE!</v>
      </c>
      <c r="I21" s="2382" t="e">
        <f>F21-5</f>
        <v>#VALUE!</v>
      </c>
      <c r="J21" s="2198" t="e">
        <f>F21-4</f>
        <v>#VALUE!</v>
      </c>
      <c r="K21" s="1897" t="e">
        <f>J21</f>
        <v>#VALUE!</v>
      </c>
      <c r="L21" s="2199"/>
      <c r="M21" s="1896"/>
      <c r="N21" s="2054"/>
      <c r="O21" s="2200"/>
      <c r="P21" s="1895"/>
      <c r="Q21" s="1896"/>
      <c r="R21" s="2054"/>
      <c r="S21" s="2201"/>
      <c r="T21" s="1897"/>
      <c r="U21" s="1898" t="e">
        <f>H21+11</f>
        <v>#VALUE!</v>
      </c>
      <c r="V21" s="837" t="e">
        <v>#VALUE!</v>
      </c>
      <c r="W21" s="838" t="e">
        <v>#VALUE!</v>
      </c>
      <c r="X21" s="838" t="e">
        <v>#VALUE!</v>
      </c>
      <c r="Y21" s="838" t="e">
        <v>#VALUE!</v>
      </c>
      <c r="Z21" s="838" t="e">
        <v>#VALUE!</v>
      </c>
      <c r="AA21" s="1715"/>
      <c r="AB21" s="1716"/>
      <c r="AC21" s="1719"/>
      <c r="AD21" s="1719"/>
      <c r="AE21" s="1719"/>
      <c r="AF21" s="465"/>
    </row>
    <row r="22" spans="1:32" s="29" customFormat="1" ht="26.25" customHeight="1">
      <c r="A22" s="2359" t="s">
        <v>1396</v>
      </c>
      <c r="B22" s="2387"/>
      <c r="C22" s="2360"/>
      <c r="D22" s="2361"/>
      <c r="E22" s="2362"/>
      <c r="F22" s="2388"/>
      <c r="G22" s="2361"/>
      <c r="H22" s="2363"/>
      <c r="I22" s="2389"/>
      <c r="J22" s="2364"/>
      <c r="K22" s="2365"/>
      <c r="L22" s="2366">
        <v>45665</v>
      </c>
      <c r="M22" s="2367" t="s">
        <v>376</v>
      </c>
      <c r="N22" s="2368">
        <f>L22</f>
        <v>45665</v>
      </c>
      <c r="O22" s="2369">
        <f>L22-2</f>
        <v>45663</v>
      </c>
      <c r="P22" s="2370">
        <v>45666</v>
      </c>
      <c r="Q22" s="2367" t="s">
        <v>376</v>
      </c>
      <c r="R22" s="2368">
        <f>P22</f>
        <v>45666</v>
      </c>
      <c r="S22" s="2390">
        <f>P22-3</f>
        <v>45663</v>
      </c>
      <c r="T22" s="2371">
        <f>P22-2</f>
        <v>45664</v>
      </c>
      <c r="U22" s="2372">
        <f>R22+7</f>
        <v>45673</v>
      </c>
      <c r="V22" s="840">
        <v>44433</v>
      </c>
      <c r="W22" s="841">
        <v>44440</v>
      </c>
      <c r="X22" s="841">
        <v>44451</v>
      </c>
      <c r="Y22" s="841">
        <v>44439</v>
      </c>
      <c r="Z22" s="839">
        <v>44436</v>
      </c>
      <c r="AA22" s="2400">
        <f>U22+$AA$13</f>
        <v>45689</v>
      </c>
      <c r="AB22" s="2396">
        <f>U22+$AB$14</f>
        <v>45703</v>
      </c>
      <c r="AC22" s="2393">
        <f>U22+$AC$13</f>
        <v>45690</v>
      </c>
      <c r="AD22" s="2393">
        <f>U22+$AD$13</f>
        <v>45694</v>
      </c>
      <c r="AE22" s="2393">
        <f>U22+$AE$13</f>
        <v>45688</v>
      </c>
      <c r="AF22" s="45"/>
    </row>
    <row r="23" spans="1:32" s="29" customFormat="1" ht="26.25" customHeight="1">
      <c r="A23" s="2059" t="s">
        <v>1403</v>
      </c>
      <c r="B23" s="2060" t="s">
        <v>1384</v>
      </c>
      <c r="C23" s="1727">
        <f>C19+7</f>
        <v>45668</v>
      </c>
      <c r="D23" s="1633" t="s">
        <v>376</v>
      </c>
      <c r="E23" s="1624">
        <f>C23+1</f>
        <v>45669</v>
      </c>
      <c r="F23" s="2380"/>
      <c r="G23" s="1633"/>
      <c r="H23" s="1377"/>
      <c r="I23" s="2185">
        <f>C23-5</f>
        <v>45663</v>
      </c>
      <c r="J23" s="2186">
        <f>C23-4</f>
        <v>45664</v>
      </c>
      <c r="K23" s="1378">
        <f>C23-3</f>
        <v>45665</v>
      </c>
      <c r="L23" s="2052"/>
      <c r="M23" s="1379"/>
      <c r="N23" s="2053"/>
      <c r="O23" s="1380"/>
      <c r="P23" s="1381"/>
      <c r="Q23" s="1379"/>
      <c r="R23" s="2053"/>
      <c r="S23" s="1382"/>
      <c r="T23" s="1383"/>
      <c r="U23" s="1899">
        <v>45678</v>
      </c>
      <c r="V23" s="1004">
        <v>44434</v>
      </c>
      <c r="W23" s="842">
        <v>44441</v>
      </c>
      <c r="X23" s="842">
        <v>44452</v>
      </c>
      <c r="Y23" s="842">
        <v>44440</v>
      </c>
      <c r="Z23" s="842">
        <v>44436</v>
      </c>
      <c r="AA23" s="834">
        <f>U23+$AA$15</f>
        <v>45691</v>
      </c>
      <c r="AB23" s="1836">
        <f>U23+$AB$15</f>
        <v>45706</v>
      </c>
      <c r="AC23" s="2348">
        <f>U23+$AC$15</f>
        <v>45692</v>
      </c>
      <c r="AD23" s="2348">
        <f>U23+$AD$15</f>
        <v>45696</v>
      </c>
      <c r="AE23" s="2348">
        <f>U23+$AE$15</f>
        <v>45697</v>
      </c>
      <c r="AF23" s="45"/>
    </row>
    <row r="24" spans="1:32" s="29" customFormat="1" ht="25.5" customHeight="1">
      <c r="A24" s="1706" t="s">
        <v>1185</v>
      </c>
      <c r="B24" s="1707"/>
      <c r="C24" s="1887"/>
      <c r="D24" s="1888"/>
      <c r="E24" s="1889"/>
      <c r="F24" s="2381"/>
      <c r="G24" s="1888"/>
      <c r="H24" s="1890"/>
      <c r="I24" s="2187"/>
      <c r="J24" s="1891"/>
      <c r="K24" s="1892"/>
      <c r="L24" s="1893"/>
      <c r="M24" s="1888"/>
      <c r="N24" s="1890"/>
      <c r="O24" s="1894"/>
      <c r="P24" s="1895">
        <f>P20+7</f>
        <v>45671</v>
      </c>
      <c r="Q24" s="1896" t="s">
        <v>376</v>
      </c>
      <c r="R24" s="2054">
        <f>P24</f>
        <v>45671</v>
      </c>
      <c r="S24" s="2382">
        <f>P24-5</f>
        <v>45666</v>
      </c>
      <c r="T24" s="1897">
        <f>P24-2</f>
        <v>45669</v>
      </c>
      <c r="U24" s="1898">
        <f>R24+7</f>
        <v>45678</v>
      </c>
      <c r="V24" s="1005"/>
      <c r="W24" s="834"/>
      <c r="X24" s="834"/>
      <c r="Y24" s="834"/>
      <c r="Z24" s="834">
        <v>44442</v>
      </c>
      <c r="AA24" s="1715">
        <f>U24+$AA$16</f>
        <v>45696</v>
      </c>
      <c r="AB24" s="1716">
        <f>U24+$AB$16</f>
        <v>45709</v>
      </c>
      <c r="AC24" s="1719">
        <f>U24+$AC$16</f>
        <v>45697</v>
      </c>
      <c r="AD24" s="1719">
        <f>U24+$AD$16</f>
        <v>45694</v>
      </c>
      <c r="AE24" s="1719">
        <f>U24+$AE$16</f>
        <v>45695</v>
      </c>
      <c r="AF24" s="45"/>
    </row>
    <row r="25" spans="1:32" s="29" customFormat="1" ht="26.25" customHeight="1">
      <c r="A25" s="1027" t="s">
        <v>1184</v>
      </c>
      <c r="B25" s="2188"/>
      <c r="C25" s="1386"/>
      <c r="D25" s="820"/>
      <c r="E25" s="2055"/>
      <c r="F25" s="2189" t="e">
        <f>F21+7</f>
        <v>#VALUE!</v>
      </c>
      <c r="G25" s="821" t="s">
        <v>376</v>
      </c>
      <c r="H25" s="2056" t="e">
        <f>F25+1</f>
        <v>#VALUE!</v>
      </c>
      <c r="I25" s="2375" t="e">
        <f>F25-5</f>
        <v>#VALUE!</v>
      </c>
      <c r="J25" s="680" t="e">
        <f>F25-4</f>
        <v>#VALUE!</v>
      </c>
      <c r="K25" s="681" t="e">
        <f>J25</f>
        <v>#VALUE!</v>
      </c>
      <c r="L25" s="2058"/>
      <c r="M25" s="821"/>
      <c r="N25" s="2056"/>
      <c r="O25" s="822"/>
      <c r="P25" s="1387"/>
      <c r="Q25" s="821"/>
      <c r="R25" s="2056"/>
      <c r="S25" s="2190"/>
      <c r="T25" s="681"/>
      <c r="U25" s="1388" t="e">
        <f>H25+11</f>
        <v>#VALUE!</v>
      </c>
      <c r="V25" s="829" t="e">
        <v>#VALUE!</v>
      </c>
      <c r="W25" s="839" t="e">
        <v>#VALUE!</v>
      </c>
      <c r="X25" s="839" t="e">
        <v>#VALUE!</v>
      </c>
      <c r="Y25" s="839" t="e">
        <v>#VALUE!</v>
      </c>
      <c r="Z25" s="839" t="e">
        <v>#VALUE!</v>
      </c>
      <c r="AA25" s="839"/>
      <c r="AB25" s="826"/>
      <c r="AC25" s="1185"/>
      <c r="AD25" s="1185"/>
      <c r="AE25" s="1185"/>
      <c r="AF25" s="45"/>
    </row>
    <row r="26" spans="1:32" s="29" customFormat="1" ht="26.25" customHeight="1">
      <c r="A26" s="2203" t="s">
        <v>1310</v>
      </c>
      <c r="B26" s="2376" t="s">
        <v>1311</v>
      </c>
      <c r="C26" s="1389"/>
      <c r="D26" s="676"/>
      <c r="E26" s="1390"/>
      <c r="F26" s="2377"/>
      <c r="G26" s="676"/>
      <c r="H26" s="1391"/>
      <c r="I26" s="2378"/>
      <c r="J26" s="677"/>
      <c r="K26" s="678"/>
      <c r="L26" s="1392">
        <f>L22+7</f>
        <v>45672</v>
      </c>
      <c r="M26" s="675" t="s">
        <v>376</v>
      </c>
      <c r="N26" s="1393">
        <f>L26</f>
        <v>45672</v>
      </c>
      <c r="O26" s="823">
        <f>L26-2</f>
        <v>45670</v>
      </c>
      <c r="P26" s="1394">
        <f>P22+7</f>
        <v>45673</v>
      </c>
      <c r="Q26" s="675" t="s">
        <v>376</v>
      </c>
      <c r="R26" s="1393">
        <f>P26</f>
        <v>45673</v>
      </c>
      <c r="S26" s="2379">
        <f>P26-3</f>
        <v>45670</v>
      </c>
      <c r="T26" s="674">
        <f>P26-2</f>
        <v>45671</v>
      </c>
      <c r="U26" s="1395">
        <f>R26+7</f>
        <v>45680</v>
      </c>
      <c r="V26" s="829">
        <v>44440</v>
      </c>
      <c r="W26" s="839">
        <v>44447</v>
      </c>
      <c r="X26" s="839">
        <v>44458</v>
      </c>
      <c r="Y26" s="839">
        <v>44446</v>
      </c>
      <c r="Z26" s="839">
        <v>44443</v>
      </c>
      <c r="AA26" s="839">
        <f>U26+$AA$13</f>
        <v>45696</v>
      </c>
      <c r="AB26" s="826">
        <f>U26+$AB$14</f>
        <v>45710</v>
      </c>
      <c r="AC26" s="1185">
        <f>U26+$AC$13</f>
        <v>45697</v>
      </c>
      <c r="AD26" s="1185">
        <f>U26+$AD$13</f>
        <v>45701</v>
      </c>
      <c r="AE26" s="1185">
        <f>U26+$AE$13</f>
        <v>45695</v>
      </c>
      <c r="AF26" s="45"/>
    </row>
    <row r="27" spans="1:32" s="29" customFormat="1" ht="26.25" customHeight="1">
      <c r="A27" s="1404" t="s">
        <v>1303</v>
      </c>
      <c r="B27" s="1405" t="s">
        <v>1304</v>
      </c>
      <c r="C27" s="1727">
        <f>C23+7</f>
        <v>45675</v>
      </c>
      <c r="D27" s="1633" t="s">
        <v>376</v>
      </c>
      <c r="E27" s="1624">
        <f>C27+1</f>
        <v>45676</v>
      </c>
      <c r="F27" s="2380"/>
      <c r="G27" s="1633"/>
      <c r="H27" s="1377"/>
      <c r="I27" s="2185">
        <f>C27-5</f>
        <v>45670</v>
      </c>
      <c r="J27" s="2186">
        <f>C27-4</f>
        <v>45671</v>
      </c>
      <c r="K27" s="1378">
        <f>C27-3</f>
        <v>45672</v>
      </c>
      <c r="L27" s="2052"/>
      <c r="M27" s="1379"/>
      <c r="N27" s="2053"/>
      <c r="O27" s="1380"/>
      <c r="P27" s="1381"/>
      <c r="Q27" s="1379"/>
      <c r="R27" s="2053"/>
      <c r="S27" s="1382"/>
      <c r="T27" s="1383"/>
      <c r="U27" s="1384">
        <f>E27+7</f>
        <v>45683</v>
      </c>
      <c r="V27" s="1004">
        <v>44441</v>
      </c>
      <c r="W27" s="842">
        <v>44448</v>
      </c>
      <c r="X27" s="842">
        <v>44459</v>
      </c>
      <c r="Y27" s="842">
        <v>44447</v>
      </c>
      <c r="Z27" s="842">
        <v>44443</v>
      </c>
      <c r="AA27" s="834">
        <f>U27+$AA$15</f>
        <v>45696</v>
      </c>
      <c r="AB27" s="1836">
        <f>U27+$AB$15</f>
        <v>45711</v>
      </c>
      <c r="AC27" s="2209">
        <f>U27+$AC$15</f>
        <v>45697</v>
      </c>
      <c r="AD27" s="2209">
        <f>U27+$AD$15</f>
        <v>45701</v>
      </c>
      <c r="AE27" s="2209">
        <f>U27+$AE$15</f>
        <v>45702</v>
      </c>
      <c r="AF27" s="45"/>
    </row>
    <row r="28" spans="1:32" s="29" customFormat="1" ht="26.25" customHeight="1">
      <c r="A28" s="2059" t="s">
        <v>1404</v>
      </c>
      <c r="B28" s="2060" t="s">
        <v>1290</v>
      </c>
      <c r="C28" s="1396"/>
      <c r="D28" s="1397"/>
      <c r="E28" s="1398"/>
      <c r="F28" s="2373"/>
      <c r="G28" s="1397"/>
      <c r="H28" s="1399"/>
      <c r="I28" s="2191"/>
      <c r="J28" s="1400"/>
      <c r="K28" s="1401"/>
      <c r="L28" s="1402"/>
      <c r="M28" s="1397"/>
      <c r="N28" s="1399"/>
      <c r="O28" s="1403"/>
      <c r="P28" s="1381">
        <f>P24+7</f>
        <v>45678</v>
      </c>
      <c r="Q28" s="1379" t="s">
        <v>376</v>
      </c>
      <c r="R28" s="2053">
        <f>P28</f>
        <v>45678</v>
      </c>
      <c r="S28" s="2374">
        <f>P28-5</f>
        <v>45673</v>
      </c>
      <c r="T28" s="1385">
        <f>P28-2</f>
        <v>45676</v>
      </c>
      <c r="U28" s="1384">
        <f>R28+7</f>
        <v>45685</v>
      </c>
      <c r="V28" s="1004">
        <v>44445</v>
      </c>
      <c r="W28" s="842">
        <v>44452</v>
      </c>
      <c r="X28" s="842">
        <v>44460</v>
      </c>
      <c r="Y28" s="842">
        <v>44448</v>
      </c>
      <c r="Z28" s="842">
        <v>44449</v>
      </c>
      <c r="AA28" s="834">
        <f>U28+$AA$16</f>
        <v>45703</v>
      </c>
      <c r="AB28" s="2352">
        <f>U28+$AB$16</f>
        <v>45716</v>
      </c>
      <c r="AC28" s="2348">
        <f>U28+$AC$16</f>
        <v>45704</v>
      </c>
      <c r="AD28" s="2348">
        <f>U28+$AD$16</f>
        <v>45701</v>
      </c>
      <c r="AE28" s="2348">
        <f>U28+$AE$16</f>
        <v>45702</v>
      </c>
      <c r="AF28" s="45"/>
    </row>
    <row r="29" spans="1:32" s="29" customFormat="1" ht="26.25" customHeight="1">
      <c r="A29" s="1027" t="s">
        <v>1184</v>
      </c>
      <c r="B29" s="2188"/>
      <c r="C29" s="1386"/>
      <c r="D29" s="820"/>
      <c r="E29" s="2055"/>
      <c r="F29" s="2189" t="e">
        <f>F25+7</f>
        <v>#VALUE!</v>
      </c>
      <c r="G29" s="821" t="s">
        <v>376</v>
      </c>
      <c r="H29" s="2056" t="e">
        <f>F29+1</f>
        <v>#VALUE!</v>
      </c>
      <c r="I29" s="2375" t="e">
        <f>F29-5</f>
        <v>#VALUE!</v>
      </c>
      <c r="J29" s="680" t="e">
        <f>F29-4</f>
        <v>#VALUE!</v>
      </c>
      <c r="K29" s="681" t="e">
        <f>J29</f>
        <v>#VALUE!</v>
      </c>
      <c r="L29" s="2057"/>
      <c r="M29" s="821"/>
      <c r="N29" s="2056"/>
      <c r="O29" s="822"/>
      <c r="P29" s="1387"/>
      <c r="Q29" s="821"/>
      <c r="R29" s="2056"/>
      <c r="S29" s="2190"/>
      <c r="T29" s="681"/>
      <c r="U29" s="1388" t="e">
        <f>H29+11</f>
        <v>#VALUE!</v>
      </c>
      <c r="V29" s="840" t="e">
        <v>#VALUE!</v>
      </c>
      <c r="W29" s="841" t="e">
        <v>#VALUE!</v>
      </c>
      <c r="X29" s="841" t="e">
        <v>#VALUE!</v>
      </c>
      <c r="Y29" s="841" t="e">
        <v>#VALUE!</v>
      </c>
      <c r="Z29" s="841" t="e">
        <v>#VALUE!</v>
      </c>
      <c r="AA29" s="839"/>
      <c r="AB29" s="826"/>
      <c r="AC29" s="1185"/>
      <c r="AD29" s="1185"/>
      <c r="AE29" s="1185"/>
      <c r="AF29" s="45"/>
    </row>
    <row r="30" spans="1:32" s="29" customFormat="1" ht="26.25" customHeight="1">
      <c r="A30" s="2203" t="s">
        <v>1313</v>
      </c>
      <c r="B30" s="2376" t="s">
        <v>1314</v>
      </c>
      <c r="C30" s="1389"/>
      <c r="D30" s="676"/>
      <c r="E30" s="1390"/>
      <c r="F30" s="2377"/>
      <c r="G30" s="676"/>
      <c r="H30" s="1391"/>
      <c r="I30" s="2378"/>
      <c r="J30" s="677"/>
      <c r="K30" s="678"/>
      <c r="L30" s="1392">
        <f>L26+7</f>
        <v>45679</v>
      </c>
      <c r="M30" s="675" t="s">
        <v>376</v>
      </c>
      <c r="N30" s="1393">
        <f>L30</f>
        <v>45679</v>
      </c>
      <c r="O30" s="823">
        <f>L30-2</f>
        <v>45677</v>
      </c>
      <c r="P30" s="1394">
        <f>P26+7</f>
        <v>45680</v>
      </c>
      <c r="Q30" s="675" t="s">
        <v>376</v>
      </c>
      <c r="R30" s="1393">
        <f>P30</f>
        <v>45680</v>
      </c>
      <c r="S30" s="2379">
        <f>P30-3</f>
        <v>45677</v>
      </c>
      <c r="T30" s="674">
        <f>P30-2</f>
        <v>45678</v>
      </c>
      <c r="U30" s="1395">
        <f>R30+7</f>
        <v>45687</v>
      </c>
      <c r="V30" s="840">
        <v>44447</v>
      </c>
      <c r="W30" s="841">
        <v>44454</v>
      </c>
      <c r="X30" s="841">
        <v>44465</v>
      </c>
      <c r="Y30" s="841">
        <v>44453</v>
      </c>
      <c r="Z30" s="839">
        <v>44450</v>
      </c>
      <c r="AA30" s="839">
        <f>U30+$AA$13</f>
        <v>45703</v>
      </c>
      <c r="AB30" s="826">
        <f>U30+$AB$14</f>
        <v>45717</v>
      </c>
      <c r="AC30" s="1185">
        <f>U30+$AC$13</f>
        <v>45704</v>
      </c>
      <c r="AD30" s="1185">
        <f>U30+$AD$13</f>
        <v>45708</v>
      </c>
      <c r="AE30" s="1185">
        <f>U30+$AE$13</f>
        <v>45702</v>
      </c>
      <c r="AF30" s="45"/>
    </row>
    <row r="31" spans="1:32" s="29" customFormat="1" ht="26.25" customHeight="1">
      <c r="A31" s="1404" t="s">
        <v>1205</v>
      </c>
      <c r="B31" s="1405" t="s">
        <v>1315</v>
      </c>
      <c r="C31" s="1727">
        <f>C27+7</f>
        <v>45682</v>
      </c>
      <c r="D31" s="1633" t="s">
        <v>376</v>
      </c>
      <c r="E31" s="1624">
        <f>C31+1</f>
        <v>45683</v>
      </c>
      <c r="F31" s="2380"/>
      <c r="G31" s="1633"/>
      <c r="H31" s="1377"/>
      <c r="I31" s="2185">
        <f>C31-5</f>
        <v>45677</v>
      </c>
      <c r="J31" s="2186">
        <f>C31-4</f>
        <v>45678</v>
      </c>
      <c r="K31" s="1378">
        <f>C31-3</f>
        <v>45679</v>
      </c>
      <c r="L31" s="2052"/>
      <c r="M31" s="1379"/>
      <c r="N31" s="2053"/>
      <c r="O31" s="1380"/>
      <c r="P31" s="1381"/>
      <c r="Q31" s="1379"/>
      <c r="R31" s="2053"/>
      <c r="S31" s="1382"/>
      <c r="T31" s="1383"/>
      <c r="U31" s="1384">
        <f>E31+7</f>
        <v>45690</v>
      </c>
      <c r="V31" s="1004">
        <v>44448</v>
      </c>
      <c r="W31" s="842">
        <v>44455</v>
      </c>
      <c r="X31" s="842">
        <v>44466</v>
      </c>
      <c r="Y31" s="842">
        <v>44454</v>
      </c>
      <c r="Z31" s="842">
        <v>44450</v>
      </c>
      <c r="AA31" s="834">
        <f>U31+$AA$15</f>
        <v>45703</v>
      </c>
      <c r="AB31" s="1836">
        <f>U31+$AB$15</f>
        <v>45718</v>
      </c>
      <c r="AC31" s="2348">
        <f>U31+$AC$15</f>
        <v>45704</v>
      </c>
      <c r="AD31" s="2348">
        <f>U31+$AD$15</f>
        <v>45708</v>
      </c>
      <c r="AE31" s="2348">
        <f>U31+$AE$15</f>
        <v>45709</v>
      </c>
      <c r="AF31" s="45"/>
    </row>
    <row r="32" spans="1:32" s="29" customFormat="1" ht="25.5" customHeight="1">
      <c r="A32" s="1404" t="s">
        <v>1302</v>
      </c>
      <c r="B32" s="1405" t="s">
        <v>1312</v>
      </c>
      <c r="C32" s="1396"/>
      <c r="D32" s="1397"/>
      <c r="E32" s="1398"/>
      <c r="F32" s="2373"/>
      <c r="G32" s="1397"/>
      <c r="H32" s="1399"/>
      <c r="I32" s="2191"/>
      <c r="J32" s="1400"/>
      <c r="K32" s="1401"/>
      <c r="L32" s="1402"/>
      <c r="M32" s="1397"/>
      <c r="N32" s="1399"/>
      <c r="O32" s="1403"/>
      <c r="P32" s="1381">
        <f>P28+7</f>
        <v>45685</v>
      </c>
      <c r="Q32" s="1379" t="s">
        <v>376</v>
      </c>
      <c r="R32" s="2053">
        <f>P32</f>
        <v>45685</v>
      </c>
      <c r="S32" s="2374">
        <f>P32-5</f>
        <v>45680</v>
      </c>
      <c r="T32" s="1385">
        <f>P32-2</f>
        <v>45683</v>
      </c>
      <c r="U32" s="1384">
        <f>R32+7</f>
        <v>45692</v>
      </c>
      <c r="V32" s="1004">
        <v>44452</v>
      </c>
      <c r="W32" s="842">
        <v>44459</v>
      </c>
      <c r="X32" s="842">
        <v>44467</v>
      </c>
      <c r="Y32" s="842">
        <v>44455</v>
      </c>
      <c r="Z32" s="842">
        <v>44456</v>
      </c>
      <c r="AA32" s="834">
        <f>U32+$AA$16</f>
        <v>45710</v>
      </c>
      <c r="AB32" s="2352">
        <f>U32+$AB$16</f>
        <v>45723</v>
      </c>
      <c r="AC32" s="2348">
        <f>U32+$AC$16</f>
        <v>45711</v>
      </c>
      <c r="AD32" s="2348">
        <f>U32+$AD$16</f>
        <v>45708</v>
      </c>
      <c r="AE32" s="2348">
        <f>U32+$AE$16</f>
        <v>45709</v>
      </c>
      <c r="AF32" s="45"/>
    </row>
    <row r="33" spans="1:32" s="29" customFormat="1" ht="25.5" customHeight="1">
      <c r="A33" s="1027" t="s">
        <v>1184</v>
      </c>
      <c r="B33" s="2188"/>
      <c r="C33" s="1386"/>
      <c r="D33" s="820"/>
      <c r="E33" s="2055"/>
      <c r="F33" s="2189" t="e">
        <f>F29+7</f>
        <v>#VALUE!</v>
      </c>
      <c r="G33" s="821" t="s">
        <v>376</v>
      </c>
      <c r="H33" s="2056" t="e">
        <f>F33+1</f>
        <v>#VALUE!</v>
      </c>
      <c r="I33" s="2375" t="e">
        <f>F33-5</f>
        <v>#VALUE!</v>
      </c>
      <c r="J33" s="680" t="e">
        <f>F33-4</f>
        <v>#VALUE!</v>
      </c>
      <c r="K33" s="681" t="e">
        <f>J33</f>
        <v>#VALUE!</v>
      </c>
      <c r="L33" s="2058"/>
      <c r="M33" s="821"/>
      <c r="N33" s="2056"/>
      <c r="O33" s="822"/>
      <c r="P33" s="1387"/>
      <c r="Q33" s="821"/>
      <c r="R33" s="2056"/>
      <c r="S33" s="2190"/>
      <c r="T33" s="681"/>
      <c r="U33" s="1388" t="e">
        <f>H33+11</f>
        <v>#VALUE!</v>
      </c>
      <c r="V33" s="1004"/>
      <c r="W33" s="842"/>
      <c r="X33" s="842"/>
      <c r="Y33" s="842"/>
      <c r="Z33" s="842"/>
      <c r="AA33" s="839"/>
      <c r="AB33" s="826"/>
      <c r="AC33" s="1185"/>
      <c r="AD33" s="1185"/>
      <c r="AE33" s="1185"/>
      <c r="AF33" s="45"/>
    </row>
    <row r="34" spans="1:32" s="29" customFormat="1" ht="25.5" customHeight="1">
      <c r="A34" s="2203" t="s">
        <v>1385</v>
      </c>
      <c r="B34" s="2376" t="s">
        <v>1386</v>
      </c>
      <c r="C34" s="1389"/>
      <c r="D34" s="676"/>
      <c r="E34" s="1390"/>
      <c r="F34" s="2377"/>
      <c r="G34" s="676"/>
      <c r="H34" s="1391"/>
      <c r="I34" s="2378"/>
      <c r="J34" s="677"/>
      <c r="K34" s="678"/>
      <c r="L34" s="1392">
        <f>L30+7</f>
        <v>45686</v>
      </c>
      <c r="M34" s="675" t="s">
        <v>376</v>
      </c>
      <c r="N34" s="1393">
        <f>L34</f>
        <v>45686</v>
      </c>
      <c r="O34" s="823">
        <f>L34-2</f>
        <v>45684</v>
      </c>
      <c r="P34" s="1394">
        <f>P30+7</f>
        <v>45687</v>
      </c>
      <c r="Q34" s="675" t="s">
        <v>376</v>
      </c>
      <c r="R34" s="1393">
        <f>P34</f>
        <v>45687</v>
      </c>
      <c r="S34" s="2379">
        <f>P34-3</f>
        <v>45684</v>
      </c>
      <c r="T34" s="674">
        <f>P34-2</f>
        <v>45685</v>
      </c>
      <c r="U34" s="1395">
        <f>R34+7</f>
        <v>45694</v>
      </c>
      <c r="V34" s="1004"/>
      <c r="W34" s="842"/>
      <c r="X34" s="842"/>
      <c r="Y34" s="842"/>
      <c r="Z34" s="842"/>
      <c r="AA34" s="839">
        <f>U34+$AA$13</f>
        <v>45710</v>
      </c>
      <c r="AB34" s="826">
        <f>U34+$AB$14</f>
        <v>45724</v>
      </c>
      <c r="AC34" s="1185">
        <f>U34+$AC$13</f>
        <v>45711</v>
      </c>
      <c r="AD34" s="1185">
        <f>U34+$AD$13</f>
        <v>45715</v>
      </c>
      <c r="AE34" s="1185">
        <f>U34+$AE$13</f>
        <v>45709</v>
      </c>
      <c r="AF34" s="45"/>
    </row>
    <row r="35" spans="1:32" s="29" customFormat="1" ht="25.5" customHeight="1">
      <c r="A35" s="1404" t="s">
        <v>1335</v>
      </c>
      <c r="B35" s="1405" t="s">
        <v>1387</v>
      </c>
      <c r="C35" s="1727">
        <f>C31+7</f>
        <v>45689</v>
      </c>
      <c r="D35" s="1633" t="s">
        <v>376</v>
      </c>
      <c r="E35" s="1624">
        <f>C35+1</f>
        <v>45690</v>
      </c>
      <c r="F35" s="2380"/>
      <c r="G35" s="1633"/>
      <c r="H35" s="1377"/>
      <c r="I35" s="2192">
        <f>C35-5</f>
        <v>45684</v>
      </c>
      <c r="J35" s="2186">
        <f>C35-4</f>
        <v>45685</v>
      </c>
      <c r="K35" s="1378">
        <f>C35-3</f>
        <v>45686</v>
      </c>
      <c r="L35" s="2052"/>
      <c r="M35" s="1379"/>
      <c r="N35" s="2053"/>
      <c r="O35" s="1380"/>
      <c r="P35" s="1381"/>
      <c r="Q35" s="1379"/>
      <c r="R35" s="2053"/>
      <c r="S35" s="1382"/>
      <c r="T35" s="1383"/>
      <c r="U35" s="1384">
        <f>E35+7</f>
        <v>45697</v>
      </c>
      <c r="V35" s="1004"/>
      <c r="W35" s="842"/>
      <c r="X35" s="842"/>
      <c r="Y35" s="842"/>
      <c r="Z35" s="842"/>
      <c r="AA35" s="243">
        <f>U35+$AA$15</f>
        <v>45710</v>
      </c>
      <c r="AB35" s="679">
        <f>U35+$AB$15</f>
        <v>45725</v>
      </c>
      <c r="AC35" s="2349">
        <f>U35+$AC$15</f>
        <v>45711</v>
      </c>
      <c r="AD35" s="2349">
        <f>U35+$AD$15</f>
        <v>45715</v>
      </c>
      <c r="AE35" s="2349">
        <f>U35+$AE$15</f>
        <v>45716</v>
      </c>
      <c r="AF35" s="45"/>
    </row>
    <row r="36" spans="1:32" s="29" customFormat="1" ht="25.5" customHeight="1">
      <c r="A36" s="1404" t="s">
        <v>1301</v>
      </c>
      <c r="B36" s="1405" t="s">
        <v>1388</v>
      </c>
      <c r="C36" s="1396"/>
      <c r="D36" s="1397"/>
      <c r="E36" s="1398"/>
      <c r="F36" s="2373"/>
      <c r="G36" s="1397"/>
      <c r="H36" s="1399"/>
      <c r="I36" s="2191"/>
      <c r="J36" s="1400"/>
      <c r="K36" s="1401"/>
      <c r="L36" s="1402"/>
      <c r="M36" s="1397"/>
      <c r="N36" s="1399"/>
      <c r="O36" s="1403"/>
      <c r="P36" s="1381">
        <f>P32+7</f>
        <v>45692</v>
      </c>
      <c r="Q36" s="1379" t="s">
        <v>376</v>
      </c>
      <c r="R36" s="2053">
        <f>P36</f>
        <v>45692</v>
      </c>
      <c r="S36" s="2374">
        <f>P36-5</f>
        <v>45687</v>
      </c>
      <c r="T36" s="1385">
        <f>P36-2</f>
        <v>45690</v>
      </c>
      <c r="U36" s="1384">
        <f>R36+7</f>
        <v>45699</v>
      </c>
      <c r="V36" s="1004"/>
      <c r="W36" s="842"/>
      <c r="X36" s="842"/>
      <c r="Y36" s="842"/>
      <c r="Z36" s="842"/>
      <c r="AA36" s="834">
        <f>U36+$AA$16</f>
        <v>45717</v>
      </c>
      <c r="AB36" s="2352">
        <f>U36+$AB$16</f>
        <v>45730</v>
      </c>
      <c r="AC36" s="2348">
        <f>U36+$AC$16</f>
        <v>45718</v>
      </c>
      <c r="AD36" s="2348">
        <f>U36+$AD$16</f>
        <v>45715</v>
      </c>
      <c r="AE36" s="2348">
        <f>U36+$AE$16</f>
        <v>45716</v>
      </c>
      <c r="AF36" s="45"/>
    </row>
    <row r="37" spans="1:32" s="29" customFormat="1" ht="26.25" customHeight="1">
      <c r="A37" s="1027" t="s">
        <v>1184</v>
      </c>
      <c r="B37" s="2188"/>
      <c r="C37" s="1386"/>
      <c r="D37" s="820"/>
      <c r="E37" s="2055"/>
      <c r="F37" s="2189" t="e">
        <f>F33+7</f>
        <v>#VALUE!</v>
      </c>
      <c r="G37" s="821" t="s">
        <v>376</v>
      </c>
      <c r="H37" s="2056" t="e">
        <f>F37+1</f>
        <v>#VALUE!</v>
      </c>
      <c r="I37" s="2375" t="e">
        <f>F37-5</f>
        <v>#VALUE!</v>
      </c>
      <c r="J37" s="680" t="e">
        <f>F37-4</f>
        <v>#VALUE!</v>
      </c>
      <c r="K37" s="681" t="e">
        <f>J37</f>
        <v>#VALUE!</v>
      </c>
      <c r="L37" s="2057"/>
      <c r="M37" s="821"/>
      <c r="N37" s="2056"/>
      <c r="O37" s="822"/>
      <c r="P37" s="1387"/>
      <c r="Q37" s="821"/>
      <c r="R37" s="2056"/>
      <c r="S37" s="2190"/>
      <c r="T37" s="681"/>
      <c r="U37" s="1388" t="e">
        <f>H37+11</f>
        <v>#VALUE!</v>
      </c>
      <c r="V37" s="844" t="e">
        <v>#VALUE!</v>
      </c>
      <c r="W37" s="845" t="e">
        <v>#VALUE!</v>
      </c>
      <c r="X37" s="845" t="e">
        <v>#VALUE!</v>
      </c>
      <c r="Y37" s="845" t="e">
        <v>#VALUE!</v>
      </c>
      <c r="Z37" s="845" t="e">
        <v>#VALUE!</v>
      </c>
      <c r="AA37" s="839"/>
      <c r="AB37" s="826"/>
      <c r="AC37" s="1185"/>
      <c r="AD37" s="1185"/>
      <c r="AE37" s="1185"/>
      <c r="AF37" s="45"/>
    </row>
    <row r="38" spans="1:32" s="29" customFormat="1" ht="26.25" customHeight="1">
      <c r="A38" s="2203" t="s">
        <v>1389</v>
      </c>
      <c r="B38" s="2376" t="s">
        <v>1390</v>
      </c>
      <c r="C38" s="1389"/>
      <c r="D38" s="676"/>
      <c r="E38" s="1390"/>
      <c r="F38" s="2377"/>
      <c r="G38" s="676"/>
      <c r="H38" s="1391"/>
      <c r="I38" s="2378"/>
      <c r="J38" s="677"/>
      <c r="K38" s="678"/>
      <c r="L38" s="1392">
        <f>L34+7</f>
        <v>45693</v>
      </c>
      <c r="M38" s="675" t="s">
        <v>376</v>
      </c>
      <c r="N38" s="1393">
        <f>L38</f>
        <v>45693</v>
      </c>
      <c r="O38" s="823">
        <f>L38-2</f>
        <v>45691</v>
      </c>
      <c r="P38" s="1394">
        <f>P34+7</f>
        <v>45694</v>
      </c>
      <c r="Q38" s="675" t="s">
        <v>376</v>
      </c>
      <c r="R38" s="1393">
        <f>P38</f>
        <v>45694</v>
      </c>
      <c r="S38" s="2379">
        <f>P38-3</f>
        <v>45691</v>
      </c>
      <c r="T38" s="674">
        <f>P38-2</f>
        <v>45692</v>
      </c>
      <c r="U38" s="1395">
        <f>R38+7</f>
        <v>45701</v>
      </c>
      <c r="V38" s="840">
        <v>44461</v>
      </c>
      <c r="W38" s="841">
        <v>44468</v>
      </c>
      <c r="X38" s="841">
        <v>44479</v>
      </c>
      <c r="Y38" s="841">
        <v>44467</v>
      </c>
      <c r="Z38" s="839">
        <v>44464</v>
      </c>
      <c r="AA38" s="839">
        <f>U38+$AA$13</f>
        <v>45717</v>
      </c>
      <c r="AB38" s="826">
        <f>U38+$AB$14</f>
        <v>45731</v>
      </c>
      <c r="AC38" s="1185">
        <f>U38+$AC$13</f>
        <v>45718</v>
      </c>
      <c r="AD38" s="1185">
        <f>U38+$AD$13</f>
        <v>45722</v>
      </c>
      <c r="AE38" s="1185">
        <f>U38+$AE$13</f>
        <v>45716</v>
      </c>
      <c r="AF38" s="45"/>
    </row>
    <row r="39" spans="1:32" s="29" customFormat="1" ht="26.25" customHeight="1">
      <c r="A39" s="1404" t="s">
        <v>1405</v>
      </c>
      <c r="B39" s="1405" t="s">
        <v>1406</v>
      </c>
      <c r="C39" s="1727">
        <f>C35+7</f>
        <v>45696</v>
      </c>
      <c r="D39" s="1633" t="s">
        <v>376</v>
      </c>
      <c r="E39" s="1624">
        <f>C39+1</f>
        <v>45697</v>
      </c>
      <c r="F39" s="2380"/>
      <c r="G39" s="1633"/>
      <c r="H39" s="1377"/>
      <c r="I39" s="2185">
        <f>C39-5</f>
        <v>45691</v>
      </c>
      <c r="J39" s="2186">
        <f>C39-4</f>
        <v>45692</v>
      </c>
      <c r="K39" s="1378">
        <f>C39-3</f>
        <v>45693</v>
      </c>
      <c r="L39" s="2052"/>
      <c r="M39" s="1379"/>
      <c r="N39" s="2053"/>
      <c r="O39" s="1380"/>
      <c r="P39" s="1381"/>
      <c r="Q39" s="1379"/>
      <c r="R39" s="2053"/>
      <c r="S39" s="1382"/>
      <c r="T39" s="1383"/>
      <c r="U39" s="1384">
        <f>E39+7</f>
        <v>45704</v>
      </c>
      <c r="V39" s="1004">
        <v>44465</v>
      </c>
      <c r="W39" s="842">
        <v>44472</v>
      </c>
      <c r="X39" s="842">
        <v>44483</v>
      </c>
      <c r="Y39" s="842">
        <v>44471</v>
      </c>
      <c r="Z39" s="842">
        <v>44467</v>
      </c>
      <c r="AA39" s="834">
        <f>U39+$AA$15</f>
        <v>45717</v>
      </c>
      <c r="AB39" s="1836">
        <f>U39+$AB$15</f>
        <v>45732</v>
      </c>
      <c r="AC39" s="2312">
        <f>U39+$AC$15</f>
        <v>45718</v>
      </c>
      <c r="AD39" s="2312">
        <f>U39+$AD$15</f>
        <v>45722</v>
      </c>
      <c r="AE39" s="2312">
        <f>U39+$AE$15</f>
        <v>45723</v>
      </c>
      <c r="AF39" s="45"/>
    </row>
    <row r="40" spans="1:32" s="29" customFormat="1" ht="26.25" customHeight="1">
      <c r="A40" s="1706" t="s">
        <v>1185</v>
      </c>
      <c r="B40" s="1707"/>
      <c r="C40" s="1887"/>
      <c r="D40" s="1888"/>
      <c r="E40" s="1889"/>
      <c r="F40" s="2381"/>
      <c r="G40" s="1888"/>
      <c r="H40" s="1890"/>
      <c r="I40" s="2187"/>
      <c r="J40" s="1891"/>
      <c r="K40" s="1892"/>
      <c r="L40" s="1893"/>
      <c r="M40" s="1888"/>
      <c r="N40" s="1890"/>
      <c r="O40" s="1894"/>
      <c r="P40" s="1895">
        <f>P36+7</f>
        <v>45699</v>
      </c>
      <c r="Q40" s="1896" t="s">
        <v>376</v>
      </c>
      <c r="R40" s="2054">
        <f>P40</f>
        <v>45699</v>
      </c>
      <c r="S40" s="2382">
        <f>P40-5</f>
        <v>45694</v>
      </c>
      <c r="T40" s="1897">
        <f>P40-2</f>
        <v>45697</v>
      </c>
      <c r="U40" s="1898">
        <f>R40+7</f>
        <v>45706</v>
      </c>
      <c r="V40" s="831">
        <v>44466</v>
      </c>
      <c r="W40" s="843">
        <v>44473</v>
      </c>
      <c r="X40" s="843">
        <v>44481</v>
      </c>
      <c r="Y40" s="843">
        <v>44469</v>
      </c>
      <c r="Z40" s="843">
        <v>44470</v>
      </c>
      <c r="AA40" s="1715">
        <f>U40+$AA$16</f>
        <v>45724</v>
      </c>
      <c r="AB40" s="1716">
        <f>U40+$AB$16</f>
        <v>45737</v>
      </c>
      <c r="AC40" s="1719">
        <f>U40+$AC$16</f>
        <v>45725</v>
      </c>
      <c r="AD40" s="1719">
        <f>U40+$AD$16</f>
        <v>45722</v>
      </c>
      <c r="AE40" s="1719">
        <f>U40+$AE$16</f>
        <v>45723</v>
      </c>
      <c r="AF40" s="45"/>
    </row>
    <row r="41" spans="1:32" s="29" customFormat="1" ht="26.25" customHeight="1">
      <c r="A41" s="1027" t="s">
        <v>1184</v>
      </c>
      <c r="B41" s="2188"/>
      <c r="C41" s="1386"/>
      <c r="D41" s="820"/>
      <c r="E41" s="2055"/>
      <c r="F41" s="2189" t="e">
        <f>F37+7</f>
        <v>#VALUE!</v>
      </c>
      <c r="G41" s="821" t="s">
        <v>376</v>
      </c>
      <c r="H41" s="2056" t="e">
        <f>F41+1</f>
        <v>#VALUE!</v>
      </c>
      <c r="I41" s="2375" t="e">
        <f>F41-5</f>
        <v>#VALUE!</v>
      </c>
      <c r="J41" s="680" t="e">
        <f>F41-4</f>
        <v>#VALUE!</v>
      </c>
      <c r="K41" s="681" t="e">
        <f>J41</f>
        <v>#VALUE!</v>
      </c>
      <c r="L41" s="2058"/>
      <c r="M41" s="821"/>
      <c r="N41" s="2056"/>
      <c r="O41" s="822"/>
      <c r="P41" s="1387"/>
      <c r="Q41" s="821"/>
      <c r="R41" s="2056"/>
      <c r="S41" s="2190"/>
      <c r="T41" s="681"/>
      <c r="U41" s="1388" t="e">
        <f>H41+11</f>
        <v>#VALUE!</v>
      </c>
      <c r="V41" s="831" t="e">
        <v>#VALUE!</v>
      </c>
      <c r="W41" s="843" t="e">
        <v>#VALUE!</v>
      </c>
      <c r="X41" s="843" t="e">
        <v>#VALUE!</v>
      </c>
      <c r="Y41" s="843" t="e">
        <v>#VALUE!</v>
      </c>
      <c r="Z41" s="843" t="e">
        <v>#VALUE!</v>
      </c>
      <c r="AA41" s="839"/>
      <c r="AB41" s="826"/>
      <c r="AC41" s="1185"/>
      <c r="AD41" s="1185"/>
      <c r="AE41" s="1185"/>
      <c r="AF41" s="45"/>
    </row>
    <row r="42" spans="1:32" s="29" customFormat="1" ht="26.25" customHeight="1">
      <c r="A42" s="2203" t="s">
        <v>1310</v>
      </c>
      <c r="B42" s="2376" t="s">
        <v>1411</v>
      </c>
      <c r="C42" s="1389"/>
      <c r="D42" s="676"/>
      <c r="E42" s="1390"/>
      <c r="F42" s="2377"/>
      <c r="G42" s="676"/>
      <c r="H42" s="1391"/>
      <c r="I42" s="2378"/>
      <c r="J42" s="677"/>
      <c r="K42" s="678"/>
      <c r="L42" s="1392">
        <f>L38+7</f>
        <v>45700</v>
      </c>
      <c r="M42" s="675" t="s">
        <v>376</v>
      </c>
      <c r="N42" s="1393">
        <f>L42</f>
        <v>45700</v>
      </c>
      <c r="O42" s="2383">
        <f>L42-2-1</f>
        <v>45697</v>
      </c>
      <c r="P42" s="1394">
        <f>P38+7</f>
        <v>45701</v>
      </c>
      <c r="Q42" s="675" t="s">
        <v>376</v>
      </c>
      <c r="R42" s="1393">
        <f>P42</f>
        <v>45701</v>
      </c>
      <c r="S42" s="2384">
        <f>P42-3-1</f>
        <v>45697</v>
      </c>
      <c r="T42" s="2385">
        <f>P42-2-1</f>
        <v>45698</v>
      </c>
      <c r="U42" s="1395">
        <f>R42+7</f>
        <v>45708</v>
      </c>
      <c r="V42" s="831">
        <v>44468</v>
      </c>
      <c r="W42" s="843">
        <v>44475</v>
      </c>
      <c r="X42" s="843">
        <v>44486</v>
      </c>
      <c r="Y42" s="843">
        <v>44474</v>
      </c>
      <c r="Z42" s="843">
        <v>44471</v>
      </c>
      <c r="AA42" s="839">
        <f>U42+$AA$13</f>
        <v>45724</v>
      </c>
      <c r="AB42" s="826">
        <f>U42+$AB$14</f>
        <v>45738</v>
      </c>
      <c r="AC42" s="1185">
        <f>U42+$AC$13</f>
        <v>45725</v>
      </c>
      <c r="AD42" s="1185">
        <f>U42+$AD$13</f>
        <v>45729</v>
      </c>
      <c r="AE42" s="1185">
        <f>U42+$AE$13</f>
        <v>45723</v>
      </c>
      <c r="AF42" s="45"/>
    </row>
    <row r="43" spans="1:32" s="29" customFormat="1" ht="26.25" customHeight="1">
      <c r="A43" s="1404" t="s">
        <v>1336</v>
      </c>
      <c r="B43" s="1405" t="s">
        <v>1250</v>
      </c>
      <c r="C43" s="1727">
        <f>C39+7</f>
        <v>45703</v>
      </c>
      <c r="D43" s="1633" t="s">
        <v>376</v>
      </c>
      <c r="E43" s="1624">
        <f>C43+1</f>
        <v>45704</v>
      </c>
      <c r="F43" s="2380"/>
      <c r="G43" s="1633"/>
      <c r="H43" s="1377"/>
      <c r="I43" s="2192">
        <f>C43-5</f>
        <v>45698</v>
      </c>
      <c r="J43" s="2193">
        <f>C43-4-1</f>
        <v>45698</v>
      </c>
      <c r="K43" s="1378">
        <f>C43-3</f>
        <v>45700</v>
      </c>
      <c r="L43" s="2052"/>
      <c r="M43" s="1379"/>
      <c r="N43" s="2053"/>
      <c r="O43" s="1380"/>
      <c r="P43" s="1381"/>
      <c r="Q43" s="1379"/>
      <c r="R43" s="2053"/>
      <c r="S43" s="1382"/>
      <c r="T43" s="1383"/>
      <c r="U43" s="1384">
        <f>E43+7</f>
        <v>45711</v>
      </c>
      <c r="V43" s="831">
        <v>44469</v>
      </c>
      <c r="W43" s="843">
        <v>44476</v>
      </c>
      <c r="X43" s="843">
        <v>44487</v>
      </c>
      <c r="Y43" s="843">
        <v>44475</v>
      </c>
      <c r="Z43" s="843">
        <v>44471</v>
      </c>
      <c r="AA43" s="834">
        <f>U43+$AA$15</f>
        <v>45724</v>
      </c>
      <c r="AB43" s="1836">
        <f>U43+$AB$15</f>
        <v>45739</v>
      </c>
      <c r="AC43" s="2312">
        <f>U43+$AC$15</f>
        <v>45725</v>
      </c>
      <c r="AD43" s="2312">
        <f>U43+$AD$15</f>
        <v>45729</v>
      </c>
      <c r="AE43" s="2312">
        <f>U43+$AE$15</f>
        <v>45730</v>
      </c>
      <c r="AF43" s="45"/>
    </row>
    <row r="44" spans="1:32" s="29" customFormat="1" ht="26.25" customHeight="1">
      <c r="A44" s="1404" t="s">
        <v>1207</v>
      </c>
      <c r="B44" s="1405" t="s">
        <v>1395</v>
      </c>
      <c r="C44" s="1396"/>
      <c r="D44" s="1397"/>
      <c r="E44" s="1398"/>
      <c r="F44" s="2373"/>
      <c r="G44" s="1397"/>
      <c r="H44" s="1399"/>
      <c r="I44" s="2191"/>
      <c r="J44" s="1400"/>
      <c r="K44" s="1401"/>
      <c r="L44" s="1402"/>
      <c r="M44" s="1397"/>
      <c r="N44" s="1399"/>
      <c r="O44" s="1403"/>
      <c r="P44" s="1381">
        <f>P40+7</f>
        <v>45706</v>
      </c>
      <c r="Q44" s="1379" t="s">
        <v>376</v>
      </c>
      <c r="R44" s="2053">
        <f>P44</f>
        <v>45706</v>
      </c>
      <c r="S44" s="2374">
        <f>P44-5</f>
        <v>45701</v>
      </c>
      <c r="T44" s="1385">
        <f>P44-2</f>
        <v>45704</v>
      </c>
      <c r="U44" s="1384">
        <f>R44+7</f>
        <v>45713</v>
      </c>
      <c r="V44" s="831"/>
      <c r="W44" s="843"/>
      <c r="X44" s="843"/>
      <c r="Y44" s="843"/>
      <c r="Z44" s="843"/>
      <c r="AA44" s="834">
        <f>U44+$AA$16</f>
        <v>45731</v>
      </c>
      <c r="AB44" s="2315">
        <f>U44+$AB$16</f>
        <v>45744</v>
      </c>
      <c r="AC44" s="2312">
        <f>U44+$AC$16</f>
        <v>45732</v>
      </c>
      <c r="AD44" s="2312">
        <f>U44+$AD$16</f>
        <v>45729</v>
      </c>
      <c r="AE44" s="2312">
        <f>U44+$AE$16</f>
        <v>45730</v>
      </c>
      <c r="AF44" s="45"/>
    </row>
    <row r="45" spans="1:32" s="29" customFormat="1" ht="26.25" customHeight="1">
      <c r="A45" s="1027" t="s">
        <v>1184</v>
      </c>
      <c r="B45" s="2188"/>
      <c r="C45" s="1386"/>
      <c r="D45" s="820"/>
      <c r="E45" s="2055"/>
      <c r="F45" s="2189" t="e">
        <f>F41+7</f>
        <v>#VALUE!</v>
      </c>
      <c r="G45" s="821" t="s">
        <v>376</v>
      </c>
      <c r="H45" s="2056" t="e">
        <f>F45+1</f>
        <v>#VALUE!</v>
      </c>
      <c r="I45" s="2375" t="e">
        <f>F45-5</f>
        <v>#VALUE!</v>
      </c>
      <c r="J45" s="680" t="e">
        <f>F45-4</f>
        <v>#VALUE!</v>
      </c>
      <c r="K45" s="681" t="e">
        <f>J45</f>
        <v>#VALUE!</v>
      </c>
      <c r="L45" s="2058"/>
      <c r="M45" s="821"/>
      <c r="N45" s="2056"/>
      <c r="O45" s="822"/>
      <c r="P45" s="1387"/>
      <c r="Q45" s="821"/>
      <c r="R45" s="2056"/>
      <c r="S45" s="2190"/>
      <c r="T45" s="681"/>
      <c r="U45" s="1388" t="e">
        <f>H45+11</f>
        <v>#VALUE!</v>
      </c>
      <c r="V45" s="829" t="e">
        <v>#VALUE!</v>
      </c>
      <c r="W45" s="839" t="e">
        <v>#VALUE!</v>
      </c>
      <c r="X45" s="839" t="e">
        <v>#VALUE!</v>
      </c>
      <c r="Y45" s="839" t="e">
        <v>#VALUE!</v>
      </c>
      <c r="Z45" s="841" t="e">
        <v>#VALUE!</v>
      </c>
      <c r="AA45" s="839"/>
      <c r="AB45" s="826"/>
      <c r="AC45" s="1185"/>
      <c r="AD45" s="1185"/>
      <c r="AE45" s="1185"/>
      <c r="AF45" s="45"/>
    </row>
    <row r="46" spans="1:32" s="29" customFormat="1" ht="26.25" customHeight="1">
      <c r="A46" s="2203" t="s">
        <v>1075</v>
      </c>
      <c r="B46" s="2376"/>
      <c r="C46" s="1389"/>
      <c r="D46" s="676"/>
      <c r="E46" s="1390"/>
      <c r="F46" s="2377"/>
      <c r="G46" s="676"/>
      <c r="H46" s="1391"/>
      <c r="I46" s="2378"/>
      <c r="J46" s="677"/>
      <c r="K46" s="678"/>
      <c r="L46" s="1392">
        <f>L42+7</f>
        <v>45707</v>
      </c>
      <c r="M46" s="675" t="s">
        <v>376</v>
      </c>
      <c r="N46" s="1393">
        <f>L46</f>
        <v>45707</v>
      </c>
      <c r="O46" s="823">
        <f>L46-2</f>
        <v>45705</v>
      </c>
      <c r="P46" s="1394">
        <f>P42+7</f>
        <v>45708</v>
      </c>
      <c r="Q46" s="675" t="s">
        <v>376</v>
      </c>
      <c r="R46" s="1393">
        <f>P46</f>
        <v>45708</v>
      </c>
      <c r="S46" s="2379">
        <f>P46-3</f>
        <v>45705</v>
      </c>
      <c r="T46" s="674">
        <f>P46-2</f>
        <v>45706</v>
      </c>
      <c r="U46" s="1395">
        <f>R46+7</f>
        <v>45715</v>
      </c>
      <c r="V46" s="1004"/>
      <c r="W46" s="842"/>
      <c r="X46" s="842"/>
      <c r="Y46" s="842"/>
      <c r="Z46" s="842"/>
      <c r="AA46" s="839">
        <f>U46+$AA$13</f>
        <v>45731</v>
      </c>
      <c r="AB46" s="826">
        <f>U46+$AB$14</f>
        <v>45745</v>
      </c>
      <c r="AC46" s="1185">
        <f>U46+$AC$13</f>
        <v>45732</v>
      </c>
      <c r="AD46" s="1185">
        <f>U46+$AD$13</f>
        <v>45736</v>
      </c>
      <c r="AE46" s="1185">
        <f>U46+$AE$13</f>
        <v>45730</v>
      </c>
      <c r="AF46" s="45"/>
    </row>
    <row r="47" spans="1:32" s="29" customFormat="1" ht="26.25" customHeight="1">
      <c r="A47" s="1404" t="s">
        <v>1337</v>
      </c>
      <c r="B47" s="1405" t="s">
        <v>1407</v>
      </c>
      <c r="C47" s="1727">
        <f>C43+7</f>
        <v>45710</v>
      </c>
      <c r="D47" s="1633" t="s">
        <v>376</v>
      </c>
      <c r="E47" s="1624">
        <f>C47+1</f>
        <v>45711</v>
      </c>
      <c r="F47" s="2380"/>
      <c r="G47" s="1633"/>
      <c r="H47" s="1377"/>
      <c r="I47" s="2192">
        <f>C47-5</f>
        <v>45705</v>
      </c>
      <c r="J47" s="2186">
        <f>C47-4</f>
        <v>45706</v>
      </c>
      <c r="K47" s="1378">
        <f>C47-3</f>
        <v>45707</v>
      </c>
      <c r="L47" s="2052"/>
      <c r="M47" s="1379"/>
      <c r="N47" s="2053"/>
      <c r="O47" s="1380"/>
      <c r="P47" s="1381"/>
      <c r="Q47" s="1379"/>
      <c r="R47" s="2053"/>
      <c r="S47" s="1382"/>
      <c r="T47" s="1383"/>
      <c r="U47" s="1384">
        <f>E47+7</f>
        <v>45718</v>
      </c>
      <c r="V47" s="1004"/>
      <c r="W47" s="842"/>
      <c r="X47" s="842"/>
      <c r="Y47" s="842"/>
      <c r="Z47" s="842"/>
      <c r="AA47" s="243">
        <f>U47+$AA$15</f>
        <v>45731</v>
      </c>
      <c r="AB47" s="679">
        <f>U47+$AB$15</f>
        <v>45746</v>
      </c>
      <c r="AC47" s="2211">
        <f>U47+$AC$15</f>
        <v>45732</v>
      </c>
      <c r="AD47" s="2211">
        <f>U47+$AD$15</f>
        <v>45736</v>
      </c>
      <c r="AE47" s="2211">
        <f>U47+$AE$15</f>
        <v>45737</v>
      </c>
      <c r="AF47" s="45"/>
    </row>
    <row r="48" spans="1:32" s="29" customFormat="1" ht="26.25" customHeight="1">
      <c r="A48" s="1706" t="s">
        <v>1185</v>
      </c>
      <c r="B48" s="1707"/>
      <c r="C48" s="1887"/>
      <c r="D48" s="1888"/>
      <c r="E48" s="1889"/>
      <c r="F48" s="2381"/>
      <c r="G48" s="1888"/>
      <c r="H48" s="1890"/>
      <c r="I48" s="2187"/>
      <c r="J48" s="1891"/>
      <c r="K48" s="1892"/>
      <c r="L48" s="1893"/>
      <c r="M48" s="1888"/>
      <c r="N48" s="1890"/>
      <c r="O48" s="1894"/>
      <c r="P48" s="1895">
        <f>P44+7</f>
        <v>45713</v>
      </c>
      <c r="Q48" s="1896" t="s">
        <v>376</v>
      </c>
      <c r="R48" s="2054">
        <f>P48</f>
        <v>45713</v>
      </c>
      <c r="S48" s="2382">
        <f>P48-5</f>
        <v>45708</v>
      </c>
      <c r="T48" s="1897">
        <f>P48-2</f>
        <v>45711</v>
      </c>
      <c r="U48" s="1898">
        <f>R48+7</f>
        <v>45720</v>
      </c>
      <c r="V48" s="1004"/>
      <c r="W48" s="842"/>
      <c r="X48" s="842"/>
      <c r="Y48" s="842"/>
      <c r="Z48" s="842"/>
      <c r="AA48" s="1715">
        <f>U48+$AA$16</f>
        <v>45738</v>
      </c>
      <c r="AB48" s="1716">
        <f>U48+$AB$16</f>
        <v>45751</v>
      </c>
      <c r="AC48" s="1719">
        <f>U48+$AC$16</f>
        <v>45739</v>
      </c>
      <c r="AD48" s="1719">
        <f>U48+$AD$16</f>
        <v>45736</v>
      </c>
      <c r="AE48" s="1719">
        <f>U48+$AE$16</f>
        <v>45737</v>
      </c>
      <c r="AF48" s="45"/>
    </row>
    <row r="49" spans="1:32" s="29" customFormat="1" ht="26.25" customHeight="1">
      <c r="A49" s="1027" t="s">
        <v>1184</v>
      </c>
      <c r="B49" s="2188"/>
      <c r="C49" s="1386"/>
      <c r="D49" s="820"/>
      <c r="E49" s="2055"/>
      <c r="F49" s="2189" t="e">
        <f>F45+7</f>
        <v>#VALUE!</v>
      </c>
      <c r="G49" s="821" t="s">
        <v>376</v>
      </c>
      <c r="H49" s="2056" t="e">
        <f>F49+1</f>
        <v>#VALUE!</v>
      </c>
      <c r="I49" s="2375" t="e">
        <f>F49-5</f>
        <v>#VALUE!</v>
      </c>
      <c r="J49" s="680" t="e">
        <f>F49-4</f>
        <v>#VALUE!</v>
      </c>
      <c r="K49" s="681" t="e">
        <f>J49</f>
        <v>#VALUE!</v>
      </c>
      <c r="L49" s="2058"/>
      <c r="M49" s="821"/>
      <c r="N49" s="2056"/>
      <c r="O49" s="822"/>
      <c r="P49" s="1387"/>
      <c r="Q49" s="821"/>
      <c r="R49" s="2056"/>
      <c r="S49" s="2190"/>
      <c r="T49" s="681"/>
      <c r="U49" s="1388" t="e">
        <f>H49+11</f>
        <v>#VALUE!</v>
      </c>
      <c r="V49" s="831" t="e">
        <v>#VALUE!</v>
      </c>
      <c r="W49" s="843" t="e">
        <v>#VALUE!</v>
      </c>
      <c r="X49" s="843" t="e">
        <v>#VALUE!</v>
      </c>
      <c r="Y49" s="843" t="e">
        <v>#VALUE!</v>
      </c>
      <c r="Z49" s="843" t="e">
        <v>#VALUE!</v>
      </c>
      <c r="AA49" s="839"/>
      <c r="AB49" s="826"/>
      <c r="AC49" s="1185"/>
      <c r="AD49" s="1185"/>
      <c r="AE49" s="1185"/>
      <c r="AF49" s="45"/>
    </row>
    <row r="50" spans="1:32" s="29" customFormat="1" ht="26.25" customHeight="1">
      <c r="A50" s="2203" t="s">
        <v>1313</v>
      </c>
      <c r="B50" s="2376" t="s">
        <v>1409</v>
      </c>
      <c r="C50" s="1389"/>
      <c r="D50" s="676"/>
      <c r="E50" s="1390"/>
      <c r="F50" s="2377"/>
      <c r="G50" s="676"/>
      <c r="H50" s="1391"/>
      <c r="I50" s="2378"/>
      <c r="J50" s="677"/>
      <c r="K50" s="678"/>
      <c r="L50" s="1392">
        <f>L46+7</f>
        <v>45714</v>
      </c>
      <c r="M50" s="675" t="s">
        <v>376</v>
      </c>
      <c r="N50" s="1393">
        <f>L50</f>
        <v>45714</v>
      </c>
      <c r="O50" s="823">
        <f>L50-2</f>
        <v>45712</v>
      </c>
      <c r="P50" s="1394">
        <f>P46+7</f>
        <v>45715</v>
      </c>
      <c r="Q50" s="675" t="s">
        <v>376</v>
      </c>
      <c r="R50" s="1393">
        <f>P50</f>
        <v>45715</v>
      </c>
      <c r="S50" s="2379">
        <f>P50-3</f>
        <v>45712</v>
      </c>
      <c r="T50" s="674">
        <f>P50-2</f>
        <v>45713</v>
      </c>
      <c r="U50" s="1395">
        <f>R50+7</f>
        <v>45722</v>
      </c>
      <c r="V50" s="840">
        <v>44482</v>
      </c>
      <c r="W50" s="841">
        <v>44489</v>
      </c>
      <c r="X50" s="841">
        <v>44500</v>
      </c>
      <c r="Y50" s="841">
        <v>44488</v>
      </c>
      <c r="Z50" s="839">
        <v>44485</v>
      </c>
      <c r="AA50" s="839">
        <f>U50+$AA$13</f>
        <v>45738</v>
      </c>
      <c r="AB50" s="826">
        <f>U50+$AB$14</f>
        <v>45752</v>
      </c>
      <c r="AC50" s="1185">
        <f>U50+$AC$13</f>
        <v>45739</v>
      </c>
      <c r="AD50" s="1185">
        <f>U50+$AD$13</f>
        <v>45743</v>
      </c>
      <c r="AE50" s="1185">
        <f>U50+$AE$13</f>
        <v>45737</v>
      </c>
      <c r="AF50" s="45"/>
    </row>
    <row r="51" spans="1:32" s="29" customFormat="1" ht="26.25" customHeight="1">
      <c r="A51" s="1404" t="s">
        <v>1339</v>
      </c>
      <c r="B51" s="1405" t="s">
        <v>1408</v>
      </c>
      <c r="C51" s="1727">
        <f>C47+7</f>
        <v>45717</v>
      </c>
      <c r="D51" s="1633" t="s">
        <v>376</v>
      </c>
      <c r="E51" s="1624">
        <f>C51+1</f>
        <v>45718</v>
      </c>
      <c r="F51" s="2380"/>
      <c r="G51" s="1633"/>
      <c r="H51" s="1377"/>
      <c r="I51" s="2204">
        <f>C51-5</f>
        <v>45712</v>
      </c>
      <c r="J51" s="2386">
        <f>C51-4</f>
        <v>45713</v>
      </c>
      <c r="K51" s="1523">
        <f>C51-3</f>
        <v>45714</v>
      </c>
      <c r="L51" s="1726"/>
      <c r="M51" s="1633"/>
      <c r="N51" s="1377"/>
      <c r="O51" s="1627"/>
      <c r="P51" s="1727"/>
      <c r="Q51" s="1633"/>
      <c r="R51" s="1377"/>
      <c r="S51" s="1382"/>
      <c r="T51" s="1406"/>
      <c r="U51" s="1384">
        <f>E51+7</f>
        <v>45725</v>
      </c>
      <c r="V51" s="1004">
        <v>44483</v>
      </c>
      <c r="W51" s="842">
        <v>44490</v>
      </c>
      <c r="X51" s="842">
        <v>44501</v>
      </c>
      <c r="Y51" s="842">
        <v>44489</v>
      </c>
      <c r="Z51" s="842">
        <v>44485</v>
      </c>
      <c r="AA51" s="243">
        <f>U51+$AA$15</f>
        <v>45738</v>
      </c>
      <c r="AB51" s="679">
        <f>U51+$AB$15</f>
        <v>45753</v>
      </c>
      <c r="AC51" s="1189">
        <f>U51+$AC$15</f>
        <v>45739</v>
      </c>
      <c r="AD51" s="1189">
        <f>U51+$AD$15</f>
        <v>45743</v>
      </c>
      <c r="AE51" s="1189">
        <f>U51+$AE$15</f>
        <v>45744</v>
      </c>
      <c r="AF51" s="45"/>
    </row>
    <row r="52" spans="1:32" s="460" customFormat="1" ht="24" hidden="1" customHeight="1">
      <c r="A52" s="1160"/>
      <c r="B52" s="1161"/>
      <c r="C52" s="552"/>
      <c r="D52" s="553"/>
      <c r="E52" s="154"/>
      <c r="F52" s="554"/>
      <c r="G52" s="553"/>
      <c r="H52" s="528"/>
      <c r="I52" s="555"/>
      <c r="J52" s="556"/>
      <c r="K52" s="557"/>
      <c r="L52" s="152"/>
      <c r="M52" s="553"/>
      <c r="N52" s="528"/>
      <c r="O52" s="1162"/>
      <c r="P52" s="552">
        <f>P48+7</f>
        <v>45720</v>
      </c>
      <c r="Q52" s="553" t="s">
        <v>376</v>
      </c>
      <c r="R52" s="528">
        <f>P52</f>
        <v>45720</v>
      </c>
      <c r="S52" s="1163">
        <f>P52-5-1</f>
        <v>45714</v>
      </c>
      <c r="T52" s="558">
        <f>P52-2-3</f>
        <v>45715</v>
      </c>
      <c r="U52" s="1080">
        <f>R52+7</f>
        <v>45727</v>
      </c>
      <c r="V52" s="498"/>
      <c r="W52" s="498"/>
      <c r="X52" s="498"/>
      <c r="Y52" s="498"/>
      <c r="Z52" s="498"/>
      <c r="AA52" s="523">
        <f>U52+$AA$16</f>
        <v>45745</v>
      </c>
      <c r="AB52" s="529">
        <f>U52+$AB$16</f>
        <v>45758</v>
      </c>
      <c r="AC52" s="526">
        <f>U52+$AC$16</f>
        <v>45746</v>
      </c>
      <c r="AD52" s="526">
        <f>U52+$AD$16</f>
        <v>45743</v>
      </c>
      <c r="AE52" s="526">
        <f>U52+$AE$16</f>
        <v>45744</v>
      </c>
    </row>
    <row r="53" spans="1:32" s="460" customFormat="1" ht="24" hidden="1" customHeight="1">
      <c r="A53" s="1164" t="s">
        <v>421</v>
      </c>
      <c r="B53" s="1165" t="s">
        <v>422</v>
      </c>
      <c r="C53" s="897"/>
      <c r="D53" s="898"/>
      <c r="E53" s="1166"/>
      <c r="F53" s="1167" t="e">
        <f>F49+7</f>
        <v>#VALUE!</v>
      </c>
      <c r="G53" s="898" t="s">
        <v>376</v>
      </c>
      <c r="H53" s="1168" t="e">
        <f>F53</f>
        <v>#VALUE!</v>
      </c>
      <c r="I53" s="1169" t="e">
        <f>F53-5</f>
        <v>#VALUE!</v>
      </c>
      <c r="J53" s="466" t="e">
        <f>F53-4</f>
        <v>#VALUE!</v>
      </c>
      <c r="K53" s="467" t="e">
        <f>J53</f>
        <v>#VALUE!</v>
      </c>
      <c r="L53" s="1170"/>
      <c r="M53" s="898"/>
      <c r="N53" s="1168"/>
      <c r="O53" s="899"/>
      <c r="P53" s="897"/>
      <c r="Q53" s="898"/>
      <c r="R53" s="1168"/>
      <c r="S53" s="1171"/>
      <c r="T53" s="467"/>
      <c r="U53" s="1043" t="e">
        <f>H53+9</f>
        <v>#VALUE!</v>
      </c>
      <c r="V53" s="498"/>
      <c r="W53" s="498"/>
      <c r="X53" s="498"/>
      <c r="Y53" s="498"/>
      <c r="Z53" s="498"/>
      <c r="AA53" s="915" t="e">
        <f>U53+$AA$14</f>
        <v>#VALUE!</v>
      </c>
      <c r="AB53" s="920" t="e">
        <f>U53+$AB$14</f>
        <v>#VALUE!</v>
      </c>
      <c r="AC53" s="1192" t="e">
        <f>U53+$AC$14</f>
        <v>#VALUE!</v>
      </c>
      <c r="AD53" s="1192" t="e">
        <f>U53+$AD$14</f>
        <v>#VALUE!</v>
      </c>
      <c r="AE53" s="1192" t="e">
        <f>U53+$AE$14</f>
        <v>#VALUE!</v>
      </c>
    </row>
    <row r="54" spans="1:32" ht="18" customHeight="1">
      <c r="A54" s="5" t="s">
        <v>478</v>
      </c>
      <c r="T54" s="6"/>
    </row>
    <row r="55" spans="1:32" ht="18" customHeight="1">
      <c r="A55" s="2732"/>
      <c r="B55" s="2732"/>
      <c r="C55" s="2732"/>
      <c r="D55" s="2732"/>
      <c r="E55" s="2732"/>
      <c r="F55" s="2732"/>
      <c r="G55" s="2732"/>
      <c r="H55" s="2732"/>
      <c r="I55" s="2732"/>
      <c r="J55" s="2732"/>
      <c r="K55" s="2732"/>
      <c r="L55" s="2732"/>
      <c r="M55" s="2732"/>
      <c r="N55" s="2732"/>
      <c r="O55" s="2732"/>
      <c r="P55" s="2732"/>
      <c r="Q55" s="2732"/>
      <c r="R55" s="2732"/>
    </row>
    <row r="56" spans="1:32" s="13" customFormat="1" ht="18" customHeight="1">
      <c r="A56" s="21" t="s">
        <v>379</v>
      </c>
      <c r="B56" s="248"/>
      <c r="L56" s="21"/>
      <c r="M56" s="21"/>
      <c r="N56" s="248"/>
      <c r="R56" s="275"/>
      <c r="S56" s="275"/>
      <c r="AF56" s="39"/>
    </row>
    <row r="57" spans="1:32" s="13" customFormat="1" ht="18" customHeight="1">
      <c r="A57" s="2021" t="s">
        <v>380</v>
      </c>
      <c r="B57" s="2678" t="s">
        <v>381</v>
      </c>
      <c r="C57" s="2688"/>
      <c r="D57" s="2688"/>
      <c r="E57" s="2688"/>
      <c r="F57" s="2688"/>
      <c r="G57" s="2688"/>
      <c r="H57" s="2688"/>
      <c r="I57" s="2688"/>
      <c r="J57" s="2688"/>
      <c r="K57" s="2689"/>
      <c r="L57" s="149"/>
      <c r="M57" s="149"/>
      <c r="N57" s="580" t="s">
        <v>382</v>
      </c>
      <c r="O57" s="16"/>
      <c r="P57" s="8"/>
      <c r="Q57" s="8"/>
      <c r="R57" s="8"/>
      <c r="S57" s="8"/>
      <c r="T57" s="8"/>
      <c r="U57" s="8"/>
      <c r="V57" s="149"/>
      <c r="W57" s="149"/>
      <c r="X57" s="149"/>
      <c r="Y57" s="149"/>
      <c r="Z57" s="149"/>
      <c r="AA57" s="11"/>
      <c r="AB57" s="11"/>
      <c r="AC57" s="11"/>
      <c r="AD57" s="11"/>
      <c r="AF57" s="39"/>
    </row>
    <row r="58" spans="1:32" s="13" customFormat="1" ht="18" customHeight="1">
      <c r="A58" s="2022"/>
      <c r="B58" s="2693" t="s">
        <v>383</v>
      </c>
      <c r="C58" s="2694"/>
      <c r="D58" s="2694"/>
      <c r="E58" s="2694"/>
      <c r="F58" s="2694"/>
      <c r="G58" s="2694"/>
      <c r="H58" s="2694"/>
      <c r="I58" s="2694"/>
      <c r="J58" s="2694"/>
      <c r="K58" s="2695"/>
      <c r="L58" s="204"/>
      <c r="M58" s="204"/>
      <c r="N58" s="18" t="s">
        <v>384</v>
      </c>
      <c r="O58" s="16"/>
      <c r="P58" s="8"/>
      <c r="Q58" s="8"/>
      <c r="R58" s="8"/>
      <c r="S58" s="8"/>
      <c r="T58" s="8"/>
      <c r="U58" s="8"/>
      <c r="V58" s="149"/>
      <c r="W58" s="149"/>
      <c r="X58" s="149"/>
      <c r="Y58" s="149"/>
      <c r="Z58" s="149"/>
      <c r="AA58" s="11"/>
      <c r="AB58" s="11"/>
      <c r="AC58" s="11"/>
      <c r="AD58" s="11"/>
      <c r="AF58" s="39"/>
    </row>
    <row r="59" spans="1:32" s="13" customFormat="1" ht="18" customHeight="1">
      <c r="A59" s="2021" t="s">
        <v>385</v>
      </c>
      <c r="B59" s="2678" t="s">
        <v>386</v>
      </c>
      <c r="C59" s="2688"/>
      <c r="D59" s="2688"/>
      <c r="E59" s="2688"/>
      <c r="F59" s="2688"/>
      <c r="G59" s="2688"/>
      <c r="H59" s="2688"/>
      <c r="I59" s="2688"/>
      <c r="J59" s="2688"/>
      <c r="K59" s="2689"/>
      <c r="L59" s="204"/>
      <c r="M59" s="204"/>
      <c r="N59" s="18" t="s">
        <v>387</v>
      </c>
      <c r="O59" s="16"/>
      <c r="P59" s="8"/>
      <c r="Q59" s="8"/>
      <c r="R59" s="8"/>
      <c r="S59" s="8"/>
      <c r="T59" s="8"/>
      <c r="U59" s="8"/>
      <c r="V59" s="149"/>
      <c r="W59" s="149"/>
      <c r="X59" s="149"/>
      <c r="Y59" s="149"/>
      <c r="Z59" s="149"/>
      <c r="AA59" s="11"/>
      <c r="AB59" s="11"/>
      <c r="AC59" s="11"/>
      <c r="AD59" s="11"/>
      <c r="AF59" s="39"/>
    </row>
    <row r="60" spans="1:32" s="13" customFormat="1" ht="18" customHeight="1">
      <c r="A60" s="2023"/>
      <c r="B60" s="2693" t="s">
        <v>388</v>
      </c>
      <c r="C60" s="2694"/>
      <c r="D60" s="2694"/>
      <c r="E60" s="2694"/>
      <c r="F60" s="2694"/>
      <c r="G60" s="2694"/>
      <c r="H60" s="2694"/>
      <c r="I60" s="2694"/>
      <c r="J60" s="2694"/>
      <c r="K60" s="2695"/>
      <c r="L60" s="28"/>
      <c r="M60" s="28"/>
      <c r="N60" s="21" t="s">
        <v>389</v>
      </c>
      <c r="O60" s="16"/>
      <c r="P60" s="8"/>
      <c r="Q60" s="8"/>
      <c r="R60" s="8"/>
      <c r="S60" s="8"/>
      <c r="T60" s="8"/>
      <c r="U60" s="8"/>
      <c r="V60" s="149"/>
      <c r="W60" s="149"/>
      <c r="X60" s="149"/>
      <c r="Y60" s="149"/>
      <c r="Z60" s="149"/>
      <c r="AA60" s="11"/>
      <c r="AB60" s="11"/>
      <c r="AC60" s="11"/>
      <c r="AD60" s="11"/>
      <c r="AF60" s="39"/>
    </row>
    <row r="61" spans="1:32" s="13" customFormat="1" ht="18" customHeight="1">
      <c r="A61" s="2022" t="s">
        <v>362</v>
      </c>
      <c r="B61" s="2678" t="s">
        <v>390</v>
      </c>
      <c r="C61" s="2688"/>
      <c r="D61" s="2688"/>
      <c r="E61" s="2688"/>
      <c r="F61" s="2688"/>
      <c r="G61" s="2688"/>
      <c r="H61" s="2688"/>
      <c r="I61" s="2688"/>
      <c r="J61" s="2688"/>
      <c r="K61" s="2689"/>
      <c r="L61" s="10"/>
      <c r="M61" s="10"/>
      <c r="N61" s="18" t="s">
        <v>229</v>
      </c>
      <c r="P61" s="10"/>
      <c r="Q61" s="10"/>
      <c r="R61" s="11"/>
      <c r="T61" s="25"/>
      <c r="U61" s="11"/>
      <c r="V61" s="11"/>
      <c r="W61" s="11"/>
      <c r="X61" s="11"/>
      <c r="Y61" s="11"/>
      <c r="Z61" s="11"/>
      <c r="AA61" s="11"/>
      <c r="AB61" s="11"/>
      <c r="AC61" s="11"/>
      <c r="AD61" s="11"/>
      <c r="AF61" s="39"/>
    </row>
    <row r="62" spans="1:32" s="13" customFormat="1" ht="18" customHeight="1">
      <c r="A62" s="2022"/>
      <c r="B62" s="2696" t="s">
        <v>391</v>
      </c>
      <c r="C62" s="2717"/>
      <c r="D62" s="2717"/>
      <c r="E62" s="2717"/>
      <c r="F62" s="2717"/>
      <c r="G62" s="2717"/>
      <c r="H62" s="2717"/>
      <c r="I62" s="2717"/>
      <c r="J62" s="2717"/>
      <c r="K62" s="2718"/>
      <c r="L62" s="10"/>
      <c r="M62" s="10"/>
      <c r="N62" s="18"/>
      <c r="P62" s="18"/>
      <c r="R62" s="11"/>
      <c r="T62" s="25"/>
      <c r="U62" s="10"/>
      <c r="W62" s="10"/>
      <c r="X62" s="10"/>
      <c r="Y62" s="27"/>
      <c r="Z62" s="37"/>
      <c r="AA62" s="10"/>
      <c r="AB62" s="10"/>
      <c r="AC62" s="10"/>
      <c r="AD62" s="10"/>
      <c r="AF62" s="39"/>
    </row>
    <row r="63" spans="1:32" s="13" customFormat="1" ht="18" customHeight="1">
      <c r="A63" s="2021" t="s">
        <v>364</v>
      </c>
      <c r="B63" s="2678" t="s">
        <v>392</v>
      </c>
      <c r="C63" s="2679"/>
      <c r="D63" s="2679"/>
      <c r="E63" s="2679"/>
      <c r="F63" s="2679"/>
      <c r="G63" s="2679"/>
      <c r="H63" s="2679"/>
      <c r="I63" s="2680"/>
      <c r="J63" s="2680"/>
      <c r="K63" s="2681"/>
      <c r="L63" s="10"/>
      <c r="M63" s="25"/>
      <c r="P63" s="18"/>
      <c r="Q63" s="18"/>
      <c r="R63" s="18"/>
      <c r="T63" s="25"/>
      <c r="U63" s="10"/>
      <c r="W63" s="10"/>
      <c r="X63" s="10"/>
      <c r="Y63" s="27"/>
      <c r="Z63" s="37"/>
      <c r="AA63" s="11"/>
      <c r="AB63" s="11"/>
      <c r="AC63" s="11"/>
      <c r="AD63" s="11"/>
      <c r="AF63" s="39"/>
    </row>
    <row r="64" spans="1:32" s="13" customFormat="1" ht="18" customHeight="1">
      <c r="A64" s="2024"/>
      <c r="B64" s="2682" t="s">
        <v>393</v>
      </c>
      <c r="C64" s="2683"/>
      <c r="D64" s="2683"/>
      <c r="E64" s="2683"/>
      <c r="F64" s="2683"/>
      <c r="G64" s="2683"/>
      <c r="H64" s="2683"/>
      <c r="I64" s="2683"/>
      <c r="J64" s="2683"/>
      <c r="K64" s="2684"/>
      <c r="L64" s="10"/>
      <c r="M64" s="25"/>
      <c r="N64" s="415"/>
      <c r="O64" s="11"/>
      <c r="P64" s="18"/>
      <c r="R64" s="18"/>
      <c r="T64" s="25"/>
      <c r="U64" s="10"/>
      <c r="W64" s="10"/>
      <c r="X64" s="10"/>
      <c r="Y64" s="27"/>
      <c r="Z64" s="37"/>
      <c r="AA64" s="11"/>
      <c r="AB64" s="11"/>
      <c r="AC64" s="11"/>
      <c r="AD64" s="11"/>
      <c r="AF64" s="39"/>
    </row>
    <row r="65" spans="1:32" s="13" customFormat="1" ht="18" customHeight="1">
      <c r="A65" s="2022" t="s">
        <v>394</v>
      </c>
      <c r="B65" s="2696" t="s">
        <v>395</v>
      </c>
      <c r="C65" s="2589"/>
      <c r="D65" s="2589"/>
      <c r="E65" s="2589"/>
      <c r="F65" s="2589"/>
      <c r="G65" s="2589"/>
      <c r="H65" s="2589"/>
      <c r="I65" s="2697"/>
      <c r="J65" s="2697"/>
      <c r="K65" s="2698"/>
      <c r="L65" s="10"/>
      <c r="N65" s="21"/>
      <c r="O65" s="2687"/>
      <c r="P65" s="2687"/>
      <c r="Q65" s="2687"/>
      <c r="R65" s="2687"/>
      <c r="S65" s="2687"/>
      <c r="T65" s="2687"/>
      <c r="U65" s="2687"/>
      <c r="V65" s="2687"/>
      <c r="W65" s="2686"/>
      <c r="X65" s="2686"/>
      <c r="Y65" s="2686"/>
      <c r="Z65" s="2686"/>
      <c r="AA65" s="2686"/>
      <c r="AB65" s="11"/>
      <c r="AC65" s="11"/>
      <c r="AD65" s="11"/>
      <c r="AF65" s="39"/>
    </row>
    <row r="66" spans="1:32" s="13" customFormat="1" ht="18" customHeight="1">
      <c r="A66" s="2024"/>
      <c r="B66" s="2693" t="s">
        <v>396</v>
      </c>
      <c r="C66" s="2699"/>
      <c r="D66" s="2699"/>
      <c r="E66" s="2699"/>
      <c r="F66" s="2699"/>
      <c r="G66" s="2699"/>
      <c r="H66" s="2699"/>
      <c r="I66" s="2700"/>
      <c r="J66" s="2700"/>
      <c r="K66" s="2701"/>
      <c r="L66" s="16"/>
      <c r="N66" s="21"/>
      <c r="O66" s="2687"/>
      <c r="P66" s="2687"/>
      <c r="Q66" s="2687"/>
      <c r="R66" s="2687"/>
      <c r="S66" s="2687"/>
      <c r="T66" s="2687"/>
      <c r="U66" s="2687"/>
      <c r="V66" s="2687"/>
      <c r="W66" s="2686"/>
      <c r="X66" s="2686"/>
      <c r="Y66" s="2686"/>
      <c r="Z66" s="2686"/>
      <c r="AA66" s="2686"/>
      <c r="AF66" s="39"/>
    </row>
    <row r="67" spans="1:32" s="13" customFormat="1" ht="17.399999999999999" customHeight="1">
      <c r="A67" s="2225" t="s">
        <v>1246</v>
      </c>
      <c r="B67" s="2719" t="s">
        <v>1206</v>
      </c>
      <c r="C67" s="2720"/>
      <c r="D67" s="2720"/>
      <c r="E67" s="2720"/>
      <c r="F67" s="2720"/>
      <c r="G67" s="2720"/>
      <c r="H67" s="2720"/>
      <c r="I67" s="2721"/>
      <c r="J67" s="2721"/>
      <c r="K67" s="2722"/>
      <c r="L67" s="10"/>
      <c r="N67" s="21"/>
      <c r="O67" s="2687"/>
      <c r="P67" s="2687"/>
      <c r="Q67" s="2687"/>
      <c r="R67" s="2687"/>
      <c r="S67" s="2687"/>
      <c r="T67" s="2687"/>
      <c r="U67" s="2687"/>
      <c r="V67" s="2687"/>
      <c r="W67" s="2686"/>
      <c r="X67" s="2686"/>
      <c r="Y67" s="2686"/>
      <c r="Z67" s="2686"/>
      <c r="AA67" s="2686"/>
      <c r="AF67" s="39"/>
    </row>
    <row r="68" spans="1:32" s="13" customFormat="1" ht="17.399999999999999" customHeight="1">
      <c r="A68" s="2226"/>
      <c r="B68" s="2723" t="s">
        <v>1252</v>
      </c>
      <c r="C68" s="2724"/>
      <c r="D68" s="2725" t="s">
        <v>1253</v>
      </c>
      <c r="E68" s="2725"/>
      <c r="F68" s="2725"/>
      <c r="G68" s="2726" t="s">
        <v>1254</v>
      </c>
      <c r="H68" s="2726"/>
      <c r="I68" s="2726"/>
      <c r="J68" s="2727" t="s">
        <v>1251</v>
      </c>
      <c r="K68" s="2728"/>
      <c r="L68" s="10"/>
      <c r="N68" s="21"/>
      <c r="O68" s="2687"/>
      <c r="P68" s="2687"/>
      <c r="Q68" s="2687"/>
      <c r="R68" s="2687"/>
      <c r="S68" s="2687"/>
      <c r="T68" s="2687"/>
      <c r="U68" s="2687"/>
      <c r="V68" s="2687"/>
      <c r="W68" s="2686"/>
      <c r="X68" s="2686"/>
      <c r="Y68" s="2686"/>
      <c r="Z68" s="2686"/>
      <c r="AA68" s="2686"/>
      <c r="AF68" s="39"/>
    </row>
    <row r="69" spans="1:32" s="41" customFormat="1" ht="17.399999999999999" customHeight="1">
      <c r="A69" s="2183"/>
      <c r="B69" s="2690"/>
      <c r="C69" s="2690"/>
      <c r="D69" s="2690"/>
      <c r="E69" s="2690"/>
      <c r="F69" s="2690"/>
      <c r="G69" s="2690"/>
      <c r="H69" s="2690"/>
      <c r="I69" s="2690"/>
      <c r="J69" s="2690"/>
      <c r="K69" s="2690"/>
      <c r="L69" s="1884"/>
      <c r="M69" s="1884"/>
      <c r="N69" s="1884"/>
      <c r="O69" s="1884"/>
      <c r="P69" s="1885"/>
      <c r="Q69" s="1885"/>
      <c r="R69" s="1885"/>
      <c r="S69" s="1885"/>
      <c r="T69" s="1885"/>
      <c r="U69" s="1884"/>
      <c r="V69" s="1884"/>
      <c r="W69" s="1884"/>
      <c r="X69" s="1884"/>
      <c r="Y69" s="1884"/>
      <c r="Z69" s="1886"/>
      <c r="AA69" s="1886"/>
      <c r="AB69" s="1886"/>
      <c r="AC69" s="1886"/>
      <c r="AD69" s="1886"/>
      <c r="AE69" s="1886"/>
    </row>
    <row r="70" spans="1:32" s="8" customFormat="1" ht="17.399999999999999" customHeight="1">
      <c r="A70" s="2184"/>
      <c r="B70" s="2675"/>
      <c r="C70" s="2675"/>
      <c r="D70" s="2676"/>
      <c r="E70" s="2676"/>
      <c r="F70" s="2676"/>
      <c r="G70" s="2677"/>
      <c r="H70" s="2677"/>
      <c r="I70" s="2677"/>
      <c r="J70" s="2674"/>
      <c r="K70" s="2675"/>
      <c r="L70" s="13"/>
      <c r="M70" s="13"/>
      <c r="N70" s="13"/>
      <c r="O70" s="13"/>
      <c r="P70" s="10"/>
      <c r="Q70" s="10"/>
      <c r="R70" s="10"/>
      <c r="S70" s="10"/>
      <c r="T70" s="10"/>
      <c r="U70" s="13"/>
      <c r="V70" s="13"/>
      <c r="W70" s="13"/>
      <c r="X70" s="13"/>
      <c r="Y70" s="13"/>
      <c r="AF70" s="41"/>
    </row>
    <row r="71" spans="1:32" s="8" customFormat="1" ht="12" customHeight="1">
      <c r="A71" s="21"/>
      <c r="B71" s="13"/>
      <c r="C71" s="13"/>
      <c r="D71" s="13"/>
      <c r="E71" s="13"/>
      <c r="F71" s="13"/>
      <c r="G71" s="13"/>
      <c r="H71" s="13"/>
      <c r="I71" s="13"/>
      <c r="J71" s="13"/>
      <c r="K71" s="13"/>
      <c r="L71" s="13"/>
      <c r="M71" s="13"/>
      <c r="N71" s="13"/>
      <c r="O71" s="13"/>
      <c r="P71" s="10"/>
      <c r="Q71" s="10"/>
      <c r="R71" s="10"/>
      <c r="S71" s="10"/>
      <c r="T71" s="10"/>
      <c r="U71" s="13"/>
      <c r="V71" s="14"/>
      <c r="W71" s="14"/>
      <c r="X71" s="14"/>
      <c r="Y71" s="14"/>
      <c r="Z71" s="9"/>
      <c r="AA71" s="9"/>
      <c r="AB71" s="9"/>
      <c r="AC71" s="9"/>
      <c r="AD71" s="9"/>
      <c r="AF71" s="41"/>
    </row>
  </sheetData>
  <sheetProtection selectLockedCells="1" selectUnlockedCells="1"/>
  <mergeCells count="38">
    <mergeCell ref="B67:K67"/>
    <mergeCell ref="B57:K57"/>
    <mergeCell ref="O65:AA65"/>
    <mergeCell ref="O66:AA66"/>
    <mergeCell ref="O67:AA67"/>
    <mergeCell ref="B64:K64"/>
    <mergeCell ref="B63:K63"/>
    <mergeCell ref="B61:K61"/>
    <mergeCell ref="B62:K62"/>
    <mergeCell ref="B65:K65"/>
    <mergeCell ref="AD6:AE6"/>
    <mergeCell ref="A7:AE7"/>
    <mergeCell ref="A9:AE9"/>
    <mergeCell ref="V17:AB17"/>
    <mergeCell ref="I17:K17"/>
    <mergeCell ref="P17:R18"/>
    <mergeCell ref="L17:N18"/>
    <mergeCell ref="U17:U18"/>
    <mergeCell ref="C17:E18"/>
    <mergeCell ref="F17:H18"/>
    <mergeCell ref="V6:Z6"/>
    <mergeCell ref="B17:B18"/>
    <mergeCell ref="A55:R55"/>
    <mergeCell ref="A10:U10"/>
    <mergeCell ref="B70:C70"/>
    <mergeCell ref="D70:F70"/>
    <mergeCell ref="G70:I70"/>
    <mergeCell ref="J70:K70"/>
    <mergeCell ref="B58:K58"/>
    <mergeCell ref="B69:K69"/>
    <mergeCell ref="B68:C68"/>
    <mergeCell ref="D68:F68"/>
    <mergeCell ref="G68:I68"/>
    <mergeCell ref="J68:K68"/>
    <mergeCell ref="O68:AA68"/>
    <mergeCell ref="B59:K59"/>
    <mergeCell ref="B60:K60"/>
    <mergeCell ref="B66:K66"/>
  </mergeCells>
  <phoneticPr fontId="38"/>
  <hyperlinks>
    <hyperlink ref="J68" display="kbsouko-dr@nitto-ntl.co.jp"/>
  </hyperlinks>
  <printOptions horizontalCentered="1" verticalCentered="1"/>
  <pageMargins left="0.23622047244094491" right="0.23622047244094491" top="0.35433070866141736" bottom="0.35433070866141736" header="0.31496062992125984" footer="0.31496062992125984"/>
  <pageSetup paperSize="9" scale="4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AI70"/>
  <sheetViews>
    <sheetView showGridLines="0" showZeros="0" view="pageBreakPreview" zoomScale="55" zoomScaleNormal="60" zoomScaleSheetLayoutView="55" workbookViewId="0">
      <selection activeCell="B42" sqref="B42"/>
    </sheetView>
  </sheetViews>
  <sheetFormatPr defaultColWidth="9" defaultRowHeight="30.75" customHeight="1"/>
  <cols>
    <col min="1" max="1" width="25.6640625" style="1" customWidth="1"/>
    <col min="2" max="2" width="10.6640625" style="1" customWidth="1"/>
    <col min="3" max="3" width="8.6640625" style="1" customWidth="1"/>
    <col min="4" max="4" width="3.6640625" style="1" customWidth="1"/>
    <col min="5" max="6" width="8.6640625" style="1" customWidth="1"/>
    <col min="7" max="7" width="3.6640625" style="1" customWidth="1"/>
    <col min="8" max="8" width="8.6640625" style="1" customWidth="1"/>
    <col min="9" max="11" width="8.44140625" style="1" customWidth="1"/>
    <col min="12" max="12" width="8.6640625" style="1" customWidth="1"/>
    <col min="13" max="13" width="3.6640625" style="1" customWidth="1"/>
    <col min="14" max="16" width="8.6640625" style="1" customWidth="1"/>
    <col min="17" max="17" width="3.6640625" style="1" customWidth="1"/>
    <col min="18" max="31" width="8.6640625" style="1" customWidth="1"/>
    <col min="32" max="32" width="15" style="1" customWidth="1"/>
    <col min="33" max="16384" width="9" style="1"/>
  </cols>
  <sheetData>
    <row r="1" spans="1:32" ht="15" customHeight="1">
      <c r="AF1" s="42"/>
    </row>
    <row r="2" spans="1:32" ht="15" customHeight="1">
      <c r="Q2" s="5" t="s">
        <v>231</v>
      </c>
      <c r="V2" s="804" t="s">
        <v>1</v>
      </c>
      <c r="W2" s="15"/>
      <c r="AF2" s="42"/>
    </row>
    <row r="3" spans="1:32" ht="15" customHeight="1">
      <c r="Q3" s="5" t="s">
        <v>232</v>
      </c>
      <c r="V3" s="804" t="s">
        <v>3</v>
      </c>
      <c r="W3" s="15"/>
      <c r="AF3" s="42"/>
    </row>
    <row r="4" spans="1:32" ht="15" customHeight="1">
      <c r="Q4" s="516" t="s">
        <v>233</v>
      </c>
      <c r="V4" s="804" t="s">
        <v>5</v>
      </c>
      <c r="W4" s="15"/>
      <c r="AF4" s="42"/>
    </row>
    <row r="5" spans="1:32" ht="15" customHeight="1">
      <c r="Q5" s="5" t="s">
        <v>234</v>
      </c>
      <c r="V5" s="804" t="s">
        <v>7</v>
      </c>
      <c r="W5" s="15"/>
      <c r="AF5" s="42"/>
    </row>
    <row r="6" spans="1:32" ht="15" customHeight="1">
      <c r="Q6" s="15"/>
      <c r="S6" s="16"/>
      <c r="T6" s="16"/>
      <c r="U6" s="16"/>
      <c r="AA6" s="2766">
        <f ca="1">TODAY()</f>
        <v>46038</v>
      </c>
      <c r="AB6" s="2738"/>
      <c r="AC6" s="2738"/>
      <c r="AD6" s="2738"/>
      <c r="AE6" s="2738"/>
      <c r="AF6" s="42"/>
    </row>
    <row r="7" spans="1:32" s="30" customFormat="1" ht="30" customHeight="1">
      <c r="A7" s="2702" t="s">
        <v>524</v>
      </c>
      <c r="B7" s="2757"/>
      <c r="C7" s="2757"/>
      <c r="D7" s="2757"/>
      <c r="E7" s="2757"/>
      <c r="F7" s="2757"/>
      <c r="G7" s="2757"/>
      <c r="H7" s="2757"/>
      <c r="I7" s="2757"/>
      <c r="J7" s="2757"/>
      <c r="K7" s="2757"/>
      <c r="L7" s="2757"/>
      <c r="M7" s="2757"/>
      <c r="N7" s="2757"/>
      <c r="O7" s="2757"/>
      <c r="P7" s="2757"/>
      <c r="Q7" s="2757"/>
      <c r="R7" s="2757"/>
      <c r="S7" s="2757"/>
      <c r="T7" s="2757"/>
      <c r="U7" s="2757"/>
      <c r="V7" s="2757"/>
      <c r="W7" s="2757"/>
      <c r="X7" s="2757"/>
      <c r="Y7" s="2757"/>
      <c r="Z7" s="2757"/>
      <c r="AA7" s="2757"/>
      <c r="AB7" s="2757"/>
      <c r="AC7" s="2757"/>
      <c r="AD7" s="2757"/>
      <c r="AE7" s="2737"/>
      <c r="AF7" s="44"/>
    </row>
    <row r="8" spans="1:32" ht="20.100000000000001" customHeight="1">
      <c r="AF8" s="42"/>
    </row>
    <row r="9" spans="1:32" ht="20.100000000000001" customHeight="1">
      <c r="A9" s="2656" t="s">
        <v>302</v>
      </c>
      <c r="B9" s="2656"/>
      <c r="C9" s="2656"/>
      <c r="D9" s="2656"/>
      <c r="E9" s="2656"/>
      <c r="F9" s="2656"/>
      <c r="G9" s="2656"/>
      <c r="H9" s="2656"/>
      <c r="I9" s="2656"/>
      <c r="J9" s="2656"/>
      <c r="K9" s="2656"/>
      <c r="L9" s="2656"/>
      <c r="M9" s="2656"/>
      <c r="N9" s="2656"/>
      <c r="O9" s="2656"/>
      <c r="P9" s="2656"/>
      <c r="Q9" s="2656"/>
      <c r="R9" s="2656"/>
      <c r="S9" s="2656"/>
      <c r="T9" s="2656"/>
      <c r="U9" s="2656"/>
      <c r="V9" s="2656"/>
      <c r="W9" s="2738"/>
      <c r="X9" s="2738"/>
      <c r="Y9" s="2738"/>
      <c r="Z9" s="2738"/>
      <c r="AA9" s="2738"/>
      <c r="AB9" s="5"/>
      <c r="AC9" s="5"/>
      <c r="AD9" s="5"/>
      <c r="AE9" s="5"/>
      <c r="AF9" s="42"/>
    </row>
    <row r="10" spans="1:32" ht="20.100000000000001" customHeight="1">
      <c r="A10" s="2716" t="s">
        <v>1300</v>
      </c>
      <c r="B10" s="2716"/>
      <c r="C10" s="2716"/>
      <c r="D10" s="2716"/>
      <c r="E10" s="2716"/>
      <c r="F10" s="2716"/>
      <c r="G10" s="2716"/>
      <c r="H10" s="2716"/>
      <c r="I10" s="2716"/>
      <c r="J10" s="2716"/>
      <c r="K10" s="2716"/>
      <c r="L10" s="2716"/>
      <c r="M10" s="2716"/>
      <c r="N10" s="2716"/>
      <c r="O10" s="2716"/>
      <c r="P10" s="2716"/>
      <c r="Q10" s="2716"/>
      <c r="R10" s="2716"/>
      <c r="S10" s="2716"/>
      <c r="T10" s="2716"/>
      <c r="U10" s="2716"/>
      <c r="V10" s="3"/>
      <c r="W10" s="94"/>
      <c r="X10" s="94"/>
      <c r="Y10" s="94"/>
      <c r="Z10" s="94"/>
      <c r="AA10" s="94"/>
      <c r="AB10" s="5"/>
      <c r="AC10" s="5"/>
      <c r="AD10" s="5"/>
      <c r="AE10" s="5"/>
      <c r="AF10" s="42"/>
    </row>
    <row r="11" spans="1:32" ht="20.100000000000001" customHeight="1">
      <c r="A11" s="1376" t="s">
        <v>1402</v>
      </c>
      <c r="B11" s="1376"/>
      <c r="C11" s="1376"/>
      <c r="D11" s="1376"/>
      <c r="E11" s="1376"/>
      <c r="F11" s="1376"/>
      <c r="G11" s="1376"/>
      <c r="H11" s="1376"/>
      <c r="I11" s="1376"/>
      <c r="J11" s="1376"/>
      <c r="K11" s="1376"/>
      <c r="L11" s="1376"/>
      <c r="M11" s="1376"/>
      <c r="N11" s="1376"/>
      <c r="O11" s="1376"/>
      <c r="P11" s="1376"/>
      <c r="Q11" s="1376"/>
      <c r="R11" s="1376"/>
      <c r="S11" s="1376"/>
      <c r="T11" s="1376"/>
      <c r="U11" s="1376"/>
      <c r="V11" s="3"/>
      <c r="W11" s="94"/>
      <c r="X11" s="94"/>
      <c r="Y11" s="94"/>
      <c r="Z11" s="94"/>
      <c r="AA11" s="94"/>
      <c r="AB11" s="5"/>
      <c r="AC11" s="5"/>
      <c r="AD11" s="5"/>
      <c r="AE11" s="5"/>
      <c r="AF11" s="42"/>
    </row>
    <row r="12" spans="1:32" ht="20.100000000000001" customHeight="1" thickBot="1">
      <c r="A12" s="1376"/>
      <c r="B12" s="1376"/>
      <c r="C12" s="1376"/>
      <c r="D12" s="1376"/>
      <c r="E12" s="1376"/>
      <c r="F12" s="1376"/>
      <c r="G12" s="1376"/>
      <c r="H12" s="1376"/>
      <c r="I12" s="1376"/>
      <c r="J12" s="1376"/>
      <c r="K12" s="1376"/>
      <c r="L12" s="1376"/>
      <c r="M12" s="1376"/>
      <c r="N12" s="1376"/>
      <c r="O12" s="1376"/>
      <c r="P12" s="1376"/>
      <c r="Q12" s="1376"/>
      <c r="R12" s="1376"/>
      <c r="S12" s="1376"/>
      <c r="T12" s="1376"/>
      <c r="U12" s="1376"/>
      <c r="V12" s="3"/>
      <c r="W12" s="3"/>
      <c r="X12" s="5"/>
      <c r="Y12" s="5"/>
      <c r="Z12" s="5"/>
      <c r="AA12" s="5"/>
      <c r="AB12" s="5"/>
      <c r="AC12" s="5"/>
      <c r="AD12" s="5"/>
      <c r="AE12" s="5"/>
      <c r="AF12" s="42"/>
    </row>
    <row r="13" spans="1:32" ht="20.100000000000001" hidden="1" customHeight="1">
      <c r="A13" s="107"/>
      <c r="B13" s="3"/>
      <c r="C13" s="3"/>
      <c r="D13" s="3"/>
      <c r="E13" s="3"/>
      <c r="F13" s="3"/>
      <c r="G13" s="3"/>
      <c r="H13" s="3"/>
      <c r="I13" s="3"/>
      <c r="J13" s="3"/>
      <c r="K13" s="3"/>
      <c r="L13" s="3"/>
      <c r="M13" s="3"/>
      <c r="N13" s="3"/>
      <c r="O13" s="3"/>
      <c r="P13" s="3"/>
      <c r="Q13" s="3"/>
      <c r="R13" s="3"/>
      <c r="S13" s="3"/>
      <c r="T13" s="3"/>
      <c r="U13" s="3" t="s">
        <v>398</v>
      </c>
      <c r="V13" s="3">
        <v>37</v>
      </c>
      <c r="W13" s="3">
        <v>32</v>
      </c>
      <c r="X13" s="5">
        <v>33</v>
      </c>
      <c r="Y13" s="5">
        <v>40</v>
      </c>
      <c r="Z13" s="5">
        <v>38</v>
      </c>
      <c r="AA13" s="5">
        <v>47</v>
      </c>
      <c r="AB13" s="5">
        <v>47</v>
      </c>
      <c r="AC13" s="5">
        <v>31</v>
      </c>
      <c r="AD13" s="5">
        <v>37</v>
      </c>
      <c r="AE13" s="5">
        <v>34</v>
      </c>
      <c r="AF13" s="42"/>
    </row>
    <row r="14" spans="1:32" ht="20.100000000000001" hidden="1" customHeight="1">
      <c r="A14" s="7"/>
      <c r="B14" s="3"/>
      <c r="C14" s="3"/>
      <c r="D14" s="3"/>
      <c r="E14" s="3"/>
      <c r="F14" s="3"/>
      <c r="G14" s="3"/>
      <c r="H14" s="3"/>
      <c r="I14" s="3"/>
      <c r="J14" s="3"/>
      <c r="K14" s="3"/>
      <c r="L14" s="3"/>
      <c r="M14" s="3"/>
      <c r="N14" s="3"/>
      <c r="O14" s="3"/>
      <c r="P14" s="3"/>
      <c r="Q14" s="3"/>
      <c r="R14" s="3"/>
      <c r="S14" s="3"/>
      <c r="T14" s="3"/>
      <c r="U14" s="3"/>
      <c r="V14" s="3">
        <v>36</v>
      </c>
      <c r="W14" s="3">
        <v>33</v>
      </c>
      <c r="X14" s="5">
        <v>32</v>
      </c>
      <c r="Y14" s="270">
        <f>X14+7</f>
        <v>39</v>
      </c>
      <c r="Z14" s="5">
        <v>34</v>
      </c>
      <c r="AA14" s="5">
        <v>58</v>
      </c>
      <c r="AB14" s="5">
        <v>58</v>
      </c>
      <c r="AC14" s="5">
        <v>23</v>
      </c>
      <c r="AD14" s="270">
        <f>AC14+7</f>
        <v>30</v>
      </c>
      <c r="AE14" s="5">
        <v>33</v>
      </c>
      <c r="AF14" s="42"/>
    </row>
    <row r="15" spans="1:32" ht="20.100000000000001" hidden="1" customHeight="1">
      <c r="A15" s="7"/>
      <c r="B15" s="3"/>
      <c r="C15" s="3"/>
      <c r="D15" s="3"/>
      <c r="E15" s="3"/>
      <c r="F15" s="3"/>
      <c r="G15" s="3"/>
      <c r="H15" s="3"/>
      <c r="I15" s="3"/>
      <c r="J15" s="3"/>
      <c r="K15" s="3"/>
      <c r="L15" s="3"/>
      <c r="M15" s="3"/>
      <c r="N15" s="3"/>
      <c r="O15" s="3"/>
      <c r="P15" s="3"/>
      <c r="Q15" s="3"/>
      <c r="R15" s="3"/>
      <c r="S15" s="3"/>
      <c r="T15" s="3"/>
      <c r="U15" s="3" t="s">
        <v>400</v>
      </c>
      <c r="V15" s="3">
        <v>34</v>
      </c>
      <c r="W15" s="3">
        <v>29</v>
      </c>
      <c r="X15" s="5">
        <v>30</v>
      </c>
      <c r="Y15" s="270">
        <f>X15+7</f>
        <v>37</v>
      </c>
      <c r="Z15" s="5">
        <v>35</v>
      </c>
      <c r="AA15" s="5">
        <v>44</v>
      </c>
      <c r="AB15" s="5">
        <v>44</v>
      </c>
      <c r="AC15" s="5">
        <v>28</v>
      </c>
      <c r="AD15" s="270">
        <v>34</v>
      </c>
      <c r="AE15" s="5">
        <v>31</v>
      </c>
      <c r="AF15" s="42"/>
    </row>
    <row r="16" spans="1:32" ht="15" hidden="1" customHeight="1" thickBot="1">
      <c r="A16" s="7"/>
      <c r="B16" s="3"/>
      <c r="C16" s="3"/>
      <c r="D16" s="3"/>
      <c r="E16" s="3"/>
      <c r="F16" s="3"/>
      <c r="G16" s="3"/>
      <c r="H16" s="3"/>
      <c r="I16" s="3"/>
      <c r="J16" s="3"/>
      <c r="K16" s="3"/>
      <c r="L16" s="3"/>
      <c r="M16" s="3"/>
      <c r="N16" s="3"/>
      <c r="O16" s="3"/>
      <c r="P16" s="3"/>
      <c r="Q16" s="3"/>
      <c r="R16" s="3"/>
      <c r="S16" s="3"/>
      <c r="T16" s="3"/>
      <c r="U16" s="3" t="s">
        <v>401</v>
      </c>
      <c r="V16" s="225">
        <v>32</v>
      </c>
      <c r="W16" s="225">
        <v>27</v>
      </c>
      <c r="X16" s="225">
        <v>35</v>
      </c>
      <c r="Y16" s="272">
        <f>X16+7</f>
        <v>42</v>
      </c>
      <c r="Z16" s="225">
        <v>40</v>
      </c>
      <c r="AA16" s="225">
        <v>42</v>
      </c>
      <c r="AB16" s="225">
        <v>42</v>
      </c>
      <c r="AC16" s="225">
        <v>33</v>
      </c>
      <c r="AD16" s="272">
        <v>39</v>
      </c>
      <c r="AE16" s="225">
        <v>36</v>
      </c>
      <c r="AF16" s="42"/>
    </row>
    <row r="17" spans="1:35" ht="20.100000000000001" customHeight="1">
      <c r="A17" s="669"/>
      <c r="B17" s="2711" t="s">
        <v>351</v>
      </c>
      <c r="C17" s="2705" t="s">
        <v>402</v>
      </c>
      <c r="D17" s="2706"/>
      <c r="E17" s="2707"/>
      <c r="F17" s="2711" t="s">
        <v>403</v>
      </c>
      <c r="G17" s="2706"/>
      <c r="H17" s="2707"/>
      <c r="I17" s="2713" t="s">
        <v>353</v>
      </c>
      <c r="J17" s="2714"/>
      <c r="K17" s="2715"/>
      <c r="L17" s="2705" t="s">
        <v>352</v>
      </c>
      <c r="M17" s="2706"/>
      <c r="N17" s="2707"/>
      <c r="O17" s="670" t="s">
        <v>353</v>
      </c>
      <c r="P17" s="2705" t="s">
        <v>404</v>
      </c>
      <c r="Q17" s="2706"/>
      <c r="R17" s="2707"/>
      <c r="S17" s="671" t="s">
        <v>353</v>
      </c>
      <c r="T17" s="672"/>
      <c r="U17" s="2703" t="s">
        <v>405</v>
      </c>
      <c r="V17" s="2767" t="s">
        <v>525</v>
      </c>
      <c r="W17" s="2761"/>
      <c r="X17" s="2759" t="s">
        <v>526</v>
      </c>
      <c r="Y17" s="2760"/>
      <c r="Z17" s="2761"/>
      <c r="AA17" s="2759" t="s">
        <v>527</v>
      </c>
      <c r="AB17" s="2742"/>
      <c r="AC17" s="2759" t="s">
        <v>528</v>
      </c>
      <c r="AD17" s="2742"/>
      <c r="AE17" s="1193" t="s">
        <v>529</v>
      </c>
      <c r="AF17" s="42"/>
    </row>
    <row r="18" spans="1:35" ht="20.100000000000001" customHeight="1">
      <c r="A18" s="1149"/>
      <c r="B18" s="2712"/>
      <c r="C18" s="2708"/>
      <c r="D18" s="2709"/>
      <c r="E18" s="2710"/>
      <c r="F18" s="2712"/>
      <c r="G18" s="2709"/>
      <c r="H18" s="2710"/>
      <c r="I18" s="1150" t="s">
        <v>246</v>
      </c>
      <c r="J18" s="666" t="s">
        <v>409</v>
      </c>
      <c r="K18" s="667" t="s">
        <v>410</v>
      </c>
      <c r="L18" s="2708"/>
      <c r="M18" s="2709"/>
      <c r="N18" s="2710"/>
      <c r="O18" s="896" t="s">
        <v>357</v>
      </c>
      <c r="P18" s="2708"/>
      <c r="Q18" s="2709"/>
      <c r="R18" s="2710"/>
      <c r="S18" s="1151" t="s">
        <v>411</v>
      </c>
      <c r="T18" s="668" t="s">
        <v>412</v>
      </c>
      <c r="U18" s="2704"/>
      <c r="V18" s="595" t="s">
        <v>530</v>
      </c>
      <c r="W18" s="596" t="s">
        <v>531</v>
      </c>
      <c r="X18" s="1175" t="s">
        <v>532</v>
      </c>
      <c r="Y18" s="592" t="s">
        <v>533</v>
      </c>
      <c r="Z18" s="596" t="s">
        <v>534</v>
      </c>
      <c r="AA18" s="1175" t="s">
        <v>535</v>
      </c>
      <c r="AB18" s="596" t="s">
        <v>536</v>
      </c>
      <c r="AC18" s="597" t="s">
        <v>537</v>
      </c>
      <c r="AD18" s="596" t="s">
        <v>538</v>
      </c>
      <c r="AE18" s="596" t="s">
        <v>539</v>
      </c>
      <c r="AF18" s="42"/>
      <c r="AI18"/>
    </row>
    <row r="19" spans="1:35" ht="26.25" customHeight="1">
      <c r="A19" s="1706" t="s">
        <v>1185</v>
      </c>
      <c r="B19" s="1707"/>
      <c r="C19" s="1887">
        <v>45661</v>
      </c>
      <c r="D19" s="1888" t="s">
        <v>376</v>
      </c>
      <c r="E19" s="1889">
        <f>C19+1</f>
        <v>45662</v>
      </c>
      <c r="F19" s="2381"/>
      <c r="G19" s="1888"/>
      <c r="H19" s="1890"/>
      <c r="I19" s="2355">
        <f>C19-5</f>
        <v>45656</v>
      </c>
      <c r="J19" s="2356">
        <f>C19-4</f>
        <v>45657</v>
      </c>
      <c r="K19" s="2357">
        <f>C19-3</f>
        <v>45658</v>
      </c>
      <c r="L19" s="2199"/>
      <c r="M19" s="1896"/>
      <c r="N19" s="2054"/>
      <c r="O19" s="2200"/>
      <c r="P19" s="1895"/>
      <c r="Q19" s="1896"/>
      <c r="R19" s="2054"/>
      <c r="S19" s="2202"/>
      <c r="T19" s="2358"/>
      <c r="U19" s="1898">
        <f>E19+7</f>
        <v>45669</v>
      </c>
      <c r="V19" s="1723">
        <f>U19+$V$15</f>
        <v>45703</v>
      </c>
      <c r="W19" s="1716">
        <f>U19+$W$15</f>
        <v>45698</v>
      </c>
      <c r="X19" s="1717">
        <f>U19+$X$15</f>
        <v>45699</v>
      </c>
      <c r="Y19" s="1718">
        <f>U19+$Y$15</f>
        <v>45706</v>
      </c>
      <c r="Z19" s="1716">
        <f>U19+$Z$15</f>
        <v>45704</v>
      </c>
      <c r="AA19" s="1721">
        <f>U19+$AA$15</f>
        <v>45713</v>
      </c>
      <c r="AB19" s="1716">
        <f>U19+$AB$15</f>
        <v>45713</v>
      </c>
      <c r="AC19" s="1724">
        <f>U19+$AC$15</f>
        <v>45697</v>
      </c>
      <c r="AD19" s="1716">
        <f>U19+$AD$15</f>
        <v>45703</v>
      </c>
      <c r="AE19" s="1716">
        <f>U19+$AE$15</f>
        <v>45700</v>
      </c>
      <c r="AF19" s="42"/>
      <c r="AI19"/>
    </row>
    <row r="20" spans="1:35" ht="26.25" customHeight="1">
      <c r="A20" s="1706" t="s">
        <v>1185</v>
      </c>
      <c r="B20" s="1707"/>
      <c r="C20" s="1887"/>
      <c r="D20" s="1888"/>
      <c r="E20" s="1889"/>
      <c r="F20" s="2381"/>
      <c r="G20" s="1888"/>
      <c r="H20" s="1890"/>
      <c r="I20" s="2187"/>
      <c r="J20" s="1891"/>
      <c r="K20" s="1892"/>
      <c r="L20" s="1893"/>
      <c r="M20" s="1888"/>
      <c r="N20" s="1890"/>
      <c r="O20" s="1894"/>
      <c r="P20" s="1895">
        <v>45664</v>
      </c>
      <c r="Q20" s="1896" t="s">
        <v>376</v>
      </c>
      <c r="R20" s="2054">
        <f>P20</f>
        <v>45664</v>
      </c>
      <c r="S20" s="2382">
        <f>P20-5</f>
        <v>45659</v>
      </c>
      <c r="T20" s="1897">
        <f>P20-2</f>
        <v>45662</v>
      </c>
      <c r="U20" s="1898">
        <f>R20+7</f>
        <v>45671</v>
      </c>
      <c r="V20" s="1723">
        <f>U20+$V$16</f>
        <v>45703</v>
      </c>
      <c r="W20" s="1716">
        <f>U20+$W$16</f>
        <v>45698</v>
      </c>
      <c r="X20" s="1717">
        <f>U20+$X$16</f>
        <v>45706</v>
      </c>
      <c r="Y20" s="1718">
        <f>U20+$Y$16</f>
        <v>45713</v>
      </c>
      <c r="Z20" s="1716">
        <f>U20+$Z$16</f>
        <v>45711</v>
      </c>
      <c r="AA20" s="1721">
        <f>U20+$AA$16</f>
        <v>45713</v>
      </c>
      <c r="AB20" s="1716">
        <f>U20+$AB$16</f>
        <v>45713</v>
      </c>
      <c r="AC20" s="1724">
        <f>U20+$AC$16</f>
        <v>45704</v>
      </c>
      <c r="AD20" s="1716">
        <f>U20+$AD$16</f>
        <v>45710</v>
      </c>
      <c r="AE20" s="1716">
        <f>U20+$AE$16</f>
        <v>45707</v>
      </c>
      <c r="AF20" s="42"/>
      <c r="AI20"/>
    </row>
    <row r="21" spans="1:35" ht="26.25" customHeight="1">
      <c r="A21" s="2194" t="s">
        <v>1184</v>
      </c>
      <c r="B21" s="2195"/>
      <c r="C21" s="1895"/>
      <c r="D21" s="1896"/>
      <c r="E21" s="2196"/>
      <c r="F21" s="2197" t="e">
        <f>F17+7</f>
        <v>#VALUE!</v>
      </c>
      <c r="G21" s="1896" t="s">
        <v>376</v>
      </c>
      <c r="H21" s="2054" t="e">
        <f>F21+1</f>
        <v>#VALUE!</v>
      </c>
      <c r="I21" s="2382" t="e">
        <f>F21-5</f>
        <v>#VALUE!</v>
      </c>
      <c r="J21" s="2198" t="e">
        <f>F21-4</f>
        <v>#VALUE!</v>
      </c>
      <c r="K21" s="1897" t="e">
        <f>J21</f>
        <v>#VALUE!</v>
      </c>
      <c r="L21" s="2199"/>
      <c r="M21" s="1896"/>
      <c r="N21" s="2054"/>
      <c r="O21" s="2200"/>
      <c r="P21" s="1895"/>
      <c r="Q21" s="1896"/>
      <c r="R21" s="2054"/>
      <c r="S21" s="2201"/>
      <c r="T21" s="1897"/>
      <c r="U21" s="1898" t="e">
        <f>H21+11</f>
        <v>#VALUE!</v>
      </c>
      <c r="V21" s="1723"/>
      <c r="W21" s="1716"/>
      <c r="X21" s="1717"/>
      <c r="Y21" s="1718"/>
      <c r="Z21" s="1716"/>
      <c r="AA21" s="1721"/>
      <c r="AB21" s="1716"/>
      <c r="AC21" s="1724"/>
      <c r="AD21" s="1716"/>
      <c r="AE21" s="1716"/>
      <c r="AF21" s="42"/>
      <c r="AI21"/>
    </row>
    <row r="22" spans="1:35" ht="26.25" customHeight="1">
      <c r="A22" s="2359" t="s">
        <v>1396</v>
      </c>
      <c r="B22" s="2387"/>
      <c r="C22" s="2360"/>
      <c r="D22" s="2361"/>
      <c r="E22" s="2362"/>
      <c r="F22" s="2388"/>
      <c r="G22" s="2361"/>
      <c r="H22" s="2363"/>
      <c r="I22" s="2389"/>
      <c r="J22" s="2364"/>
      <c r="K22" s="2365"/>
      <c r="L22" s="2366">
        <v>45665</v>
      </c>
      <c r="M22" s="2367" t="s">
        <v>376</v>
      </c>
      <c r="N22" s="2368">
        <f>L22</f>
        <v>45665</v>
      </c>
      <c r="O22" s="2369">
        <f>L22-2</f>
        <v>45663</v>
      </c>
      <c r="P22" s="2370">
        <v>45666</v>
      </c>
      <c r="Q22" s="2367" t="s">
        <v>376</v>
      </c>
      <c r="R22" s="2368">
        <f>P22</f>
        <v>45666</v>
      </c>
      <c r="S22" s="2390">
        <f>P22-3</f>
        <v>45663</v>
      </c>
      <c r="T22" s="2371">
        <f>P22-2</f>
        <v>45664</v>
      </c>
      <c r="U22" s="2372">
        <f>R22+7</f>
        <v>45673</v>
      </c>
      <c r="V22" s="2397">
        <f>U22+$V$13</f>
        <v>45710</v>
      </c>
      <c r="W22" s="2396">
        <f>U22+$W$13</f>
        <v>45705</v>
      </c>
      <c r="X22" s="2395">
        <f>U22+$X$13</f>
        <v>45706</v>
      </c>
      <c r="Y22" s="2392">
        <f>U22+$Y$13</f>
        <v>45713</v>
      </c>
      <c r="Z22" s="2396">
        <f>U22+$Z$13</f>
        <v>45711</v>
      </c>
      <c r="AA22" s="2398">
        <f>U22+$AA$13</f>
        <v>45720</v>
      </c>
      <c r="AB22" s="2396">
        <f>U22+$AB$13</f>
        <v>45720</v>
      </c>
      <c r="AC22" s="2399">
        <f>U22+$AC$13</f>
        <v>45704</v>
      </c>
      <c r="AD22" s="2396">
        <f>U22+$AD$13</f>
        <v>45710</v>
      </c>
      <c r="AE22" s="2396">
        <f>U22+$AE$13</f>
        <v>45707</v>
      </c>
      <c r="AF22" s="42"/>
      <c r="AI22"/>
    </row>
    <row r="23" spans="1:35" ht="26.25" customHeight="1">
      <c r="A23" s="2059" t="s">
        <v>1403</v>
      </c>
      <c r="B23" s="2060" t="s">
        <v>1384</v>
      </c>
      <c r="C23" s="1727">
        <f>C19+7</f>
        <v>45668</v>
      </c>
      <c r="D23" s="1633" t="s">
        <v>376</v>
      </c>
      <c r="E23" s="1624">
        <f>C23+1</f>
        <v>45669</v>
      </c>
      <c r="F23" s="2380"/>
      <c r="G23" s="1633"/>
      <c r="H23" s="1377"/>
      <c r="I23" s="2185">
        <f>C23-5</f>
        <v>45663</v>
      </c>
      <c r="J23" s="2186">
        <f>C23-4</f>
        <v>45664</v>
      </c>
      <c r="K23" s="1378">
        <f>C23-3</f>
        <v>45665</v>
      </c>
      <c r="L23" s="2052"/>
      <c r="M23" s="1379"/>
      <c r="N23" s="2053"/>
      <c r="O23" s="1380"/>
      <c r="P23" s="1381"/>
      <c r="Q23" s="1379"/>
      <c r="R23" s="2053"/>
      <c r="S23" s="1382"/>
      <c r="T23" s="1383"/>
      <c r="U23" s="1899">
        <v>45678</v>
      </c>
      <c r="V23" s="244">
        <f>U23+$V$15</f>
        <v>45712</v>
      </c>
      <c r="W23" s="421">
        <f>U23+$W$15</f>
        <v>45707</v>
      </c>
      <c r="X23" s="816">
        <f>U23+$X$15</f>
        <v>45708</v>
      </c>
      <c r="Y23" s="806">
        <f>U23+$Y$15</f>
        <v>45715</v>
      </c>
      <c r="Z23" s="421">
        <f>U23+$Z$15</f>
        <v>45713</v>
      </c>
      <c r="AA23" s="1155">
        <f>U23+$AA$15</f>
        <v>45722</v>
      </c>
      <c r="AB23" s="421">
        <f>U23+$AB$15</f>
        <v>45722</v>
      </c>
      <c r="AC23" s="760">
        <f>U23+$AC$15</f>
        <v>45706</v>
      </c>
      <c r="AD23" s="421">
        <f>U23+$AD$15</f>
        <v>45712</v>
      </c>
      <c r="AE23" s="421">
        <f>U23+$AE$15</f>
        <v>45709</v>
      </c>
      <c r="AF23" s="42"/>
    </row>
    <row r="24" spans="1:35" ht="26.25" customHeight="1">
      <c r="A24" s="1706" t="s">
        <v>1185</v>
      </c>
      <c r="B24" s="1707"/>
      <c r="C24" s="1887"/>
      <c r="D24" s="1888"/>
      <c r="E24" s="1889"/>
      <c r="F24" s="2381"/>
      <c r="G24" s="1888"/>
      <c r="H24" s="1890"/>
      <c r="I24" s="2187"/>
      <c r="J24" s="1891"/>
      <c r="K24" s="1892"/>
      <c r="L24" s="1893"/>
      <c r="M24" s="1888"/>
      <c r="N24" s="1890"/>
      <c r="O24" s="1894"/>
      <c r="P24" s="1895">
        <f>P20+7</f>
        <v>45671</v>
      </c>
      <c r="Q24" s="1896" t="s">
        <v>376</v>
      </c>
      <c r="R24" s="2054">
        <f>P24</f>
        <v>45671</v>
      </c>
      <c r="S24" s="2382">
        <f>P24-5</f>
        <v>45666</v>
      </c>
      <c r="T24" s="1897">
        <f>P24-2</f>
        <v>45669</v>
      </c>
      <c r="U24" s="1898">
        <f>R24+7</f>
        <v>45678</v>
      </c>
      <c r="V24" s="1723">
        <f>U24+$V$16</f>
        <v>45710</v>
      </c>
      <c r="W24" s="1716">
        <f>U24+$W$16</f>
        <v>45705</v>
      </c>
      <c r="X24" s="1717">
        <f>U24+$X$16</f>
        <v>45713</v>
      </c>
      <c r="Y24" s="1718">
        <f>U24+$Y$16</f>
        <v>45720</v>
      </c>
      <c r="Z24" s="1716">
        <f>U24+$Z$16</f>
        <v>45718</v>
      </c>
      <c r="AA24" s="1721">
        <f>U24+$AA$16</f>
        <v>45720</v>
      </c>
      <c r="AB24" s="1716">
        <f>U24+$AB$16</f>
        <v>45720</v>
      </c>
      <c r="AC24" s="1724">
        <f>U24+$AC$16</f>
        <v>45711</v>
      </c>
      <c r="AD24" s="1716">
        <f>U24+$AD$16</f>
        <v>45717</v>
      </c>
      <c r="AE24" s="1716">
        <f>U24+$AE$16</f>
        <v>45714</v>
      </c>
      <c r="AF24" s="42"/>
    </row>
    <row r="25" spans="1:35" ht="26.25" customHeight="1">
      <c r="A25" s="1027" t="s">
        <v>1184</v>
      </c>
      <c r="B25" s="2188"/>
      <c r="C25" s="1386"/>
      <c r="D25" s="820"/>
      <c r="E25" s="2055"/>
      <c r="F25" s="2189" t="e">
        <f>F21+7</f>
        <v>#VALUE!</v>
      </c>
      <c r="G25" s="821" t="s">
        <v>376</v>
      </c>
      <c r="H25" s="2056" t="e">
        <f>F25+1</f>
        <v>#VALUE!</v>
      </c>
      <c r="I25" s="2375" t="e">
        <f>F25-5</f>
        <v>#VALUE!</v>
      </c>
      <c r="J25" s="680" t="e">
        <f>F25-4</f>
        <v>#VALUE!</v>
      </c>
      <c r="K25" s="681" t="e">
        <f>J25</f>
        <v>#VALUE!</v>
      </c>
      <c r="L25" s="2058"/>
      <c r="M25" s="821"/>
      <c r="N25" s="2056"/>
      <c r="O25" s="822"/>
      <c r="P25" s="1387"/>
      <c r="Q25" s="821"/>
      <c r="R25" s="2056"/>
      <c r="S25" s="2190"/>
      <c r="T25" s="681"/>
      <c r="U25" s="1388" t="e">
        <f>H25+11</f>
        <v>#VALUE!</v>
      </c>
      <c r="V25" s="829"/>
      <c r="W25" s="826"/>
      <c r="X25" s="825"/>
      <c r="Y25" s="1154"/>
      <c r="Z25" s="826"/>
      <c r="AA25" s="1194"/>
      <c r="AB25" s="826"/>
      <c r="AC25" s="830"/>
      <c r="AD25" s="826"/>
      <c r="AE25" s="826"/>
      <c r="AF25" s="42"/>
    </row>
    <row r="26" spans="1:35" ht="26.25" customHeight="1">
      <c r="A26" s="2203" t="s">
        <v>1310</v>
      </c>
      <c r="B26" s="2376" t="s">
        <v>1311</v>
      </c>
      <c r="C26" s="1389"/>
      <c r="D26" s="676"/>
      <c r="E26" s="1390"/>
      <c r="F26" s="2377"/>
      <c r="G26" s="676"/>
      <c r="H26" s="1391"/>
      <c r="I26" s="2378"/>
      <c r="J26" s="677"/>
      <c r="K26" s="678"/>
      <c r="L26" s="1392">
        <f>L22+7</f>
        <v>45672</v>
      </c>
      <c r="M26" s="675" t="s">
        <v>376</v>
      </c>
      <c r="N26" s="1393">
        <f>L26</f>
        <v>45672</v>
      </c>
      <c r="O26" s="823">
        <f>L26-2</f>
        <v>45670</v>
      </c>
      <c r="P26" s="1394">
        <f>P22+7</f>
        <v>45673</v>
      </c>
      <c r="Q26" s="675" t="s">
        <v>376</v>
      </c>
      <c r="R26" s="1393">
        <f>P26</f>
        <v>45673</v>
      </c>
      <c r="S26" s="2379">
        <f>P26-3</f>
        <v>45670</v>
      </c>
      <c r="T26" s="674">
        <f>P26-2</f>
        <v>45671</v>
      </c>
      <c r="U26" s="1395">
        <f>R26+7</f>
        <v>45680</v>
      </c>
      <c r="V26" s="829">
        <f>U26+$V$13</f>
        <v>45717</v>
      </c>
      <c r="W26" s="826">
        <f>U26+$W$13</f>
        <v>45712</v>
      </c>
      <c r="X26" s="825">
        <f>U26+$X$13</f>
        <v>45713</v>
      </c>
      <c r="Y26" s="1154">
        <f>U26+$Y$13</f>
        <v>45720</v>
      </c>
      <c r="Z26" s="826">
        <f>U26+$Z$13</f>
        <v>45718</v>
      </c>
      <c r="AA26" s="1194">
        <f>U26+$AA$13</f>
        <v>45727</v>
      </c>
      <c r="AB26" s="826">
        <f>U26+$AB$13</f>
        <v>45727</v>
      </c>
      <c r="AC26" s="830">
        <f>U26+$AC$13</f>
        <v>45711</v>
      </c>
      <c r="AD26" s="826">
        <f>U26+$AD$13</f>
        <v>45717</v>
      </c>
      <c r="AE26" s="826">
        <f>U26+$AE$13</f>
        <v>45714</v>
      </c>
      <c r="AF26" s="42"/>
    </row>
    <row r="27" spans="1:35" ht="26.25" customHeight="1">
      <c r="A27" s="1404" t="s">
        <v>1303</v>
      </c>
      <c r="B27" s="1405" t="s">
        <v>1304</v>
      </c>
      <c r="C27" s="1727">
        <f>C23+7</f>
        <v>45675</v>
      </c>
      <c r="D27" s="1633" t="s">
        <v>376</v>
      </c>
      <c r="E27" s="1624">
        <f>C27+1</f>
        <v>45676</v>
      </c>
      <c r="F27" s="2380"/>
      <c r="G27" s="1633"/>
      <c r="H27" s="1377"/>
      <c r="I27" s="2185">
        <f>C27-5</f>
        <v>45670</v>
      </c>
      <c r="J27" s="2186">
        <f>C27-4</f>
        <v>45671</v>
      </c>
      <c r="K27" s="1378">
        <f>C27-3</f>
        <v>45672</v>
      </c>
      <c r="L27" s="2052"/>
      <c r="M27" s="1379"/>
      <c r="N27" s="2053"/>
      <c r="O27" s="1380"/>
      <c r="P27" s="1381"/>
      <c r="Q27" s="1379"/>
      <c r="R27" s="2053"/>
      <c r="S27" s="1382"/>
      <c r="T27" s="1383"/>
      <c r="U27" s="1384">
        <f>E27+7</f>
        <v>45683</v>
      </c>
      <c r="V27" s="2214">
        <f>U27+$V$15</f>
        <v>45717</v>
      </c>
      <c r="W27" s="2213">
        <f>U27+$W$15</f>
        <v>45712</v>
      </c>
      <c r="X27" s="2212">
        <f>U27+$X$15</f>
        <v>45713</v>
      </c>
      <c r="Y27" s="1180">
        <f>U27+$Y$15</f>
        <v>45720</v>
      </c>
      <c r="Z27" s="2213">
        <f>U27+$Z$15</f>
        <v>45718</v>
      </c>
      <c r="AA27" s="1152">
        <f>U27+$AA$15</f>
        <v>45727</v>
      </c>
      <c r="AB27" s="2213">
        <f>U27+$AB$15</f>
        <v>45727</v>
      </c>
      <c r="AC27" s="828">
        <f>U27+$AC$15</f>
        <v>45711</v>
      </c>
      <c r="AD27" s="2213">
        <f>U27+$AD$15</f>
        <v>45717</v>
      </c>
      <c r="AE27" s="2213">
        <f>U27+$AE$15</f>
        <v>45714</v>
      </c>
      <c r="AF27" s="42"/>
    </row>
    <row r="28" spans="1:35" ht="26.25" customHeight="1">
      <c r="A28" s="2059" t="s">
        <v>1404</v>
      </c>
      <c r="B28" s="2060" t="s">
        <v>1290</v>
      </c>
      <c r="C28" s="1396"/>
      <c r="D28" s="1397"/>
      <c r="E28" s="1398"/>
      <c r="F28" s="2373"/>
      <c r="G28" s="1397"/>
      <c r="H28" s="1399"/>
      <c r="I28" s="2191"/>
      <c r="J28" s="1400"/>
      <c r="K28" s="1401"/>
      <c r="L28" s="1402"/>
      <c r="M28" s="1397"/>
      <c r="N28" s="1399"/>
      <c r="O28" s="1403"/>
      <c r="P28" s="1381">
        <f>P24+7</f>
        <v>45678</v>
      </c>
      <c r="Q28" s="1379" t="s">
        <v>376</v>
      </c>
      <c r="R28" s="2053">
        <f>P28</f>
        <v>45678</v>
      </c>
      <c r="S28" s="2374">
        <f>P28-5</f>
        <v>45673</v>
      </c>
      <c r="T28" s="1385">
        <f>P28-2</f>
        <v>45676</v>
      </c>
      <c r="U28" s="1384">
        <f>R28+7</f>
        <v>45685</v>
      </c>
      <c r="V28" s="2353">
        <f>U28+$V$16</f>
        <v>45717</v>
      </c>
      <c r="W28" s="2352">
        <f>U28+$W$16</f>
        <v>45712</v>
      </c>
      <c r="X28" s="2351">
        <f>U28+$X$16</f>
        <v>45720</v>
      </c>
      <c r="Y28" s="1180">
        <f>U28+$Y$16</f>
        <v>45727</v>
      </c>
      <c r="Z28" s="2352">
        <f>U28+$Z$16</f>
        <v>45725</v>
      </c>
      <c r="AA28" s="1152">
        <f>U28+$AA$16</f>
        <v>45727</v>
      </c>
      <c r="AB28" s="2352">
        <f>U28+$AB$16</f>
        <v>45727</v>
      </c>
      <c r="AC28" s="828">
        <f>U28+$AC$16</f>
        <v>45718</v>
      </c>
      <c r="AD28" s="2352">
        <f>U28+$AD$16</f>
        <v>45724</v>
      </c>
      <c r="AE28" s="2352">
        <f>U28+$AE$16</f>
        <v>45721</v>
      </c>
      <c r="AF28" s="42"/>
    </row>
    <row r="29" spans="1:35" ht="26.25" customHeight="1">
      <c r="A29" s="1027" t="s">
        <v>1184</v>
      </c>
      <c r="B29" s="2188"/>
      <c r="C29" s="1386"/>
      <c r="D29" s="820"/>
      <c r="E29" s="2055"/>
      <c r="F29" s="2189" t="e">
        <f>F25+7</f>
        <v>#VALUE!</v>
      </c>
      <c r="G29" s="821" t="s">
        <v>376</v>
      </c>
      <c r="H29" s="2056" t="e">
        <f>F29+1</f>
        <v>#VALUE!</v>
      </c>
      <c r="I29" s="2375" t="e">
        <f>F29-5</f>
        <v>#VALUE!</v>
      </c>
      <c r="J29" s="680" t="e">
        <f>F29-4</f>
        <v>#VALUE!</v>
      </c>
      <c r="K29" s="681" t="e">
        <f>J29</f>
        <v>#VALUE!</v>
      </c>
      <c r="L29" s="2057"/>
      <c r="M29" s="821"/>
      <c r="N29" s="2056"/>
      <c r="O29" s="822"/>
      <c r="P29" s="1387"/>
      <c r="Q29" s="821"/>
      <c r="R29" s="2056"/>
      <c r="S29" s="2190"/>
      <c r="T29" s="681"/>
      <c r="U29" s="1388" t="e">
        <f>H29+11</f>
        <v>#VALUE!</v>
      </c>
      <c r="V29" s="829"/>
      <c r="W29" s="826"/>
      <c r="X29" s="825"/>
      <c r="Y29" s="1154"/>
      <c r="Z29" s="826"/>
      <c r="AA29" s="1194"/>
      <c r="AB29" s="826"/>
      <c r="AC29" s="830"/>
      <c r="AD29" s="826"/>
      <c r="AE29" s="826"/>
      <c r="AF29" s="42"/>
    </row>
    <row r="30" spans="1:35" ht="26.25" customHeight="1">
      <c r="A30" s="2203" t="s">
        <v>1313</v>
      </c>
      <c r="B30" s="2376" t="s">
        <v>1314</v>
      </c>
      <c r="C30" s="1389"/>
      <c r="D30" s="676"/>
      <c r="E30" s="1390"/>
      <c r="F30" s="2377"/>
      <c r="G30" s="676"/>
      <c r="H30" s="1391"/>
      <c r="I30" s="2378"/>
      <c r="J30" s="677"/>
      <c r="K30" s="678"/>
      <c r="L30" s="1392">
        <f>L26+7</f>
        <v>45679</v>
      </c>
      <c r="M30" s="675" t="s">
        <v>376</v>
      </c>
      <c r="N30" s="1393">
        <f>L30</f>
        <v>45679</v>
      </c>
      <c r="O30" s="823">
        <f>L30-2</f>
        <v>45677</v>
      </c>
      <c r="P30" s="1394">
        <f>P26+7</f>
        <v>45680</v>
      </c>
      <c r="Q30" s="675" t="s">
        <v>376</v>
      </c>
      <c r="R30" s="1393">
        <f>P30</f>
        <v>45680</v>
      </c>
      <c r="S30" s="2379">
        <f>P30-3</f>
        <v>45677</v>
      </c>
      <c r="T30" s="674">
        <f>P30-2</f>
        <v>45678</v>
      </c>
      <c r="U30" s="1395">
        <f>R30+7</f>
        <v>45687</v>
      </c>
      <c r="V30" s="829">
        <f>U30+$V$13</f>
        <v>45724</v>
      </c>
      <c r="W30" s="826">
        <f>U30+$W$13</f>
        <v>45719</v>
      </c>
      <c r="X30" s="825">
        <f>U30+$X$13</f>
        <v>45720</v>
      </c>
      <c r="Y30" s="1154">
        <f>U30+$Y$13</f>
        <v>45727</v>
      </c>
      <c r="Z30" s="826">
        <f>U30+$Z$13</f>
        <v>45725</v>
      </c>
      <c r="AA30" s="1194">
        <f>U30+$AA$13</f>
        <v>45734</v>
      </c>
      <c r="AB30" s="826">
        <f>U30+$AB$13</f>
        <v>45734</v>
      </c>
      <c r="AC30" s="830">
        <f>U30+$AC$13</f>
        <v>45718</v>
      </c>
      <c r="AD30" s="826">
        <f>U30+$AD$13</f>
        <v>45724</v>
      </c>
      <c r="AE30" s="826">
        <f>U30+$AE$13</f>
        <v>45721</v>
      </c>
      <c r="AF30" s="42"/>
    </row>
    <row r="31" spans="1:35" ht="26.25" customHeight="1">
      <c r="A31" s="1404" t="s">
        <v>1205</v>
      </c>
      <c r="B31" s="1405" t="s">
        <v>1315</v>
      </c>
      <c r="C31" s="1727">
        <f>C27+7</f>
        <v>45682</v>
      </c>
      <c r="D31" s="1633" t="s">
        <v>376</v>
      </c>
      <c r="E31" s="1624">
        <f>C31+1</f>
        <v>45683</v>
      </c>
      <c r="F31" s="2380"/>
      <c r="G31" s="1633"/>
      <c r="H31" s="1377"/>
      <c r="I31" s="2185">
        <f>C31-5</f>
        <v>45677</v>
      </c>
      <c r="J31" s="2186">
        <f>C31-4</f>
        <v>45678</v>
      </c>
      <c r="K31" s="1378">
        <f>C31-3</f>
        <v>45679</v>
      </c>
      <c r="L31" s="2052"/>
      <c r="M31" s="1379"/>
      <c r="N31" s="2053"/>
      <c r="O31" s="1380"/>
      <c r="P31" s="1381"/>
      <c r="Q31" s="1379"/>
      <c r="R31" s="2053"/>
      <c r="S31" s="1382"/>
      <c r="T31" s="1383"/>
      <c r="U31" s="1384">
        <f>E31+7</f>
        <v>45690</v>
      </c>
      <c r="V31" s="2353">
        <f>U31+$V$15</f>
        <v>45724</v>
      </c>
      <c r="W31" s="2352">
        <f>U31+$W$15</f>
        <v>45719</v>
      </c>
      <c r="X31" s="2351">
        <f>U31+$X$15</f>
        <v>45720</v>
      </c>
      <c r="Y31" s="1180">
        <f>U31+$Y$15</f>
        <v>45727</v>
      </c>
      <c r="Z31" s="2352">
        <f>U31+$Z$15</f>
        <v>45725</v>
      </c>
      <c r="AA31" s="1152">
        <f>U31+$AA$15</f>
        <v>45734</v>
      </c>
      <c r="AB31" s="2352">
        <f>U31+$AB$15</f>
        <v>45734</v>
      </c>
      <c r="AC31" s="828">
        <f>U31+$AC$15</f>
        <v>45718</v>
      </c>
      <c r="AD31" s="2352">
        <f>U31+$AD$15</f>
        <v>45724</v>
      </c>
      <c r="AE31" s="2352">
        <f>U31+$AE$15</f>
        <v>45721</v>
      </c>
      <c r="AF31" s="42"/>
    </row>
    <row r="32" spans="1:35" ht="26.25" customHeight="1">
      <c r="A32" s="1404" t="s">
        <v>1302</v>
      </c>
      <c r="B32" s="1405" t="s">
        <v>1312</v>
      </c>
      <c r="C32" s="1396"/>
      <c r="D32" s="1397"/>
      <c r="E32" s="1398"/>
      <c r="F32" s="2373"/>
      <c r="G32" s="1397"/>
      <c r="H32" s="1399"/>
      <c r="I32" s="2191"/>
      <c r="J32" s="1400"/>
      <c r="K32" s="1401"/>
      <c r="L32" s="1402"/>
      <c r="M32" s="1397"/>
      <c r="N32" s="1399"/>
      <c r="O32" s="1403"/>
      <c r="P32" s="1381">
        <f>P28+7</f>
        <v>45685</v>
      </c>
      <c r="Q32" s="1379" t="s">
        <v>376</v>
      </c>
      <c r="R32" s="2053">
        <f>P32</f>
        <v>45685</v>
      </c>
      <c r="S32" s="2374">
        <f>P32-5</f>
        <v>45680</v>
      </c>
      <c r="T32" s="1385">
        <f>P32-2</f>
        <v>45683</v>
      </c>
      <c r="U32" s="1384">
        <f>R32+7</f>
        <v>45692</v>
      </c>
      <c r="V32" s="2353">
        <f>U32+$V$16</f>
        <v>45724</v>
      </c>
      <c r="W32" s="2352">
        <f>U32+$W$16</f>
        <v>45719</v>
      </c>
      <c r="X32" s="2351">
        <f>U32+$X$16</f>
        <v>45727</v>
      </c>
      <c r="Y32" s="1180">
        <f>U32+$Y$16</f>
        <v>45734</v>
      </c>
      <c r="Z32" s="2352">
        <f>U32+$Z$16</f>
        <v>45732</v>
      </c>
      <c r="AA32" s="1152">
        <f>U32+$AA$16</f>
        <v>45734</v>
      </c>
      <c r="AB32" s="2352">
        <f>U32+$AB$16</f>
        <v>45734</v>
      </c>
      <c r="AC32" s="828">
        <f>U32+$AC$16</f>
        <v>45725</v>
      </c>
      <c r="AD32" s="2352">
        <f>U32+$AD$16</f>
        <v>45731</v>
      </c>
      <c r="AE32" s="2352">
        <f>U32+$AE$16</f>
        <v>45728</v>
      </c>
      <c r="AF32" s="42"/>
    </row>
    <row r="33" spans="1:32" ht="26.25" customHeight="1">
      <c r="A33" s="1027" t="s">
        <v>1184</v>
      </c>
      <c r="B33" s="2188"/>
      <c r="C33" s="1386"/>
      <c r="D33" s="820"/>
      <c r="E33" s="2055"/>
      <c r="F33" s="2189" t="e">
        <f>F29+7</f>
        <v>#VALUE!</v>
      </c>
      <c r="G33" s="821" t="s">
        <v>376</v>
      </c>
      <c r="H33" s="2056" t="e">
        <f>F33+1</f>
        <v>#VALUE!</v>
      </c>
      <c r="I33" s="2375" t="e">
        <f>F33-5</f>
        <v>#VALUE!</v>
      </c>
      <c r="J33" s="680" t="e">
        <f>F33-4</f>
        <v>#VALUE!</v>
      </c>
      <c r="K33" s="681" t="e">
        <f>J33</f>
        <v>#VALUE!</v>
      </c>
      <c r="L33" s="2058"/>
      <c r="M33" s="821"/>
      <c r="N33" s="2056"/>
      <c r="O33" s="822"/>
      <c r="P33" s="1387"/>
      <c r="Q33" s="821"/>
      <c r="R33" s="2056"/>
      <c r="S33" s="2190"/>
      <c r="T33" s="681"/>
      <c r="U33" s="1388" t="e">
        <f>H33+11</f>
        <v>#VALUE!</v>
      </c>
      <c r="V33" s="829"/>
      <c r="W33" s="826"/>
      <c r="X33" s="825"/>
      <c r="Y33" s="1154"/>
      <c r="Z33" s="826"/>
      <c r="AA33" s="1194"/>
      <c r="AB33" s="826"/>
      <c r="AC33" s="830"/>
      <c r="AD33" s="826"/>
      <c r="AE33" s="826"/>
      <c r="AF33" s="42"/>
    </row>
    <row r="34" spans="1:32" ht="26.25" customHeight="1">
      <c r="A34" s="2203" t="s">
        <v>1385</v>
      </c>
      <c r="B34" s="2376" t="s">
        <v>1386</v>
      </c>
      <c r="C34" s="1389"/>
      <c r="D34" s="676"/>
      <c r="E34" s="1390"/>
      <c r="F34" s="2377"/>
      <c r="G34" s="676"/>
      <c r="H34" s="1391"/>
      <c r="I34" s="2378"/>
      <c r="J34" s="677"/>
      <c r="K34" s="678"/>
      <c r="L34" s="1392">
        <f>L30+7</f>
        <v>45686</v>
      </c>
      <c r="M34" s="675" t="s">
        <v>376</v>
      </c>
      <c r="N34" s="1393">
        <f>L34</f>
        <v>45686</v>
      </c>
      <c r="O34" s="823">
        <f>L34-2</f>
        <v>45684</v>
      </c>
      <c r="P34" s="1394">
        <f>P30+7</f>
        <v>45687</v>
      </c>
      <c r="Q34" s="675" t="s">
        <v>376</v>
      </c>
      <c r="R34" s="1393">
        <f>P34</f>
        <v>45687</v>
      </c>
      <c r="S34" s="2379">
        <f>P34-3</f>
        <v>45684</v>
      </c>
      <c r="T34" s="674">
        <f>P34-2</f>
        <v>45685</v>
      </c>
      <c r="U34" s="1395">
        <f>R34+7</f>
        <v>45694</v>
      </c>
      <c r="V34" s="829">
        <f>U34+$V$13</f>
        <v>45731</v>
      </c>
      <c r="W34" s="826">
        <f>U34+$W$13</f>
        <v>45726</v>
      </c>
      <c r="X34" s="825">
        <f>U34+$X$13</f>
        <v>45727</v>
      </c>
      <c r="Y34" s="1154">
        <f>U34+$Y$13</f>
        <v>45734</v>
      </c>
      <c r="Z34" s="826">
        <f>U34+$Z$13</f>
        <v>45732</v>
      </c>
      <c r="AA34" s="1194">
        <f>U34+$AA$13</f>
        <v>45741</v>
      </c>
      <c r="AB34" s="826">
        <f>U34+$AB$13</f>
        <v>45741</v>
      </c>
      <c r="AC34" s="830">
        <f>U34+$AC$13</f>
        <v>45725</v>
      </c>
      <c r="AD34" s="826">
        <f>U34+$AD$13</f>
        <v>45731</v>
      </c>
      <c r="AE34" s="826">
        <f>U34+$AE$13</f>
        <v>45728</v>
      </c>
      <c r="AF34" s="42"/>
    </row>
    <row r="35" spans="1:32" ht="26.25" customHeight="1">
      <c r="A35" s="1404" t="s">
        <v>1335</v>
      </c>
      <c r="B35" s="1405" t="s">
        <v>1387</v>
      </c>
      <c r="C35" s="1727">
        <f>C31+7</f>
        <v>45689</v>
      </c>
      <c r="D35" s="1633" t="s">
        <v>376</v>
      </c>
      <c r="E35" s="1624">
        <f>C35+1</f>
        <v>45690</v>
      </c>
      <c r="F35" s="2380"/>
      <c r="G35" s="1633"/>
      <c r="H35" s="1377"/>
      <c r="I35" s="2192">
        <f>C35-5</f>
        <v>45684</v>
      </c>
      <c r="J35" s="2186">
        <f>C35-4</f>
        <v>45685</v>
      </c>
      <c r="K35" s="1378">
        <f>C35-3</f>
        <v>45686</v>
      </c>
      <c r="L35" s="2052"/>
      <c r="M35" s="1379"/>
      <c r="N35" s="2053"/>
      <c r="O35" s="1380"/>
      <c r="P35" s="1381"/>
      <c r="Q35" s="1379"/>
      <c r="R35" s="2053"/>
      <c r="S35" s="1382"/>
      <c r="T35" s="1383"/>
      <c r="U35" s="1384">
        <f>E35+7</f>
        <v>45697</v>
      </c>
      <c r="V35" s="244">
        <f>U35+$V$15</f>
        <v>45731</v>
      </c>
      <c r="W35" s="421">
        <f>U35+$W$15</f>
        <v>45726</v>
      </c>
      <c r="X35" s="816">
        <f>U35+$X$15</f>
        <v>45727</v>
      </c>
      <c r="Y35" s="806">
        <f>U35+$Y$15</f>
        <v>45734</v>
      </c>
      <c r="Z35" s="421">
        <f>U35+$Z$15</f>
        <v>45732</v>
      </c>
      <c r="AA35" s="1155">
        <f>U35+$AA$15</f>
        <v>45741</v>
      </c>
      <c r="AB35" s="421">
        <f>U35+$AB$15</f>
        <v>45741</v>
      </c>
      <c r="AC35" s="760">
        <f>U35+$AC$15</f>
        <v>45725</v>
      </c>
      <c r="AD35" s="421">
        <f>U35+$AD$15</f>
        <v>45731</v>
      </c>
      <c r="AE35" s="421">
        <f>U35+$AE$15</f>
        <v>45728</v>
      </c>
      <c r="AF35" s="42"/>
    </row>
    <row r="36" spans="1:32" ht="26.25" customHeight="1">
      <c r="A36" s="1404" t="s">
        <v>1301</v>
      </c>
      <c r="B36" s="1405" t="s">
        <v>1388</v>
      </c>
      <c r="C36" s="1396"/>
      <c r="D36" s="1397"/>
      <c r="E36" s="1398"/>
      <c r="F36" s="2373"/>
      <c r="G36" s="1397"/>
      <c r="H36" s="1399"/>
      <c r="I36" s="2191"/>
      <c r="J36" s="1400"/>
      <c r="K36" s="1401"/>
      <c r="L36" s="1402"/>
      <c r="M36" s="1397"/>
      <c r="N36" s="1399"/>
      <c r="O36" s="1403"/>
      <c r="P36" s="1381">
        <f>P32+7</f>
        <v>45692</v>
      </c>
      <c r="Q36" s="1379" t="s">
        <v>376</v>
      </c>
      <c r="R36" s="2053">
        <f>P36</f>
        <v>45692</v>
      </c>
      <c r="S36" s="2374">
        <f>P36-5</f>
        <v>45687</v>
      </c>
      <c r="T36" s="1385">
        <f>P36-2</f>
        <v>45690</v>
      </c>
      <c r="U36" s="1384">
        <f>R36+7</f>
        <v>45699</v>
      </c>
      <c r="V36" s="2353">
        <f>U36+$V$16</f>
        <v>45731</v>
      </c>
      <c r="W36" s="2352">
        <f>U36+$W$16</f>
        <v>45726</v>
      </c>
      <c r="X36" s="2351">
        <f>U36+$X$16</f>
        <v>45734</v>
      </c>
      <c r="Y36" s="1180">
        <f>U36+$Y$16</f>
        <v>45741</v>
      </c>
      <c r="Z36" s="2352">
        <f>U36+$Z$16</f>
        <v>45739</v>
      </c>
      <c r="AA36" s="1152">
        <f>U36+$AA$16</f>
        <v>45741</v>
      </c>
      <c r="AB36" s="2352">
        <f>U36+$AB$16</f>
        <v>45741</v>
      </c>
      <c r="AC36" s="828">
        <f>U36+$AC$16</f>
        <v>45732</v>
      </c>
      <c r="AD36" s="2352">
        <f>U36+$AD$16</f>
        <v>45738</v>
      </c>
      <c r="AE36" s="2352">
        <f>U36+$AE$16</f>
        <v>45735</v>
      </c>
      <c r="AF36" s="42"/>
    </row>
    <row r="37" spans="1:32" ht="26.25" customHeight="1">
      <c r="A37" s="1027" t="s">
        <v>1184</v>
      </c>
      <c r="B37" s="2188"/>
      <c r="C37" s="1386"/>
      <c r="D37" s="820"/>
      <c r="E37" s="2055"/>
      <c r="F37" s="2189" t="e">
        <f>F33+7</f>
        <v>#VALUE!</v>
      </c>
      <c r="G37" s="821" t="s">
        <v>376</v>
      </c>
      <c r="H37" s="2056" t="e">
        <f>F37+1</f>
        <v>#VALUE!</v>
      </c>
      <c r="I37" s="2375" t="e">
        <f>F37-5</f>
        <v>#VALUE!</v>
      </c>
      <c r="J37" s="680" t="e">
        <f>F37-4</f>
        <v>#VALUE!</v>
      </c>
      <c r="K37" s="681" t="e">
        <f>J37</f>
        <v>#VALUE!</v>
      </c>
      <c r="L37" s="2057"/>
      <c r="M37" s="821"/>
      <c r="N37" s="2056"/>
      <c r="O37" s="822"/>
      <c r="P37" s="1387"/>
      <c r="Q37" s="821"/>
      <c r="R37" s="2056"/>
      <c r="S37" s="2190"/>
      <c r="T37" s="681"/>
      <c r="U37" s="1388" t="e">
        <f>H37+11</f>
        <v>#VALUE!</v>
      </c>
      <c r="V37" s="829"/>
      <c r="W37" s="826"/>
      <c r="X37" s="825"/>
      <c r="Y37" s="1154"/>
      <c r="Z37" s="826"/>
      <c r="AA37" s="1194"/>
      <c r="AB37" s="826"/>
      <c r="AC37" s="830"/>
      <c r="AD37" s="826"/>
      <c r="AE37" s="826"/>
      <c r="AF37" s="42"/>
    </row>
    <row r="38" spans="1:32" ht="26.25" customHeight="1">
      <c r="A38" s="2203" t="s">
        <v>1389</v>
      </c>
      <c r="B38" s="2376" t="s">
        <v>1390</v>
      </c>
      <c r="C38" s="1389"/>
      <c r="D38" s="676"/>
      <c r="E38" s="1390"/>
      <c r="F38" s="2377"/>
      <c r="G38" s="676"/>
      <c r="H38" s="1391"/>
      <c r="I38" s="2378"/>
      <c r="J38" s="677"/>
      <c r="K38" s="678"/>
      <c r="L38" s="1392">
        <f>L34+7</f>
        <v>45693</v>
      </c>
      <c r="M38" s="675" t="s">
        <v>376</v>
      </c>
      <c r="N38" s="1393">
        <f>L38</f>
        <v>45693</v>
      </c>
      <c r="O38" s="823">
        <f>L38-2</f>
        <v>45691</v>
      </c>
      <c r="P38" s="1394">
        <f>P34+7</f>
        <v>45694</v>
      </c>
      <c r="Q38" s="675" t="s">
        <v>376</v>
      </c>
      <c r="R38" s="1393">
        <f>P38</f>
        <v>45694</v>
      </c>
      <c r="S38" s="2379">
        <f>P38-3</f>
        <v>45691</v>
      </c>
      <c r="T38" s="674">
        <f>P38-2</f>
        <v>45692</v>
      </c>
      <c r="U38" s="1395">
        <f>R38+7</f>
        <v>45701</v>
      </c>
      <c r="V38" s="829">
        <f>U38+$V$13</f>
        <v>45738</v>
      </c>
      <c r="W38" s="826">
        <f>U38+$W$13</f>
        <v>45733</v>
      </c>
      <c r="X38" s="825">
        <f>U38+$X$13</f>
        <v>45734</v>
      </c>
      <c r="Y38" s="1154">
        <f>U38+$Y$13</f>
        <v>45741</v>
      </c>
      <c r="Z38" s="826">
        <f>U38+$Z$13</f>
        <v>45739</v>
      </c>
      <c r="AA38" s="1194">
        <f>U38+$AA$13</f>
        <v>45748</v>
      </c>
      <c r="AB38" s="826">
        <f>U38+$AB$13</f>
        <v>45748</v>
      </c>
      <c r="AC38" s="830">
        <f>U38+$AC$13</f>
        <v>45732</v>
      </c>
      <c r="AD38" s="826">
        <f>U38+$AD$13</f>
        <v>45738</v>
      </c>
      <c r="AE38" s="826">
        <f>U38+$AE$13</f>
        <v>45735</v>
      </c>
      <c r="AF38" s="598"/>
    </row>
    <row r="39" spans="1:32" ht="26.25" customHeight="1">
      <c r="A39" s="1404" t="s">
        <v>1405</v>
      </c>
      <c r="B39" s="1405" t="s">
        <v>1406</v>
      </c>
      <c r="C39" s="1727">
        <f>C35+7</f>
        <v>45696</v>
      </c>
      <c r="D39" s="1633" t="s">
        <v>376</v>
      </c>
      <c r="E39" s="1624">
        <f>C39+1</f>
        <v>45697</v>
      </c>
      <c r="F39" s="2380"/>
      <c r="G39" s="1633"/>
      <c r="H39" s="1377"/>
      <c r="I39" s="2185">
        <f>C39-5</f>
        <v>45691</v>
      </c>
      <c r="J39" s="2186">
        <f>C39-4</f>
        <v>45692</v>
      </c>
      <c r="K39" s="1378">
        <f>C39-3</f>
        <v>45693</v>
      </c>
      <c r="L39" s="2052"/>
      <c r="M39" s="1379"/>
      <c r="N39" s="2053"/>
      <c r="O39" s="1380"/>
      <c r="P39" s="1381"/>
      <c r="Q39" s="1379"/>
      <c r="R39" s="2053"/>
      <c r="S39" s="1382"/>
      <c r="T39" s="1383"/>
      <c r="U39" s="1384">
        <f>E39+7</f>
        <v>45704</v>
      </c>
      <c r="V39" s="2316">
        <f>U39+$V$15</f>
        <v>45738</v>
      </c>
      <c r="W39" s="2315">
        <f>U39+$W$15</f>
        <v>45733</v>
      </c>
      <c r="X39" s="2314">
        <f>U39+$X$15</f>
        <v>45734</v>
      </c>
      <c r="Y39" s="1180">
        <f>U39+$Y$15</f>
        <v>45741</v>
      </c>
      <c r="Z39" s="2315">
        <f>U39+$Z$15</f>
        <v>45739</v>
      </c>
      <c r="AA39" s="1152">
        <f>U39+$AA$15</f>
        <v>45748</v>
      </c>
      <c r="AB39" s="2315">
        <f>U39+$AB$15</f>
        <v>45748</v>
      </c>
      <c r="AC39" s="828">
        <f>U39+$AC$15</f>
        <v>45732</v>
      </c>
      <c r="AD39" s="2315">
        <f>U39+$AD$15</f>
        <v>45738</v>
      </c>
      <c r="AE39" s="2315">
        <f>U39+$AE$15</f>
        <v>45735</v>
      </c>
      <c r="AF39" s="42"/>
    </row>
    <row r="40" spans="1:32" ht="26.25" customHeight="1">
      <c r="A40" s="1706" t="s">
        <v>1185</v>
      </c>
      <c r="B40" s="1707"/>
      <c r="C40" s="1887"/>
      <c r="D40" s="1888"/>
      <c r="E40" s="1889"/>
      <c r="F40" s="2381"/>
      <c r="G40" s="1888"/>
      <c r="H40" s="1890"/>
      <c r="I40" s="2187"/>
      <c r="J40" s="1891"/>
      <c r="K40" s="1892"/>
      <c r="L40" s="1893"/>
      <c r="M40" s="1888"/>
      <c r="N40" s="1890"/>
      <c r="O40" s="1894"/>
      <c r="P40" s="1895">
        <f>P36+7</f>
        <v>45699</v>
      </c>
      <c r="Q40" s="1896" t="s">
        <v>376</v>
      </c>
      <c r="R40" s="2054">
        <f>P40</f>
        <v>45699</v>
      </c>
      <c r="S40" s="2382">
        <f>P40-5</f>
        <v>45694</v>
      </c>
      <c r="T40" s="1897">
        <f>P40-2</f>
        <v>45697</v>
      </c>
      <c r="U40" s="1898">
        <f>R40+7</f>
        <v>45706</v>
      </c>
      <c r="V40" s="1723">
        <f>U40+$V$16</f>
        <v>45738</v>
      </c>
      <c r="W40" s="1716">
        <f>U40+$W$16</f>
        <v>45733</v>
      </c>
      <c r="X40" s="1717">
        <f>U40+$X$16</f>
        <v>45741</v>
      </c>
      <c r="Y40" s="1718">
        <f>U40+$Y$16</f>
        <v>45748</v>
      </c>
      <c r="Z40" s="1716">
        <f>U40+$Z$16</f>
        <v>45746</v>
      </c>
      <c r="AA40" s="1721">
        <f>U40+$AA$16</f>
        <v>45748</v>
      </c>
      <c r="AB40" s="1716">
        <f>U40+$AB$16</f>
        <v>45748</v>
      </c>
      <c r="AC40" s="1724">
        <f>U40+$AC$16</f>
        <v>45739</v>
      </c>
      <c r="AD40" s="1716">
        <f>U40+$AD$16</f>
        <v>45745</v>
      </c>
      <c r="AE40" s="1716">
        <f>U40+$AE$16</f>
        <v>45742</v>
      </c>
      <c r="AF40" s="42"/>
    </row>
    <row r="41" spans="1:32" ht="26.25" customHeight="1">
      <c r="A41" s="1027" t="s">
        <v>1184</v>
      </c>
      <c r="B41" s="2188"/>
      <c r="C41" s="1386"/>
      <c r="D41" s="820"/>
      <c r="E41" s="2055"/>
      <c r="F41" s="2189" t="e">
        <f>F37+7</f>
        <v>#VALUE!</v>
      </c>
      <c r="G41" s="821" t="s">
        <v>376</v>
      </c>
      <c r="H41" s="2056" t="e">
        <f>F41+1</f>
        <v>#VALUE!</v>
      </c>
      <c r="I41" s="2375" t="e">
        <f>F41-5</f>
        <v>#VALUE!</v>
      </c>
      <c r="J41" s="680" t="e">
        <f>F41-4</f>
        <v>#VALUE!</v>
      </c>
      <c r="K41" s="681" t="e">
        <f>J41</f>
        <v>#VALUE!</v>
      </c>
      <c r="L41" s="2058"/>
      <c r="M41" s="821"/>
      <c r="N41" s="2056"/>
      <c r="O41" s="822"/>
      <c r="P41" s="1387"/>
      <c r="Q41" s="821"/>
      <c r="R41" s="2056"/>
      <c r="S41" s="2190"/>
      <c r="T41" s="681"/>
      <c r="U41" s="1388" t="e">
        <f>H41+11</f>
        <v>#VALUE!</v>
      </c>
      <c r="V41" s="829"/>
      <c r="W41" s="826"/>
      <c r="X41" s="825"/>
      <c r="Y41" s="1154"/>
      <c r="Z41" s="826"/>
      <c r="AA41" s="1194"/>
      <c r="AB41" s="826"/>
      <c r="AC41" s="830"/>
      <c r="AD41" s="826"/>
      <c r="AE41" s="826"/>
      <c r="AF41" s="42"/>
    </row>
    <row r="42" spans="1:32" ht="26.25" customHeight="1">
      <c r="A42" s="2203" t="s">
        <v>1310</v>
      </c>
      <c r="B42" s="2376" t="s">
        <v>1411</v>
      </c>
      <c r="C42" s="1389"/>
      <c r="D42" s="676"/>
      <c r="E42" s="1390"/>
      <c r="F42" s="2377"/>
      <c r="G42" s="676"/>
      <c r="H42" s="1391"/>
      <c r="I42" s="2378"/>
      <c r="J42" s="677"/>
      <c r="K42" s="678"/>
      <c r="L42" s="1392">
        <f>L38+7</f>
        <v>45700</v>
      </c>
      <c r="M42" s="675" t="s">
        <v>376</v>
      </c>
      <c r="N42" s="1393">
        <f>L42</f>
        <v>45700</v>
      </c>
      <c r="O42" s="2383">
        <f>L42-2-1</f>
        <v>45697</v>
      </c>
      <c r="P42" s="1394">
        <f>P38+7</f>
        <v>45701</v>
      </c>
      <c r="Q42" s="675" t="s">
        <v>376</v>
      </c>
      <c r="R42" s="1393">
        <f>P42</f>
        <v>45701</v>
      </c>
      <c r="S42" s="2384">
        <f>P42-3-1</f>
        <v>45697</v>
      </c>
      <c r="T42" s="2385">
        <f>P42-2-1</f>
        <v>45698</v>
      </c>
      <c r="U42" s="1395">
        <f>R42+7</f>
        <v>45708</v>
      </c>
      <c r="V42" s="829">
        <f>U42+$V$13</f>
        <v>45745</v>
      </c>
      <c r="W42" s="826">
        <f>U42+$W$13</f>
        <v>45740</v>
      </c>
      <c r="X42" s="825">
        <f>U42+$X$13</f>
        <v>45741</v>
      </c>
      <c r="Y42" s="1154">
        <f>U42+$Y$13</f>
        <v>45748</v>
      </c>
      <c r="Z42" s="826">
        <f>U42+$Z$13</f>
        <v>45746</v>
      </c>
      <c r="AA42" s="1194">
        <f>U42+$AA$13</f>
        <v>45755</v>
      </c>
      <c r="AB42" s="826">
        <f>U42+$AB$13</f>
        <v>45755</v>
      </c>
      <c r="AC42" s="830">
        <f>U42+$AC$13</f>
        <v>45739</v>
      </c>
      <c r="AD42" s="826">
        <f>U42+$AD$13</f>
        <v>45745</v>
      </c>
      <c r="AE42" s="826">
        <f>U42+$AE$13</f>
        <v>45742</v>
      </c>
      <c r="AF42" s="42"/>
    </row>
    <row r="43" spans="1:32" ht="26.25" customHeight="1">
      <c r="A43" s="1404" t="s">
        <v>1336</v>
      </c>
      <c r="B43" s="1405" t="s">
        <v>1250</v>
      </c>
      <c r="C43" s="1727">
        <f>C39+7</f>
        <v>45703</v>
      </c>
      <c r="D43" s="1633" t="s">
        <v>376</v>
      </c>
      <c r="E43" s="1624">
        <f>C43+1</f>
        <v>45704</v>
      </c>
      <c r="F43" s="2380"/>
      <c r="G43" s="1633"/>
      <c r="H43" s="1377"/>
      <c r="I43" s="2192">
        <f>C43-5</f>
        <v>45698</v>
      </c>
      <c r="J43" s="2193">
        <f>C43-4-1</f>
        <v>45698</v>
      </c>
      <c r="K43" s="1378">
        <f>C43-3</f>
        <v>45700</v>
      </c>
      <c r="L43" s="2052"/>
      <c r="M43" s="1379"/>
      <c r="N43" s="2053"/>
      <c r="O43" s="1380"/>
      <c r="P43" s="1381"/>
      <c r="Q43" s="1379"/>
      <c r="R43" s="2053"/>
      <c r="S43" s="1382"/>
      <c r="T43" s="1383"/>
      <c r="U43" s="1384">
        <f>E43+7</f>
        <v>45711</v>
      </c>
      <c r="V43" s="2316">
        <f>U43+$V$15</f>
        <v>45745</v>
      </c>
      <c r="W43" s="2315">
        <f>U43+$W$15</f>
        <v>45740</v>
      </c>
      <c r="X43" s="2314">
        <f>U43+$X$15</f>
        <v>45741</v>
      </c>
      <c r="Y43" s="1180">
        <f>U43+$Y$15</f>
        <v>45748</v>
      </c>
      <c r="Z43" s="2315">
        <f>U43+$Z$15</f>
        <v>45746</v>
      </c>
      <c r="AA43" s="1152">
        <f>U43+$AA$15</f>
        <v>45755</v>
      </c>
      <c r="AB43" s="2315">
        <f>U43+$AB$15</f>
        <v>45755</v>
      </c>
      <c r="AC43" s="828">
        <f>U43+$AC$15</f>
        <v>45739</v>
      </c>
      <c r="AD43" s="2315">
        <f>U43+$AD$15</f>
        <v>45745</v>
      </c>
      <c r="AE43" s="2315">
        <f>U43+$AE$15</f>
        <v>45742</v>
      </c>
      <c r="AF43" s="42"/>
    </row>
    <row r="44" spans="1:32" ht="26.25" customHeight="1">
      <c r="A44" s="1404" t="s">
        <v>1207</v>
      </c>
      <c r="B44" s="1405" t="s">
        <v>1395</v>
      </c>
      <c r="C44" s="1396"/>
      <c r="D44" s="1397"/>
      <c r="E44" s="1398"/>
      <c r="F44" s="2373"/>
      <c r="G44" s="1397"/>
      <c r="H44" s="1399"/>
      <c r="I44" s="2191"/>
      <c r="J44" s="1400"/>
      <c r="K44" s="1401"/>
      <c r="L44" s="1402"/>
      <c r="M44" s="1397"/>
      <c r="N44" s="1399"/>
      <c r="O44" s="1403"/>
      <c r="P44" s="1381">
        <f>P40+7</f>
        <v>45706</v>
      </c>
      <c r="Q44" s="1379" t="s">
        <v>376</v>
      </c>
      <c r="R44" s="2053">
        <f>P44</f>
        <v>45706</v>
      </c>
      <c r="S44" s="2374">
        <f>P44-5</f>
        <v>45701</v>
      </c>
      <c r="T44" s="1385">
        <f>P44-2</f>
        <v>45704</v>
      </c>
      <c r="U44" s="1384">
        <f>R44+7</f>
        <v>45713</v>
      </c>
      <c r="V44" s="2316">
        <f>U44+$V$16</f>
        <v>45745</v>
      </c>
      <c r="W44" s="2315">
        <f>U44+$W$16</f>
        <v>45740</v>
      </c>
      <c r="X44" s="2314">
        <f>U44+$X$16</f>
        <v>45748</v>
      </c>
      <c r="Y44" s="1180">
        <f>U44+$Y$16</f>
        <v>45755</v>
      </c>
      <c r="Z44" s="2315">
        <f>U44+$Z$16</f>
        <v>45753</v>
      </c>
      <c r="AA44" s="1152">
        <f>U44+$AA$16</f>
        <v>45755</v>
      </c>
      <c r="AB44" s="2315">
        <f>U44+$AB$16</f>
        <v>45755</v>
      </c>
      <c r="AC44" s="828">
        <f>U44+$AC$16</f>
        <v>45746</v>
      </c>
      <c r="AD44" s="2315">
        <f>U44+$AD$16</f>
        <v>45752</v>
      </c>
      <c r="AE44" s="2315">
        <f>U44+$AE$16</f>
        <v>45749</v>
      </c>
      <c r="AF44" s="42"/>
    </row>
    <row r="45" spans="1:32" ht="26.25" customHeight="1">
      <c r="A45" s="1027" t="s">
        <v>1184</v>
      </c>
      <c r="B45" s="2188"/>
      <c r="C45" s="1386"/>
      <c r="D45" s="820"/>
      <c r="E45" s="2055"/>
      <c r="F45" s="2189" t="e">
        <f>F41+7</f>
        <v>#VALUE!</v>
      </c>
      <c r="G45" s="821" t="s">
        <v>376</v>
      </c>
      <c r="H45" s="2056" t="e">
        <f>F45+1</f>
        <v>#VALUE!</v>
      </c>
      <c r="I45" s="2375" t="e">
        <f>F45-5</f>
        <v>#VALUE!</v>
      </c>
      <c r="J45" s="680" t="e">
        <f>F45-4</f>
        <v>#VALUE!</v>
      </c>
      <c r="K45" s="681" t="e">
        <f>J45</f>
        <v>#VALUE!</v>
      </c>
      <c r="L45" s="2058"/>
      <c r="M45" s="821"/>
      <c r="N45" s="2056"/>
      <c r="O45" s="822"/>
      <c r="P45" s="1387"/>
      <c r="Q45" s="821"/>
      <c r="R45" s="2056"/>
      <c r="S45" s="2190"/>
      <c r="T45" s="681"/>
      <c r="U45" s="1388" t="e">
        <f>H45+11</f>
        <v>#VALUE!</v>
      </c>
      <c r="V45" s="829"/>
      <c r="W45" s="826"/>
      <c r="X45" s="825"/>
      <c r="Y45" s="1154"/>
      <c r="Z45" s="826"/>
      <c r="AA45" s="1194"/>
      <c r="AB45" s="826"/>
      <c r="AC45" s="830"/>
      <c r="AD45" s="826"/>
      <c r="AE45" s="826"/>
      <c r="AF45" s="42"/>
    </row>
    <row r="46" spans="1:32" ht="26.25" customHeight="1">
      <c r="A46" s="2203" t="s">
        <v>1075</v>
      </c>
      <c r="B46" s="2376"/>
      <c r="C46" s="1389"/>
      <c r="D46" s="676"/>
      <c r="E46" s="1390"/>
      <c r="F46" s="2377"/>
      <c r="G46" s="676"/>
      <c r="H46" s="1391"/>
      <c r="I46" s="2378"/>
      <c r="J46" s="677"/>
      <c r="K46" s="678"/>
      <c r="L46" s="1392">
        <f>L42+7</f>
        <v>45707</v>
      </c>
      <c r="M46" s="675" t="s">
        <v>376</v>
      </c>
      <c r="N46" s="1393">
        <f>L46</f>
        <v>45707</v>
      </c>
      <c r="O46" s="823">
        <f>L46-2</f>
        <v>45705</v>
      </c>
      <c r="P46" s="1394">
        <f>P42+7</f>
        <v>45708</v>
      </c>
      <c r="Q46" s="675" t="s">
        <v>376</v>
      </c>
      <c r="R46" s="1393">
        <f>P46</f>
        <v>45708</v>
      </c>
      <c r="S46" s="2379">
        <f>P46-3</f>
        <v>45705</v>
      </c>
      <c r="T46" s="674">
        <f>P46-2</f>
        <v>45706</v>
      </c>
      <c r="U46" s="1395">
        <f>R46+7</f>
        <v>45715</v>
      </c>
      <c r="V46" s="829">
        <f>U46+$V$13</f>
        <v>45752</v>
      </c>
      <c r="W46" s="826">
        <f>U46+$W$13</f>
        <v>45747</v>
      </c>
      <c r="X46" s="825">
        <f>U46+$X$13</f>
        <v>45748</v>
      </c>
      <c r="Y46" s="1154">
        <f>U46+$Y$13</f>
        <v>45755</v>
      </c>
      <c r="Z46" s="826">
        <f>U46+$Z$13</f>
        <v>45753</v>
      </c>
      <c r="AA46" s="1194">
        <f>U46+$AA$13</f>
        <v>45762</v>
      </c>
      <c r="AB46" s="826">
        <f>U46+$AB$13</f>
        <v>45762</v>
      </c>
      <c r="AC46" s="830">
        <f>U46+$AC$13</f>
        <v>45746</v>
      </c>
      <c r="AD46" s="826">
        <f>U46+$AD$13</f>
        <v>45752</v>
      </c>
      <c r="AE46" s="826">
        <f>U46+$AE$13</f>
        <v>45749</v>
      </c>
      <c r="AF46" s="42"/>
    </row>
    <row r="47" spans="1:32" ht="26.25" customHeight="1">
      <c r="A47" s="1404" t="s">
        <v>1337</v>
      </c>
      <c r="B47" s="1405" t="s">
        <v>1407</v>
      </c>
      <c r="C47" s="1727">
        <f>C43+7</f>
        <v>45710</v>
      </c>
      <c r="D47" s="1633" t="s">
        <v>376</v>
      </c>
      <c r="E47" s="1624">
        <f>C47+1</f>
        <v>45711</v>
      </c>
      <c r="F47" s="2380"/>
      <c r="G47" s="1633"/>
      <c r="H47" s="1377"/>
      <c r="I47" s="2192">
        <f>C47-5</f>
        <v>45705</v>
      </c>
      <c r="J47" s="2186">
        <f>C47-4</f>
        <v>45706</v>
      </c>
      <c r="K47" s="1378">
        <f>C47-3</f>
        <v>45707</v>
      </c>
      <c r="L47" s="2052"/>
      <c r="M47" s="1379"/>
      <c r="N47" s="2053"/>
      <c r="O47" s="1380"/>
      <c r="P47" s="1381"/>
      <c r="Q47" s="1379"/>
      <c r="R47" s="2053"/>
      <c r="S47" s="1382"/>
      <c r="T47" s="1383"/>
      <c r="U47" s="1384">
        <f>E47+7</f>
        <v>45718</v>
      </c>
      <c r="V47" s="244">
        <f>U47+$V$15</f>
        <v>45752</v>
      </c>
      <c r="W47" s="421">
        <f>U47+$W$15</f>
        <v>45747</v>
      </c>
      <c r="X47" s="816">
        <f>U47+$X$15</f>
        <v>45748</v>
      </c>
      <c r="Y47" s="806">
        <f>U47+$Y$15</f>
        <v>45755</v>
      </c>
      <c r="Z47" s="421">
        <f>U47+$Z$15</f>
        <v>45753</v>
      </c>
      <c r="AA47" s="1155">
        <f>U47+$AA$15</f>
        <v>45762</v>
      </c>
      <c r="AB47" s="421">
        <f>U47+$AB$15</f>
        <v>45762</v>
      </c>
      <c r="AC47" s="760">
        <f>U47+$AC$15</f>
        <v>45746</v>
      </c>
      <c r="AD47" s="421">
        <f>U47+$AD$15</f>
        <v>45752</v>
      </c>
      <c r="AE47" s="421">
        <f>U47+$AE$15</f>
        <v>45749</v>
      </c>
      <c r="AF47" s="42"/>
    </row>
    <row r="48" spans="1:32" ht="26.25" customHeight="1">
      <c r="A48" s="1706" t="s">
        <v>1185</v>
      </c>
      <c r="B48" s="1707"/>
      <c r="C48" s="1887"/>
      <c r="D48" s="1888"/>
      <c r="E48" s="1889"/>
      <c r="F48" s="2381"/>
      <c r="G48" s="1888"/>
      <c r="H48" s="1890"/>
      <c r="I48" s="2187"/>
      <c r="J48" s="1891"/>
      <c r="K48" s="1892"/>
      <c r="L48" s="1893"/>
      <c r="M48" s="1888"/>
      <c r="N48" s="1890"/>
      <c r="O48" s="1894"/>
      <c r="P48" s="1895">
        <f>P44+7</f>
        <v>45713</v>
      </c>
      <c r="Q48" s="1896" t="s">
        <v>376</v>
      </c>
      <c r="R48" s="2054">
        <f>P48</f>
        <v>45713</v>
      </c>
      <c r="S48" s="2382">
        <f>P48-5</f>
        <v>45708</v>
      </c>
      <c r="T48" s="1897">
        <f>P48-2</f>
        <v>45711</v>
      </c>
      <c r="U48" s="1898">
        <f>R48+7</f>
        <v>45720</v>
      </c>
      <c r="V48" s="1723">
        <f>U48+$V$16</f>
        <v>45752</v>
      </c>
      <c r="W48" s="1716">
        <f>U48+$W$16</f>
        <v>45747</v>
      </c>
      <c r="X48" s="1717">
        <f>U48+$X$16</f>
        <v>45755</v>
      </c>
      <c r="Y48" s="1718">
        <f>U48+$Y$16</f>
        <v>45762</v>
      </c>
      <c r="Z48" s="1716">
        <f>U48+$Z$16</f>
        <v>45760</v>
      </c>
      <c r="AA48" s="1721">
        <f>U48+$AA$16</f>
        <v>45762</v>
      </c>
      <c r="AB48" s="1716">
        <f>U48+$AB$16</f>
        <v>45762</v>
      </c>
      <c r="AC48" s="1724">
        <f>U48+$AC$16</f>
        <v>45753</v>
      </c>
      <c r="AD48" s="1716">
        <f>U48+$AD$16</f>
        <v>45759</v>
      </c>
      <c r="AE48" s="1716">
        <f>U48+$AE$16</f>
        <v>45756</v>
      </c>
      <c r="AF48" s="42"/>
    </row>
    <row r="49" spans="1:32" ht="26.25" customHeight="1">
      <c r="A49" s="1027" t="s">
        <v>1184</v>
      </c>
      <c r="B49" s="2188"/>
      <c r="C49" s="1386"/>
      <c r="D49" s="820"/>
      <c r="E49" s="2055"/>
      <c r="F49" s="2189" t="e">
        <f>F45+7</f>
        <v>#VALUE!</v>
      </c>
      <c r="G49" s="821" t="s">
        <v>376</v>
      </c>
      <c r="H49" s="2056" t="e">
        <f>F49+1</f>
        <v>#VALUE!</v>
      </c>
      <c r="I49" s="2375" t="e">
        <f>F49-5</f>
        <v>#VALUE!</v>
      </c>
      <c r="J49" s="680" t="e">
        <f>F49-4</f>
        <v>#VALUE!</v>
      </c>
      <c r="K49" s="681" t="e">
        <f>J49</f>
        <v>#VALUE!</v>
      </c>
      <c r="L49" s="2058"/>
      <c r="M49" s="821"/>
      <c r="N49" s="2056"/>
      <c r="O49" s="822"/>
      <c r="P49" s="1387"/>
      <c r="Q49" s="821"/>
      <c r="R49" s="2056"/>
      <c r="S49" s="2190"/>
      <c r="T49" s="681"/>
      <c r="U49" s="1388" t="e">
        <f>H49+11</f>
        <v>#VALUE!</v>
      </c>
      <c r="V49" s="829"/>
      <c r="W49" s="826"/>
      <c r="X49" s="825"/>
      <c r="Y49" s="1154"/>
      <c r="Z49" s="826"/>
      <c r="AA49" s="1194"/>
      <c r="AB49" s="826"/>
      <c r="AC49" s="830"/>
      <c r="AD49" s="826"/>
      <c r="AE49" s="826"/>
      <c r="AF49" s="42"/>
    </row>
    <row r="50" spans="1:32" ht="26.25" customHeight="1">
      <c r="A50" s="2203" t="s">
        <v>1313</v>
      </c>
      <c r="B50" s="2376" t="s">
        <v>1409</v>
      </c>
      <c r="C50" s="1389"/>
      <c r="D50" s="676"/>
      <c r="E50" s="1390"/>
      <c r="F50" s="2377"/>
      <c r="G50" s="676"/>
      <c r="H50" s="1391"/>
      <c r="I50" s="2378"/>
      <c r="J50" s="677"/>
      <c r="K50" s="678"/>
      <c r="L50" s="1392">
        <f>L46+7</f>
        <v>45714</v>
      </c>
      <c r="M50" s="675" t="s">
        <v>376</v>
      </c>
      <c r="N50" s="1393">
        <f>L50</f>
        <v>45714</v>
      </c>
      <c r="O50" s="823">
        <f>L50-2</f>
        <v>45712</v>
      </c>
      <c r="P50" s="1394">
        <f>P46+7</f>
        <v>45715</v>
      </c>
      <c r="Q50" s="675" t="s">
        <v>376</v>
      </c>
      <c r="R50" s="1393">
        <f>P50</f>
        <v>45715</v>
      </c>
      <c r="S50" s="2379">
        <f>P50-3</f>
        <v>45712</v>
      </c>
      <c r="T50" s="674">
        <f>P50-2</f>
        <v>45713</v>
      </c>
      <c r="U50" s="1395">
        <f>R50+7</f>
        <v>45722</v>
      </c>
      <c r="V50" s="829">
        <f>U50+$V$13</f>
        <v>45759</v>
      </c>
      <c r="W50" s="826">
        <f>U50+$W$13</f>
        <v>45754</v>
      </c>
      <c r="X50" s="825">
        <f>U50+$X$13</f>
        <v>45755</v>
      </c>
      <c r="Y50" s="1154">
        <f>U50+$Y$13</f>
        <v>45762</v>
      </c>
      <c r="Z50" s="826">
        <f>U50+$Z$13</f>
        <v>45760</v>
      </c>
      <c r="AA50" s="1194">
        <f>U50+$AA$13</f>
        <v>45769</v>
      </c>
      <c r="AB50" s="826">
        <f>U50+$AB$13</f>
        <v>45769</v>
      </c>
      <c r="AC50" s="830">
        <f>U50+$AC$13</f>
        <v>45753</v>
      </c>
      <c r="AD50" s="826">
        <f>U50+$AD$13</f>
        <v>45759</v>
      </c>
      <c r="AE50" s="826">
        <f>U50+$AE$13</f>
        <v>45756</v>
      </c>
      <c r="AF50" s="42"/>
    </row>
    <row r="51" spans="1:32" ht="26.25" customHeight="1">
      <c r="A51" s="1404" t="s">
        <v>1339</v>
      </c>
      <c r="B51" s="1405" t="s">
        <v>1408</v>
      </c>
      <c r="C51" s="1727">
        <f>C47+7</f>
        <v>45717</v>
      </c>
      <c r="D51" s="1633" t="s">
        <v>376</v>
      </c>
      <c r="E51" s="1624">
        <f>C51+1</f>
        <v>45718</v>
      </c>
      <c r="F51" s="2380"/>
      <c r="G51" s="1633"/>
      <c r="H51" s="1377"/>
      <c r="I51" s="2204">
        <f>C51-5</f>
        <v>45712</v>
      </c>
      <c r="J51" s="2386">
        <f>C51-4</f>
        <v>45713</v>
      </c>
      <c r="K51" s="1523">
        <f>C51-3</f>
        <v>45714</v>
      </c>
      <c r="L51" s="1726"/>
      <c r="M51" s="1633"/>
      <c r="N51" s="1377"/>
      <c r="O51" s="1627"/>
      <c r="P51" s="1727"/>
      <c r="Q51" s="1633"/>
      <c r="R51" s="1377"/>
      <c r="S51" s="1382"/>
      <c r="T51" s="1406"/>
      <c r="U51" s="1384">
        <f>E51+7</f>
        <v>45725</v>
      </c>
      <c r="V51" s="244">
        <f>U51+$V$15</f>
        <v>45759</v>
      </c>
      <c r="W51" s="421">
        <f>U51+$W$15</f>
        <v>45754</v>
      </c>
      <c r="X51" s="816">
        <f>U51+$X$15</f>
        <v>45755</v>
      </c>
      <c r="Y51" s="806">
        <f>U51+$Y$15</f>
        <v>45762</v>
      </c>
      <c r="Z51" s="421">
        <f>U51+$Z$15</f>
        <v>45760</v>
      </c>
      <c r="AA51" s="1155">
        <f>U51+$AA$15</f>
        <v>45769</v>
      </c>
      <c r="AB51" s="421">
        <f>U51+$AB$15</f>
        <v>45769</v>
      </c>
      <c r="AC51" s="760">
        <f>U51+$AC$15</f>
        <v>45753</v>
      </c>
      <c r="AD51" s="421">
        <f>U51+$AD$15</f>
        <v>45759</v>
      </c>
      <c r="AE51" s="421">
        <f>U51+$AE$15</f>
        <v>45756</v>
      </c>
      <c r="AF51" s="42"/>
    </row>
    <row r="52" spans="1:32" s="460" customFormat="1" ht="24" hidden="1" customHeight="1">
      <c r="A52" s="1160"/>
      <c r="B52" s="1161"/>
      <c r="C52" s="552"/>
      <c r="D52" s="553"/>
      <c r="E52" s="154"/>
      <c r="F52" s="554"/>
      <c r="G52" s="553"/>
      <c r="H52" s="528"/>
      <c r="I52" s="555"/>
      <c r="J52" s="556"/>
      <c r="K52" s="557"/>
      <c r="L52" s="152"/>
      <c r="M52" s="553"/>
      <c r="N52" s="528"/>
      <c r="O52" s="1162"/>
      <c r="P52" s="552">
        <f>P48+7</f>
        <v>45720</v>
      </c>
      <c r="Q52" s="553" t="s">
        <v>376</v>
      </c>
      <c r="R52" s="528">
        <f>P52</f>
        <v>45720</v>
      </c>
      <c r="S52" s="1163">
        <f>P52-5-1</f>
        <v>45714</v>
      </c>
      <c r="T52" s="558">
        <f>P52-2-3</f>
        <v>45715</v>
      </c>
      <c r="U52" s="1080">
        <f>R52+7</f>
        <v>45727</v>
      </c>
      <c r="V52" s="530">
        <f>U52+$V$16</f>
        <v>45759</v>
      </c>
      <c r="W52" s="524">
        <f>U52+$W$16</f>
        <v>45754</v>
      </c>
      <c r="X52" s="525">
        <f>U52+$X$16</f>
        <v>45762</v>
      </c>
      <c r="Y52" s="154">
        <f>U52+$Y$16</f>
        <v>45769</v>
      </c>
      <c r="Z52" s="524">
        <f>U52+$Z$16</f>
        <v>45767</v>
      </c>
      <c r="AA52" s="519">
        <f>U52+$AA$16</f>
        <v>45769</v>
      </c>
      <c r="AB52" s="524">
        <f>U52+$AB$16</f>
        <v>45769</v>
      </c>
      <c r="AC52" s="531">
        <f>U52+$AC$16</f>
        <v>45760</v>
      </c>
      <c r="AD52" s="524">
        <f>U52+$AD$16</f>
        <v>45766</v>
      </c>
      <c r="AE52" s="524">
        <f>U52+$AE$16</f>
        <v>45763</v>
      </c>
    </row>
    <row r="53" spans="1:32" s="460" customFormat="1" ht="24" hidden="1" customHeight="1">
      <c r="A53" s="1164" t="s">
        <v>421</v>
      </c>
      <c r="B53" s="1165" t="s">
        <v>422</v>
      </c>
      <c r="C53" s="897"/>
      <c r="D53" s="898"/>
      <c r="E53" s="1166"/>
      <c r="F53" s="1167" t="e">
        <f>F49+7</f>
        <v>#VALUE!</v>
      </c>
      <c r="G53" s="898" t="s">
        <v>376</v>
      </c>
      <c r="H53" s="1168" t="e">
        <f>F53</f>
        <v>#VALUE!</v>
      </c>
      <c r="I53" s="1169" t="e">
        <f>F53-5</f>
        <v>#VALUE!</v>
      </c>
      <c r="J53" s="466" t="e">
        <f>F53-4</f>
        <v>#VALUE!</v>
      </c>
      <c r="K53" s="467" t="e">
        <f>J53</f>
        <v>#VALUE!</v>
      </c>
      <c r="L53" s="1170"/>
      <c r="M53" s="898"/>
      <c r="N53" s="1168"/>
      <c r="O53" s="899"/>
      <c r="P53" s="897"/>
      <c r="Q53" s="898"/>
      <c r="R53" s="1168"/>
      <c r="S53" s="1171"/>
      <c r="T53" s="467"/>
      <c r="U53" s="1043" t="e">
        <f>H53+9</f>
        <v>#VALUE!</v>
      </c>
      <c r="V53" s="921" t="e">
        <f>U53+$V$14</f>
        <v>#VALUE!</v>
      </c>
      <c r="W53" s="916" t="e">
        <f>U53+$W$14</f>
        <v>#VALUE!</v>
      </c>
      <c r="X53" s="917" t="e">
        <f>U53+$X$14</f>
        <v>#VALUE!</v>
      </c>
      <c r="Y53" s="1191" t="e">
        <f>U53+$Y$14</f>
        <v>#VALUE!</v>
      </c>
      <c r="Z53" s="916" t="e">
        <f>U53+$Z$14</f>
        <v>#VALUE!</v>
      </c>
      <c r="AA53" s="1196" t="e">
        <f>U53+$AA$14</f>
        <v>#VALUE!</v>
      </c>
      <c r="AB53" s="916" t="e">
        <f>U53+$AB$14</f>
        <v>#VALUE!</v>
      </c>
      <c r="AC53" s="922" t="e">
        <f>U53+$AC$14</f>
        <v>#VALUE!</v>
      </c>
      <c r="AD53" s="916" t="e">
        <f>U53+$AD$14</f>
        <v>#VALUE!</v>
      </c>
      <c r="AE53" s="916" t="e">
        <f>U53+$AE$14</f>
        <v>#VALUE!</v>
      </c>
    </row>
    <row r="54" spans="1:32" ht="18" customHeight="1">
      <c r="A54" s="2732"/>
      <c r="B54" s="2732"/>
      <c r="C54" s="2732"/>
      <c r="D54" s="2732"/>
      <c r="E54" s="2732"/>
      <c r="F54" s="2732"/>
      <c r="G54" s="2732"/>
      <c r="H54" s="2732"/>
      <c r="I54" s="2732"/>
      <c r="J54" s="2732"/>
      <c r="K54" s="2732"/>
      <c r="L54" s="2732"/>
      <c r="M54" s="2732"/>
      <c r="N54" s="2732"/>
      <c r="O54" s="2732"/>
      <c r="P54" s="2732"/>
      <c r="Q54" s="2732"/>
      <c r="R54" s="2732"/>
      <c r="AF54" s="42"/>
    </row>
    <row r="55" spans="1:32" s="13" customFormat="1" ht="17.25" customHeight="1">
      <c r="A55" s="21" t="s">
        <v>379</v>
      </c>
      <c r="B55" s="248"/>
      <c r="L55" s="21"/>
      <c r="M55" s="21"/>
      <c r="N55" s="248"/>
      <c r="R55" s="275"/>
      <c r="S55" s="275"/>
      <c r="AF55" s="39"/>
    </row>
    <row r="56" spans="1:32" s="13" customFormat="1" ht="17.25" customHeight="1">
      <c r="A56" s="2021" t="s">
        <v>380</v>
      </c>
      <c r="B56" s="2678" t="s">
        <v>381</v>
      </c>
      <c r="C56" s="2688"/>
      <c r="D56" s="2688"/>
      <c r="E56" s="2688"/>
      <c r="F56" s="2688"/>
      <c r="G56" s="2688"/>
      <c r="H56" s="2688"/>
      <c r="I56" s="2688"/>
      <c r="J56" s="2688"/>
      <c r="K56" s="2689"/>
      <c r="L56" s="149"/>
      <c r="M56" s="149"/>
      <c r="N56" s="580" t="s">
        <v>382</v>
      </c>
      <c r="O56" s="16"/>
      <c r="P56" s="8"/>
      <c r="Q56" s="8"/>
      <c r="R56" s="8"/>
      <c r="S56" s="8"/>
      <c r="T56" s="8"/>
      <c r="U56" s="8"/>
      <c r="V56" s="149"/>
      <c r="W56" s="149"/>
      <c r="X56" s="11"/>
      <c r="Y56" s="11"/>
      <c r="Z56" s="11"/>
      <c r="AA56" s="11"/>
      <c r="AB56" s="11"/>
      <c r="AC56" s="11"/>
      <c r="AD56" s="11"/>
      <c r="AE56" s="11"/>
      <c r="AF56" s="39"/>
    </row>
    <row r="57" spans="1:32" s="13" customFormat="1" ht="17.25" customHeight="1">
      <c r="A57" s="2022"/>
      <c r="B57" s="2693" t="s">
        <v>383</v>
      </c>
      <c r="C57" s="2694"/>
      <c r="D57" s="2694"/>
      <c r="E57" s="2694"/>
      <c r="F57" s="2694"/>
      <c r="G57" s="2694"/>
      <c r="H57" s="2694"/>
      <c r="I57" s="2694"/>
      <c r="J57" s="2694"/>
      <c r="K57" s="2695"/>
      <c r="L57" s="204"/>
      <c r="M57" s="204"/>
      <c r="N57" s="18" t="s">
        <v>384</v>
      </c>
      <c r="O57" s="16"/>
      <c r="P57" s="8"/>
      <c r="Q57" s="8"/>
      <c r="R57" s="8"/>
      <c r="S57" s="8"/>
      <c r="T57" s="8"/>
      <c r="U57" s="8"/>
      <c r="V57" s="149"/>
      <c r="W57" s="149"/>
      <c r="X57" s="11"/>
      <c r="Y57" s="11"/>
      <c r="Z57" s="11"/>
      <c r="AA57" s="11"/>
      <c r="AB57" s="11"/>
      <c r="AC57" s="11"/>
      <c r="AD57" s="11"/>
      <c r="AE57" s="11"/>
      <c r="AF57" s="39"/>
    </row>
    <row r="58" spans="1:32" s="13" customFormat="1" ht="17.25" customHeight="1">
      <c r="A58" s="2021" t="s">
        <v>385</v>
      </c>
      <c r="B58" s="2678" t="s">
        <v>386</v>
      </c>
      <c r="C58" s="2688"/>
      <c r="D58" s="2688"/>
      <c r="E58" s="2688"/>
      <c r="F58" s="2688"/>
      <c r="G58" s="2688"/>
      <c r="H58" s="2688"/>
      <c r="I58" s="2688"/>
      <c r="J58" s="2688"/>
      <c r="K58" s="2689"/>
      <c r="L58" s="204"/>
      <c r="M58" s="204"/>
      <c r="N58" s="18" t="s">
        <v>387</v>
      </c>
      <c r="O58" s="16"/>
      <c r="P58" s="8"/>
      <c r="Q58" s="8"/>
      <c r="R58" s="8"/>
      <c r="S58" s="8"/>
      <c r="T58" s="8"/>
      <c r="U58" s="8"/>
      <c r="V58" s="149"/>
      <c r="W58" s="149"/>
      <c r="X58" s="11"/>
      <c r="Y58" s="11"/>
      <c r="Z58" s="11"/>
      <c r="AA58" s="11"/>
      <c r="AB58" s="11"/>
      <c r="AC58" s="11"/>
      <c r="AD58" s="11"/>
      <c r="AE58" s="11"/>
      <c r="AF58" s="39"/>
    </row>
    <row r="59" spans="1:32" s="13" customFormat="1" ht="17.25" customHeight="1">
      <c r="A59" s="2023"/>
      <c r="B59" s="2693" t="s">
        <v>388</v>
      </c>
      <c r="C59" s="2694"/>
      <c r="D59" s="2694"/>
      <c r="E59" s="2694"/>
      <c r="F59" s="2694"/>
      <c r="G59" s="2694"/>
      <c r="H59" s="2694"/>
      <c r="I59" s="2694"/>
      <c r="J59" s="2694"/>
      <c r="K59" s="2695"/>
      <c r="L59" s="28"/>
      <c r="M59" s="28"/>
      <c r="N59" s="21" t="s">
        <v>389</v>
      </c>
      <c r="O59" s="16"/>
      <c r="P59" s="8"/>
      <c r="Q59" s="8"/>
      <c r="R59" s="8"/>
      <c r="S59" s="8"/>
      <c r="T59" s="8"/>
      <c r="U59" s="8"/>
      <c r="V59" s="149"/>
      <c r="W59" s="149"/>
      <c r="X59" s="11"/>
      <c r="Y59" s="11"/>
      <c r="Z59" s="11"/>
      <c r="AA59" s="11"/>
      <c r="AB59" s="11"/>
      <c r="AC59" s="11"/>
      <c r="AD59" s="11"/>
      <c r="AE59" s="11"/>
      <c r="AF59" s="39"/>
    </row>
    <row r="60" spans="1:32" s="13" customFormat="1" ht="17.25" customHeight="1">
      <c r="A60" s="2022" t="s">
        <v>362</v>
      </c>
      <c r="B60" s="2678" t="s">
        <v>390</v>
      </c>
      <c r="C60" s="2688"/>
      <c r="D60" s="2688"/>
      <c r="E60" s="2688"/>
      <c r="F60" s="2688"/>
      <c r="G60" s="2688"/>
      <c r="H60" s="2688"/>
      <c r="I60" s="2688"/>
      <c r="J60" s="2688"/>
      <c r="K60" s="2689"/>
      <c r="L60" s="10"/>
      <c r="M60" s="10"/>
      <c r="N60" s="18" t="s">
        <v>229</v>
      </c>
      <c r="P60" s="10"/>
      <c r="Q60" s="10"/>
      <c r="R60" s="11"/>
      <c r="T60" s="25"/>
      <c r="U60" s="11"/>
      <c r="V60" s="11"/>
      <c r="W60" s="11"/>
      <c r="X60" s="11"/>
      <c r="Y60" s="11"/>
      <c r="Z60" s="11"/>
      <c r="AA60" s="11"/>
      <c r="AB60" s="11"/>
      <c r="AC60" s="11"/>
      <c r="AD60" s="11"/>
      <c r="AE60" s="11"/>
      <c r="AF60" s="39"/>
    </row>
    <row r="61" spans="1:32" s="13" customFormat="1" ht="17.25" customHeight="1">
      <c r="A61" s="2022"/>
      <c r="B61" s="2696" t="s">
        <v>391</v>
      </c>
      <c r="C61" s="2717"/>
      <c r="D61" s="2717"/>
      <c r="E61" s="2717"/>
      <c r="F61" s="2717"/>
      <c r="G61" s="2717"/>
      <c r="H61" s="2717"/>
      <c r="I61" s="2717"/>
      <c r="J61" s="2717"/>
      <c r="K61" s="2718"/>
      <c r="L61" s="10"/>
      <c r="M61" s="10"/>
      <c r="N61" s="18"/>
      <c r="P61" s="18"/>
      <c r="R61" s="11"/>
      <c r="T61" s="25"/>
      <c r="U61" s="10"/>
      <c r="W61" s="10"/>
      <c r="X61" s="10"/>
      <c r="Y61" s="10"/>
      <c r="Z61" s="10"/>
      <c r="AA61" s="10"/>
      <c r="AB61" s="10"/>
      <c r="AC61" s="10"/>
      <c r="AD61" s="10"/>
      <c r="AE61" s="10"/>
      <c r="AF61" s="39"/>
    </row>
    <row r="62" spans="1:32" s="13" customFormat="1" ht="17.25" customHeight="1">
      <c r="A62" s="2021" t="s">
        <v>364</v>
      </c>
      <c r="B62" s="2678" t="s">
        <v>392</v>
      </c>
      <c r="C62" s="2679"/>
      <c r="D62" s="2679"/>
      <c r="E62" s="2679"/>
      <c r="F62" s="2679"/>
      <c r="G62" s="2679"/>
      <c r="H62" s="2679"/>
      <c r="I62" s="2680"/>
      <c r="J62" s="2680"/>
      <c r="K62" s="2681"/>
      <c r="L62" s="10"/>
      <c r="M62" s="25"/>
      <c r="P62" s="18"/>
      <c r="Q62" s="18"/>
      <c r="R62" s="18"/>
      <c r="T62" s="25"/>
      <c r="U62" s="10"/>
      <c r="W62" s="10"/>
      <c r="X62" s="11"/>
      <c r="Y62" s="11"/>
      <c r="Z62" s="11"/>
      <c r="AA62" s="11"/>
      <c r="AB62" s="11"/>
      <c r="AC62" s="11"/>
      <c r="AD62" s="11"/>
      <c r="AE62" s="11"/>
      <c r="AF62" s="39"/>
    </row>
    <row r="63" spans="1:32" s="13" customFormat="1" ht="17.25" customHeight="1">
      <c r="A63" s="2024"/>
      <c r="B63" s="2682" t="s">
        <v>393</v>
      </c>
      <c r="C63" s="2683"/>
      <c r="D63" s="2683"/>
      <c r="E63" s="2683"/>
      <c r="F63" s="2683"/>
      <c r="G63" s="2683"/>
      <c r="H63" s="2683"/>
      <c r="I63" s="2683"/>
      <c r="J63" s="2683"/>
      <c r="K63" s="2684"/>
      <c r="L63" s="10"/>
      <c r="M63" s="25"/>
      <c r="N63" s="415"/>
      <c r="O63" s="11"/>
      <c r="P63" s="18"/>
      <c r="R63" s="18"/>
      <c r="T63" s="25"/>
      <c r="U63" s="10"/>
      <c r="W63" s="10"/>
      <c r="X63" s="11"/>
      <c r="Y63" s="11"/>
      <c r="Z63" s="11"/>
      <c r="AA63" s="11"/>
      <c r="AB63" s="11"/>
      <c r="AC63" s="11"/>
      <c r="AD63" s="11"/>
      <c r="AE63" s="11"/>
      <c r="AF63" s="39"/>
    </row>
    <row r="64" spans="1:32" s="13" customFormat="1" ht="17.25" customHeight="1">
      <c r="A64" s="2022" t="s">
        <v>394</v>
      </c>
      <c r="B64" s="2696" t="s">
        <v>395</v>
      </c>
      <c r="C64" s="2589"/>
      <c r="D64" s="2589"/>
      <c r="E64" s="2589"/>
      <c r="F64" s="2589"/>
      <c r="G64" s="2589"/>
      <c r="H64" s="2589"/>
      <c r="I64" s="2697"/>
      <c r="J64" s="2697"/>
      <c r="K64" s="2698"/>
      <c r="L64" s="10"/>
      <c r="N64" s="21"/>
      <c r="O64" s="2687"/>
      <c r="P64" s="2686"/>
      <c r="Q64" s="2686"/>
      <c r="R64" s="2686"/>
      <c r="S64" s="2686"/>
      <c r="T64" s="2686"/>
      <c r="U64" s="2686"/>
      <c r="V64" s="2686"/>
      <c r="W64" s="11"/>
      <c r="X64" s="11"/>
      <c r="Y64" s="11"/>
      <c r="Z64" s="11"/>
      <c r="AA64" s="11"/>
      <c r="AB64" s="11"/>
      <c r="AC64" s="11"/>
      <c r="AD64" s="11"/>
      <c r="AE64" s="11"/>
      <c r="AF64" s="39"/>
    </row>
    <row r="65" spans="1:32" s="13" customFormat="1" ht="16.95" customHeight="1">
      <c r="A65" s="2024"/>
      <c r="B65" s="2693" t="s">
        <v>396</v>
      </c>
      <c r="C65" s="2699"/>
      <c r="D65" s="2699"/>
      <c r="E65" s="2699"/>
      <c r="F65" s="2699"/>
      <c r="G65" s="2699"/>
      <c r="H65" s="2699"/>
      <c r="I65" s="2700"/>
      <c r="J65" s="2700"/>
      <c r="K65" s="2701"/>
      <c r="L65" s="16"/>
      <c r="N65" s="21"/>
      <c r="O65" s="2687"/>
      <c r="P65" s="2686"/>
      <c r="Q65" s="2686"/>
      <c r="R65" s="2686"/>
      <c r="S65" s="2686"/>
      <c r="T65" s="2686"/>
      <c r="U65" s="2686"/>
      <c r="V65" s="2686"/>
      <c r="W65" s="11"/>
      <c r="AF65" s="39"/>
    </row>
    <row r="66" spans="1:32" s="13" customFormat="1" ht="15.6" customHeight="1">
      <c r="A66" s="2225" t="s">
        <v>1246</v>
      </c>
      <c r="B66" s="2719" t="s">
        <v>1206</v>
      </c>
      <c r="C66" s="2720"/>
      <c r="D66" s="2720"/>
      <c r="E66" s="2720"/>
      <c r="F66" s="2720"/>
      <c r="G66" s="2720"/>
      <c r="H66" s="2720"/>
      <c r="I66" s="2721"/>
      <c r="J66" s="2721"/>
      <c r="K66" s="2722"/>
      <c r="L66" s="10"/>
      <c r="N66" s="21"/>
      <c r="O66" s="2687"/>
      <c r="P66" s="2686"/>
      <c r="Q66" s="2686"/>
      <c r="R66" s="2686"/>
      <c r="S66" s="2686"/>
      <c r="T66" s="2686"/>
      <c r="U66" s="2686"/>
      <c r="V66" s="2686"/>
      <c r="W66" s="11"/>
      <c r="AF66" s="39"/>
    </row>
    <row r="67" spans="1:32" s="13" customFormat="1" ht="15.6" customHeight="1">
      <c r="A67" s="2226"/>
      <c r="B67" s="2723" t="s">
        <v>1252</v>
      </c>
      <c r="C67" s="2724"/>
      <c r="D67" s="2725" t="s">
        <v>1253</v>
      </c>
      <c r="E67" s="2725"/>
      <c r="F67" s="2725"/>
      <c r="G67" s="2726" t="s">
        <v>1254</v>
      </c>
      <c r="H67" s="2726"/>
      <c r="I67" s="2726"/>
      <c r="J67" s="2727" t="s">
        <v>1251</v>
      </c>
      <c r="K67" s="2728"/>
      <c r="L67" s="10"/>
      <c r="N67" s="21"/>
      <c r="O67" s="2687"/>
      <c r="P67" s="2686"/>
      <c r="Q67" s="2686"/>
      <c r="R67" s="2686"/>
      <c r="S67" s="2686"/>
      <c r="T67" s="2686"/>
      <c r="U67" s="2686"/>
      <c r="V67" s="2686"/>
      <c r="AF67" s="39"/>
    </row>
    <row r="68" spans="1:32" s="41" customFormat="1" ht="15.6" customHeight="1">
      <c r="A68" s="2183"/>
      <c r="B68" s="2690"/>
      <c r="C68" s="2690"/>
      <c r="D68" s="2690"/>
      <c r="E68" s="2690"/>
      <c r="F68" s="2690"/>
      <c r="G68" s="2690"/>
      <c r="H68" s="2690"/>
      <c r="I68" s="2691"/>
      <c r="J68" s="2691"/>
      <c r="K68" s="2692"/>
      <c r="L68" s="1884"/>
      <c r="M68" s="1884"/>
      <c r="N68" s="1884"/>
      <c r="O68" s="1884"/>
      <c r="P68" s="1885"/>
      <c r="Q68" s="1885"/>
      <c r="R68" s="1885"/>
      <c r="S68" s="1885"/>
      <c r="T68" s="1885"/>
      <c r="U68" s="1884"/>
      <c r="V68" s="1884"/>
      <c r="W68" s="1884"/>
      <c r="X68" s="1886"/>
      <c r="Y68" s="1886"/>
      <c r="Z68" s="1886"/>
      <c r="AA68" s="1886"/>
      <c r="AB68" s="1886"/>
      <c r="AC68" s="1886"/>
      <c r="AD68" s="1886"/>
      <c r="AE68" s="1886"/>
    </row>
    <row r="69" spans="1:32" s="8" customFormat="1" ht="15.6" customHeight="1">
      <c r="A69" s="2184"/>
      <c r="B69" s="2675"/>
      <c r="C69" s="2675"/>
      <c r="D69" s="2676"/>
      <c r="E69" s="2676"/>
      <c r="F69" s="2676"/>
      <c r="G69" s="2677"/>
      <c r="H69" s="2677"/>
      <c r="I69" s="2677"/>
      <c r="J69" s="2674"/>
      <c r="K69" s="2675"/>
      <c r="L69" s="13"/>
      <c r="M69" s="13"/>
      <c r="N69" s="13"/>
      <c r="O69" s="13"/>
      <c r="P69" s="10"/>
      <c r="Q69" s="10"/>
      <c r="R69" s="10"/>
      <c r="S69" s="10"/>
      <c r="T69" s="10"/>
      <c r="U69" s="13"/>
      <c r="V69" s="13"/>
      <c r="W69" s="13"/>
    </row>
    <row r="70" spans="1:32" s="8" customFormat="1" ht="18" customHeight="1">
      <c r="A70" s="21"/>
      <c r="B70" s="13"/>
      <c r="C70" s="13"/>
      <c r="D70" s="13"/>
      <c r="E70" s="13"/>
      <c r="F70" s="13"/>
      <c r="G70" s="13"/>
      <c r="H70" s="13"/>
      <c r="I70" s="13"/>
      <c r="J70" s="13"/>
      <c r="K70" s="13"/>
      <c r="L70" s="13"/>
      <c r="M70" s="13"/>
      <c r="N70" s="13"/>
      <c r="O70" s="13"/>
      <c r="P70" s="10"/>
      <c r="Q70" s="10"/>
      <c r="R70" s="10"/>
      <c r="S70" s="10"/>
      <c r="T70" s="10"/>
      <c r="U70" s="13"/>
      <c r="V70" s="14"/>
      <c r="W70" s="14"/>
      <c r="X70" s="9"/>
      <c r="Y70" s="9"/>
      <c r="Z70" s="9"/>
      <c r="AA70" s="9"/>
      <c r="AB70" s="9"/>
      <c r="AC70" s="9"/>
      <c r="AD70" s="9"/>
      <c r="AE70" s="9"/>
    </row>
  </sheetData>
  <sheetProtection selectLockedCells="1" selectUnlockedCells="1"/>
  <mergeCells count="40">
    <mergeCell ref="B57:K57"/>
    <mergeCell ref="O67:V67"/>
    <mergeCell ref="U17:U18"/>
    <mergeCell ref="C17:E18"/>
    <mergeCell ref="F17:H18"/>
    <mergeCell ref="I17:K17"/>
    <mergeCell ref="O64:V64"/>
    <mergeCell ref="O65:V65"/>
    <mergeCell ref="B66:K66"/>
    <mergeCell ref="B65:K65"/>
    <mergeCell ref="B60:K60"/>
    <mergeCell ref="B61:K61"/>
    <mergeCell ref="B62:K62"/>
    <mergeCell ref="A54:R54"/>
    <mergeCell ref="O66:V66"/>
    <mergeCell ref="B63:K63"/>
    <mergeCell ref="B64:K64"/>
    <mergeCell ref="B58:K58"/>
    <mergeCell ref="B59:K59"/>
    <mergeCell ref="B69:C69"/>
    <mergeCell ref="D69:F69"/>
    <mergeCell ref="G69:I69"/>
    <mergeCell ref="J69:K69"/>
    <mergeCell ref="B67:C67"/>
    <mergeCell ref="D67:F67"/>
    <mergeCell ref="G67:I67"/>
    <mergeCell ref="J67:K67"/>
    <mergeCell ref="B68:K68"/>
    <mergeCell ref="B56:K56"/>
    <mergeCell ref="AA6:AE6"/>
    <mergeCell ref="A7:AE7"/>
    <mergeCell ref="A9:AA9"/>
    <mergeCell ref="V17:W17"/>
    <mergeCell ref="X17:Z17"/>
    <mergeCell ref="AA17:AB17"/>
    <mergeCell ref="AC17:AD17"/>
    <mergeCell ref="L17:N18"/>
    <mergeCell ref="P17:R18"/>
    <mergeCell ref="B17:B18"/>
    <mergeCell ref="A10:U10"/>
  </mergeCells>
  <phoneticPr fontId="38"/>
  <hyperlinks>
    <hyperlink ref="J67" display="kbsouko-dr@nitto-ntl.co.jp"/>
  </hyperlinks>
  <printOptions horizontalCentered="1" verticalCentered="1"/>
  <pageMargins left="0.23622047244094491" right="0.23622047244094491" top="0.35433070866141736" bottom="0.35433070866141736" header="0.31496062992125984" footer="0.31496062992125984"/>
  <pageSetup paperSize="9" scale="42"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6E6A9BF8F5B66B40B52467C7C3D9F0B8" ma:contentTypeVersion="15" ma:contentTypeDescription="新しいドキュメントを作成します。" ma:contentTypeScope="" ma:versionID="b1e29fa0198265795dde0ef4d4254841">
  <xsd:schema xmlns:xsd="http://www.w3.org/2001/XMLSchema" xmlns:xs="http://www.w3.org/2001/XMLSchema" xmlns:p="http://schemas.microsoft.com/office/2006/metadata/properties" xmlns:ns2="37c29710-4817-4eb1-b66c-37b2d3a6e0af" xmlns:ns3="59b31a2a-2e71-4d6c-b0d6-d907fec05090" targetNamespace="http://schemas.microsoft.com/office/2006/metadata/properties" ma:root="true" ma:fieldsID="1e54bedae030fab30c013f9b3d40ee44" ns2:_="" ns3:_="">
    <xsd:import namespace="37c29710-4817-4eb1-b66c-37b2d3a6e0af"/>
    <xsd:import namespace="59b31a2a-2e71-4d6c-b0d6-d907fec05090"/>
    <xsd:element name="properties">
      <xsd:complexType>
        <xsd:sequence>
          <xsd:element name="documentManagement">
            <xsd:complexType>
              <xsd:all>
                <xsd:element ref="ns2:MediaServiceMetadata" minOccurs="0"/>
                <xsd:element ref="ns2:MediaServiceFastMetadata"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lcf76f155ced4ddcb4097134ff3c332f" minOccurs="0"/>
                <xsd:element ref="ns3:SharedWithUsers" minOccurs="0"/>
                <xsd:element ref="ns3:SharedWithDetails"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7c29710-4817-4eb1-b66c-37b2d3a6e0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画像タグ" ma:readOnly="false" ma:fieldId="{5cf76f15-5ced-4ddc-b409-7134ff3c332f}" ma:taxonomyMulti="true" ma:sspId="890c759e-259a-4c88-b49b-d59ec9c79fb6"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9b31a2a-2e71-4d6c-b0d6-d907fec05090"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ddd6fbe8-9878-40a5-b0e3-3468b74c9550}" ma:internalName="TaxCatchAll" ma:showField="CatchAllData" ma:web="59b31a2a-2e71-4d6c-b0d6-d907fec05090">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7c29710-4817-4eb1-b66c-37b2d3a6e0af">
      <Terms xmlns="http://schemas.microsoft.com/office/infopath/2007/PartnerControls"/>
    </lcf76f155ced4ddcb4097134ff3c332f>
    <TaxCatchAll xmlns="59b31a2a-2e71-4d6c-b0d6-d907fec0509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0C5EE4B-13EB-443D-B72F-C4A333B32E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7c29710-4817-4eb1-b66c-37b2d3a6e0af"/>
    <ds:schemaRef ds:uri="59b31a2a-2e71-4d6c-b0d6-d907fec050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0ACA0D-48E1-4C48-A282-C434CD0F6504}">
  <ds:schemaRefs>
    <ds:schemaRef ds:uri="http://purl.org/dc/elements/1.1/"/>
    <ds:schemaRef ds:uri="http://schemas.microsoft.com/office/2006/metadata/properties"/>
    <ds:schemaRef ds:uri="http://purl.org/dc/terms/"/>
    <ds:schemaRef ds:uri="http://www.w3.org/XML/1998/namespace"/>
    <ds:schemaRef ds:uri="http://schemas.microsoft.com/office/infopath/2007/PartnerControls"/>
    <ds:schemaRef ds:uri="59b31a2a-2e71-4d6c-b0d6-d907fec05090"/>
    <ds:schemaRef ds:uri="http://schemas.microsoft.com/office/2006/documentManagement/types"/>
    <ds:schemaRef ds:uri="http://schemas.openxmlformats.org/package/2006/metadata/core-properties"/>
    <ds:schemaRef ds:uri="37c29710-4817-4eb1-b66c-37b2d3a6e0af"/>
    <ds:schemaRef ds:uri="http://purl.org/dc/dcmitype/"/>
  </ds:schemaRefs>
</ds:datastoreItem>
</file>

<file path=customXml/itemProps3.xml><?xml version="1.0" encoding="utf-8"?>
<ds:datastoreItem xmlns:ds="http://schemas.openxmlformats.org/officeDocument/2006/customXml" ds:itemID="{C162D836-C5EE-4B28-B447-CC620852CC8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40</vt:i4>
      </vt:variant>
    </vt:vector>
  </HeadingPairs>
  <TitlesOfParts>
    <vt:vector size="81" baseType="lpstr">
      <vt:lpstr>目次</vt:lpstr>
      <vt:lpstr>(P1)AUST</vt:lpstr>
      <vt:lpstr>(P2)NZ</vt:lpstr>
      <vt:lpstr>(P3)SIN</vt:lpstr>
      <vt:lpstr>(P4)OCEANIA VIA SIN</vt:lpstr>
      <vt:lpstr>(P5)SE ASIA VIA SIN</vt:lpstr>
      <vt:lpstr>(P6)MIDDLE EAST,AFRICA VIA SIN</vt:lpstr>
      <vt:lpstr>(P7)INDIA,SUB CONTINENT VIA SIN</vt:lpstr>
      <vt:lpstr>(P8)MEDITERRANEAN VIA SIN</vt:lpstr>
      <vt:lpstr>(P9)EUROPE,SCANDINAVIA VIA SIN</vt:lpstr>
      <vt:lpstr>(P10)HKG KOB</vt:lpstr>
      <vt:lpstr>(P11)HKG　NGO</vt:lpstr>
      <vt:lpstr>(P12)HKG TYO</vt:lpstr>
      <vt:lpstr>(P13)SOUTH CHINA VIA HKG KOB</vt:lpstr>
      <vt:lpstr>(P14)SOUTH CHINA VIA HKG TYO</vt:lpstr>
      <vt:lpstr>(P15)SE ASIA VIA HKG KOB</vt:lpstr>
      <vt:lpstr>(P16)SE ASIA VIA HKG TYO</vt:lpstr>
      <vt:lpstr>(P17)CA&amp;CARIB VIA HKG&amp;CFZ KOB</vt:lpstr>
      <vt:lpstr>(P18)CA&amp;CARIB VIA HKG&amp;CFZ TYO</vt:lpstr>
      <vt:lpstr>(P19)CSA VIA HKG&amp;CFZ KOB</vt:lpstr>
      <vt:lpstr>(P20)CSA VIA CFZ TYO</vt:lpstr>
      <vt:lpstr>(P21)CSA VIA HKG KOB</vt:lpstr>
      <vt:lpstr>(P22)CSA VIA HKG TYO</vt:lpstr>
      <vt:lpstr>(P23)EU&amp;SCANDINAVIA VIA HKG KOB</vt:lpstr>
      <vt:lpstr>(P24)EU&amp;SCANDINAVIA VIA HKG TYO</vt:lpstr>
      <vt:lpstr>(P25)MEDITERRANEAN VIA HKG KOB</vt:lpstr>
      <vt:lpstr>(P26)MEDITERRANEAN VIA HKG TYO</vt:lpstr>
      <vt:lpstr>(P27)USA LAX KOB,NGO</vt:lpstr>
      <vt:lpstr>(P28)USA NYC YOK</vt:lpstr>
      <vt:lpstr>(P29)USA LAX TYO</vt:lpstr>
      <vt:lpstr>(P30)BUSAN  YOK,NGO</vt:lpstr>
      <vt:lpstr>(P31)BUSAN KOB</vt:lpstr>
      <vt:lpstr>(P32)CSA VIA BUSAN YOK, NGO</vt:lpstr>
      <vt:lpstr>(P33)CSA VIA BUSAN KOB</vt:lpstr>
      <vt:lpstr>(P34)SHANGHAI KOB,NGO</vt:lpstr>
      <vt:lpstr>(P35)SHANGHAI YOK</vt:lpstr>
      <vt:lpstr>(P37)DALIAN</vt:lpstr>
      <vt:lpstr>(P36)XINGANG</vt:lpstr>
      <vt:lpstr>(P38)QINGDAO</vt:lpstr>
      <vt:lpstr>(P39)MANZANILLO</vt:lpstr>
      <vt:lpstr>Sheet1</vt:lpstr>
      <vt:lpstr>'(P1)AUST'!Print_Area</vt:lpstr>
      <vt:lpstr>'(P10)HKG KOB'!Print_Area</vt:lpstr>
      <vt:lpstr>'(P11)HKG　NGO'!Print_Area</vt:lpstr>
      <vt:lpstr>'(P12)HKG TYO'!Print_Area</vt:lpstr>
      <vt:lpstr>'(P13)SOUTH CHINA VIA HKG KOB'!Print_Area</vt:lpstr>
      <vt:lpstr>'(P14)SOUTH CHINA VIA HKG TYO'!Print_Area</vt:lpstr>
      <vt:lpstr>'(P15)SE ASIA VIA HKG KOB'!Print_Area</vt:lpstr>
      <vt:lpstr>'(P16)SE ASIA VIA HKG TYO'!Print_Area</vt:lpstr>
      <vt:lpstr>'(P17)CA&amp;CARIB VIA HKG&amp;CFZ KOB'!Print_Area</vt:lpstr>
      <vt:lpstr>'(P18)CA&amp;CARIB VIA HKG&amp;CFZ TYO'!Print_Area</vt:lpstr>
      <vt:lpstr>'(P19)CSA VIA HKG&amp;CFZ KOB'!Print_Area</vt:lpstr>
      <vt:lpstr>'(P2)NZ'!Print_Area</vt:lpstr>
      <vt:lpstr>'(P20)CSA VIA CFZ TYO'!Print_Area</vt:lpstr>
      <vt:lpstr>'(P21)CSA VIA HKG KOB'!Print_Area</vt:lpstr>
      <vt:lpstr>'(P22)CSA VIA HKG TYO'!Print_Area</vt:lpstr>
      <vt:lpstr>'(P23)EU&amp;SCANDINAVIA VIA HKG KOB'!Print_Area</vt:lpstr>
      <vt:lpstr>'(P24)EU&amp;SCANDINAVIA VIA HKG TYO'!Print_Area</vt:lpstr>
      <vt:lpstr>'(P25)MEDITERRANEAN VIA HKG KOB'!Print_Area</vt:lpstr>
      <vt:lpstr>'(P26)MEDITERRANEAN VIA HKG TYO'!Print_Area</vt:lpstr>
      <vt:lpstr>'(P27)USA LAX KOB,NGO'!Print_Area</vt:lpstr>
      <vt:lpstr>'(P28)USA NYC YOK'!Print_Area</vt:lpstr>
      <vt:lpstr>'(P29)USA LAX TYO'!Print_Area</vt:lpstr>
      <vt:lpstr>'(P3)SIN'!Print_Area</vt:lpstr>
      <vt:lpstr>'(P30)BUSAN  YOK,NGO'!Print_Area</vt:lpstr>
      <vt:lpstr>'(P31)BUSAN KOB'!Print_Area</vt:lpstr>
      <vt:lpstr>'(P32)CSA VIA BUSAN YOK, NGO'!Print_Area</vt:lpstr>
      <vt:lpstr>'(P33)CSA VIA BUSAN KOB'!Print_Area</vt:lpstr>
      <vt:lpstr>'(P34)SHANGHAI KOB,NGO'!Print_Area</vt:lpstr>
      <vt:lpstr>'(P35)SHANGHAI YOK'!Print_Area</vt:lpstr>
      <vt:lpstr>'(P36)XINGANG'!Print_Area</vt:lpstr>
      <vt:lpstr>'(P37)DALIAN'!Print_Area</vt:lpstr>
      <vt:lpstr>'(P38)QINGDAO'!Print_Area</vt:lpstr>
      <vt:lpstr>'(P39)MANZANILLO'!Print_Area</vt:lpstr>
      <vt:lpstr>'(P4)OCEANIA VIA SIN'!Print_Area</vt:lpstr>
      <vt:lpstr>'(P5)SE ASIA VIA SIN'!Print_Area</vt:lpstr>
      <vt:lpstr>'(P6)MIDDLE EAST,AFRICA VIA SIN'!Print_Area</vt:lpstr>
      <vt:lpstr>'(P7)INDIA,SUB CONTINENT VIA SIN'!Print_Area</vt:lpstr>
      <vt:lpstr>'(P8)MEDITERRANEAN VIA SIN'!Print_Area</vt:lpstr>
      <vt:lpstr>'(P9)EUROPE,SCANDINAVIA VIA SIN'!Print_Area</vt:lpstr>
      <vt:lpstr>目次!Print_Area</vt:lpstr>
    </vt:vector>
  </TitlesOfParts>
  <Manager/>
  <Company>ダイレクト・コンテナーライン日本株式会社</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eddieh</dc:creator>
  <cp:keywords/>
  <dc:description/>
  <cp:lastModifiedBy>Futoshi Ebiike</cp:lastModifiedBy>
  <cp:revision/>
  <cp:lastPrinted>2026-01-16T00:34:37Z</cp:lastPrinted>
  <dcterms:created xsi:type="dcterms:W3CDTF">2001-10-12T08:23:29Z</dcterms:created>
  <dcterms:modified xsi:type="dcterms:W3CDTF">2026-01-16T00:34:43Z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0x0101006E6A9BF8F5B66B40B52467C7C3D9F0B8</vt:lpwstr>
  </property>
  <property fmtid="{D5CDD505-2E9C-101B-9397-08002B2CF9AE}" pid="3" name="MediaServiceImageTags">
    <vt:lpwstr/>
  </property>
</Properties>
</file>